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605" yWindow="555" windowWidth="14235" windowHeight="12285"/>
  </bookViews>
  <sheets>
    <sheet name="Лист1" sheetId="1" r:id="rId1"/>
  </sheets>
  <definedNames>
    <definedName name="_xlnm._FilterDatabase" localSheetId="0" hidden="1">Лист1!$B$7:$P$139</definedName>
    <definedName name="_xlnm.Print_Titles" localSheetId="0">Лист1!$7:$7</definedName>
    <definedName name="_xlnm.Print_Area" localSheetId="0">Лист1!$B$1:$P$139</definedName>
  </definedNames>
  <calcPr calcId="145621"/>
</workbook>
</file>

<file path=xl/calcChain.xml><?xml version="1.0" encoding="utf-8"?>
<calcChain xmlns="http://schemas.openxmlformats.org/spreadsheetml/2006/main">
  <c r="F43" i="1" l="1"/>
  <c r="H43" i="1"/>
  <c r="J43" i="1" s="1"/>
  <c r="L43" i="1" s="1"/>
  <c r="N43" i="1" s="1"/>
  <c r="P43" i="1" s="1"/>
  <c r="O27" i="1" l="1"/>
  <c r="O10" i="1"/>
  <c r="O136" i="1" l="1"/>
  <c r="O135" i="1" s="1"/>
  <c r="O113" i="1"/>
  <c r="O93" i="1"/>
  <c r="O50" i="1"/>
  <c r="O48" i="1"/>
  <c r="O44" i="1"/>
  <c r="O41" i="1"/>
  <c r="O38" i="1"/>
  <c r="O34" i="1"/>
  <c r="O32" i="1"/>
  <c r="O22" i="1"/>
  <c r="O20" i="1"/>
  <c r="O16" i="1"/>
  <c r="O14" i="1"/>
  <c r="O12" i="1"/>
  <c r="O9" i="1"/>
  <c r="O24" i="1" l="1"/>
  <c r="O8" i="1" s="1"/>
  <c r="O47" i="1"/>
  <c r="O46" i="1" l="1"/>
  <c r="O139" i="1" l="1"/>
  <c r="M113" i="1" l="1"/>
  <c r="N120" i="1"/>
  <c r="P120" i="1" s="1"/>
  <c r="N116" i="1" l="1"/>
  <c r="P116" i="1" s="1"/>
  <c r="N56" i="1" l="1"/>
  <c r="P56" i="1" s="1"/>
  <c r="M51" i="1"/>
  <c r="M27" i="1" l="1"/>
  <c r="M136" i="1"/>
  <c r="M93" i="1"/>
  <c r="M48" i="1"/>
  <c r="M44" i="1"/>
  <c r="M41" i="1"/>
  <c r="M38" i="1"/>
  <c r="M34" i="1"/>
  <c r="M32" i="1"/>
  <c r="M24" i="1"/>
  <c r="M22" i="1"/>
  <c r="M20" i="1"/>
  <c r="M16" i="1"/>
  <c r="M14" i="1"/>
  <c r="M12" i="1"/>
  <c r="M9" i="1"/>
  <c r="M8" i="1" l="1"/>
  <c r="M50" i="1"/>
  <c r="M47" i="1" s="1"/>
  <c r="M135" i="1"/>
  <c r="K55" i="1"/>
  <c r="K113" i="1" l="1"/>
  <c r="L134" i="1"/>
  <c r="N134" i="1" s="1"/>
  <c r="P134" i="1" s="1"/>
  <c r="M46" i="1" l="1"/>
  <c r="K93" i="1"/>
  <c r="M139" i="1" l="1"/>
  <c r="K136" i="1"/>
  <c r="K135" i="1" s="1"/>
  <c r="L133" i="1"/>
  <c r="N133" i="1" s="1"/>
  <c r="P133" i="1" s="1"/>
  <c r="L130" i="1"/>
  <c r="N130" i="1" s="1"/>
  <c r="P130" i="1" s="1"/>
  <c r="L118" i="1"/>
  <c r="N118" i="1" s="1"/>
  <c r="P118" i="1" s="1"/>
  <c r="K92" i="1"/>
  <c r="L92" i="1" s="1"/>
  <c r="N92" i="1" s="1"/>
  <c r="P92" i="1" s="1"/>
  <c r="K78" i="1"/>
  <c r="K50" i="1" s="1"/>
  <c r="L54" i="1" l="1"/>
  <c r="N54" i="1" s="1"/>
  <c r="P54" i="1" s="1"/>
  <c r="L83" i="1" l="1"/>
  <c r="N83" i="1" s="1"/>
  <c r="P83" i="1" s="1"/>
  <c r="L52" i="1"/>
  <c r="N52" i="1" s="1"/>
  <c r="P52" i="1" s="1"/>
  <c r="K44" i="1" l="1"/>
  <c r="K32" i="1"/>
  <c r="K27" i="1"/>
  <c r="D27" i="1"/>
  <c r="I113" i="1" l="1"/>
  <c r="I93" i="1"/>
  <c r="K48" i="1"/>
  <c r="K47" i="1" s="1"/>
  <c r="I44" i="1"/>
  <c r="K41" i="1"/>
  <c r="I41" i="1"/>
  <c r="K38" i="1"/>
  <c r="I38" i="1"/>
  <c r="K34" i="1"/>
  <c r="I34" i="1"/>
  <c r="I32" i="1"/>
  <c r="I27" i="1"/>
  <c r="K24" i="1"/>
  <c r="K22" i="1"/>
  <c r="I22" i="1"/>
  <c r="K20" i="1"/>
  <c r="I20" i="1"/>
  <c r="K16" i="1"/>
  <c r="I16" i="1"/>
  <c r="K14" i="1"/>
  <c r="I14" i="1"/>
  <c r="K12" i="1"/>
  <c r="I12" i="1"/>
  <c r="K9" i="1"/>
  <c r="I9" i="1"/>
  <c r="L51" i="1"/>
  <c r="N51" i="1" s="1"/>
  <c r="P51" i="1" s="1"/>
  <c r="K8" i="1" l="1"/>
  <c r="K46" i="1"/>
  <c r="K139" i="1" l="1"/>
  <c r="I53" i="1" l="1"/>
  <c r="I55" i="1" l="1"/>
  <c r="I57" i="1" l="1"/>
  <c r="I50" i="1" s="1"/>
  <c r="J132" i="1" l="1"/>
  <c r="L132" i="1" s="1"/>
  <c r="N132" i="1" s="1"/>
  <c r="P132" i="1" s="1"/>
  <c r="J122" i="1"/>
  <c r="L122" i="1" s="1"/>
  <c r="N122" i="1" s="1"/>
  <c r="P122" i="1" s="1"/>
  <c r="J87" i="1"/>
  <c r="L87" i="1" s="1"/>
  <c r="N87" i="1" s="1"/>
  <c r="P87" i="1" s="1"/>
  <c r="J85" i="1"/>
  <c r="L85" i="1" s="1"/>
  <c r="N85" i="1" s="1"/>
  <c r="P85" i="1" s="1"/>
  <c r="J84" i="1"/>
  <c r="L84" i="1" s="1"/>
  <c r="N84" i="1" s="1"/>
  <c r="P84" i="1" s="1"/>
  <c r="J81" i="1"/>
  <c r="L81" i="1" s="1"/>
  <c r="N81" i="1" s="1"/>
  <c r="P81" i="1" s="1"/>
  <c r="J80" i="1"/>
  <c r="L80" i="1" s="1"/>
  <c r="N80" i="1" s="1"/>
  <c r="P80" i="1" s="1"/>
  <c r="J76" i="1"/>
  <c r="L76" i="1" s="1"/>
  <c r="N76" i="1" s="1"/>
  <c r="P76" i="1" s="1"/>
  <c r="J72" i="1"/>
  <c r="L72" i="1" s="1"/>
  <c r="N72" i="1" s="1"/>
  <c r="P72" i="1" s="1"/>
  <c r="J65" i="1"/>
  <c r="L65" i="1" s="1"/>
  <c r="N65" i="1" s="1"/>
  <c r="P65" i="1" s="1"/>
  <c r="J57" i="1"/>
  <c r="L57" i="1" s="1"/>
  <c r="N57" i="1" s="1"/>
  <c r="P57" i="1" s="1"/>
  <c r="J55" i="1"/>
  <c r="L55" i="1" s="1"/>
  <c r="N55" i="1" s="1"/>
  <c r="P55" i="1" s="1"/>
  <c r="J53" i="1"/>
  <c r="I24" i="1"/>
  <c r="L53" i="1" l="1"/>
  <c r="N53" i="1" s="1"/>
  <c r="P53" i="1" s="1"/>
  <c r="I138" i="1" l="1"/>
  <c r="I136" i="1" l="1"/>
  <c r="I135" i="1" s="1"/>
  <c r="J138" i="1"/>
  <c r="L138" i="1" s="1"/>
  <c r="N138" i="1" s="1"/>
  <c r="P138" i="1" s="1"/>
  <c r="J131" i="1"/>
  <c r="L131" i="1" s="1"/>
  <c r="N131" i="1" s="1"/>
  <c r="P131" i="1" s="1"/>
  <c r="I48" i="1" l="1"/>
  <c r="I8" i="1"/>
  <c r="I47" i="1" l="1"/>
  <c r="G113" i="1"/>
  <c r="G93" i="1"/>
  <c r="G50" i="1"/>
  <c r="I46" i="1" l="1"/>
  <c r="I139" i="1" s="1"/>
  <c r="H123" i="1"/>
  <c r="J123" i="1" s="1"/>
  <c r="L123" i="1" s="1"/>
  <c r="N123" i="1" s="1"/>
  <c r="P123" i="1" s="1"/>
  <c r="H124" i="1"/>
  <c r="J124" i="1" s="1"/>
  <c r="L124" i="1" s="1"/>
  <c r="N124" i="1" s="1"/>
  <c r="P124" i="1" s="1"/>
  <c r="H125" i="1"/>
  <c r="J125" i="1" s="1"/>
  <c r="L125" i="1" s="1"/>
  <c r="N125" i="1" s="1"/>
  <c r="P125" i="1" s="1"/>
  <c r="H111" i="1"/>
  <c r="J111" i="1" s="1"/>
  <c r="L111" i="1" s="1"/>
  <c r="N111" i="1" s="1"/>
  <c r="P111" i="1" s="1"/>
  <c r="H78" i="1"/>
  <c r="J78" i="1" s="1"/>
  <c r="L78" i="1" s="1"/>
  <c r="N78" i="1" s="1"/>
  <c r="P78" i="1" s="1"/>
  <c r="H79" i="1"/>
  <c r="J79" i="1" s="1"/>
  <c r="L79" i="1" s="1"/>
  <c r="N79" i="1" s="1"/>
  <c r="P79" i="1" s="1"/>
  <c r="H60" i="1"/>
  <c r="J60" i="1" s="1"/>
  <c r="L60" i="1" s="1"/>
  <c r="N60" i="1" s="1"/>
  <c r="P60" i="1" s="1"/>
  <c r="H88" i="1" l="1"/>
  <c r="J88" i="1" s="1"/>
  <c r="L88" i="1" s="1"/>
  <c r="N88" i="1" s="1"/>
  <c r="P88" i="1" s="1"/>
  <c r="H89" i="1"/>
  <c r="J89" i="1" s="1"/>
  <c r="L89" i="1" s="1"/>
  <c r="N89" i="1" s="1"/>
  <c r="P89" i="1" s="1"/>
  <c r="H90" i="1"/>
  <c r="J90" i="1" s="1"/>
  <c r="L90" i="1" s="1"/>
  <c r="N90" i="1" s="1"/>
  <c r="P90" i="1" s="1"/>
  <c r="H73" i="1"/>
  <c r="J73" i="1" s="1"/>
  <c r="L73" i="1" s="1"/>
  <c r="N73" i="1" s="1"/>
  <c r="P73" i="1" s="1"/>
  <c r="H74" i="1"/>
  <c r="J74" i="1" s="1"/>
  <c r="L74" i="1" s="1"/>
  <c r="N74" i="1" s="1"/>
  <c r="P74" i="1" s="1"/>
  <c r="H75" i="1"/>
  <c r="J75" i="1" s="1"/>
  <c r="L75" i="1" s="1"/>
  <c r="N75" i="1" s="1"/>
  <c r="P75" i="1" s="1"/>
  <c r="H69" i="1"/>
  <c r="J69" i="1" s="1"/>
  <c r="L69" i="1" s="1"/>
  <c r="N69" i="1" s="1"/>
  <c r="P69" i="1" s="1"/>
  <c r="H70" i="1"/>
  <c r="J70" i="1" s="1"/>
  <c r="L70" i="1" s="1"/>
  <c r="N70" i="1" s="1"/>
  <c r="P70" i="1" s="1"/>
  <c r="H63" i="1" l="1"/>
  <c r="J63" i="1" s="1"/>
  <c r="L63" i="1" s="1"/>
  <c r="N63" i="1" s="1"/>
  <c r="P63" i="1" s="1"/>
  <c r="H64" i="1"/>
  <c r="J64" i="1" s="1"/>
  <c r="L64" i="1" s="1"/>
  <c r="N64" i="1" s="1"/>
  <c r="P64" i="1" s="1"/>
  <c r="G27" i="1" l="1"/>
  <c r="G9" i="1"/>
  <c r="G12" i="1"/>
  <c r="G14" i="1"/>
  <c r="G16" i="1"/>
  <c r="G20" i="1"/>
  <c r="G22" i="1"/>
  <c r="G32" i="1"/>
  <c r="G34" i="1"/>
  <c r="G38" i="1"/>
  <c r="G41" i="1"/>
  <c r="G44" i="1"/>
  <c r="G48" i="1"/>
  <c r="G136" i="1"/>
  <c r="G135" i="1" s="1"/>
  <c r="E50" i="1"/>
  <c r="E113" i="1"/>
  <c r="E93" i="1"/>
  <c r="F107" i="1"/>
  <c r="H107" i="1" s="1"/>
  <c r="J107" i="1" s="1"/>
  <c r="L107" i="1" s="1"/>
  <c r="N107" i="1" s="1"/>
  <c r="P107" i="1" s="1"/>
  <c r="F86" i="1"/>
  <c r="H86" i="1" s="1"/>
  <c r="J86" i="1" s="1"/>
  <c r="L86" i="1" s="1"/>
  <c r="N86" i="1" s="1"/>
  <c r="P86" i="1" s="1"/>
  <c r="F91" i="1"/>
  <c r="H91" i="1" s="1"/>
  <c r="J91" i="1" s="1"/>
  <c r="L91" i="1" s="1"/>
  <c r="N91" i="1" s="1"/>
  <c r="P91" i="1" s="1"/>
  <c r="F71" i="1"/>
  <c r="H71" i="1" s="1"/>
  <c r="J71" i="1" s="1"/>
  <c r="L71" i="1" s="1"/>
  <c r="N71" i="1" s="1"/>
  <c r="P71" i="1" s="1"/>
  <c r="F58" i="1"/>
  <c r="H58" i="1" s="1"/>
  <c r="E48" i="1"/>
  <c r="F49" i="1"/>
  <c r="H49" i="1" s="1"/>
  <c r="F105" i="1"/>
  <c r="H105" i="1" s="1"/>
  <c r="J105" i="1" s="1"/>
  <c r="L105" i="1" s="1"/>
  <c r="N105" i="1" s="1"/>
  <c r="P105" i="1" s="1"/>
  <c r="F121" i="1"/>
  <c r="H121" i="1" s="1"/>
  <c r="J121" i="1" s="1"/>
  <c r="L121" i="1" s="1"/>
  <c r="N121" i="1" s="1"/>
  <c r="P121" i="1" s="1"/>
  <c r="F98" i="1"/>
  <c r="H98" i="1" s="1"/>
  <c r="J98" i="1" s="1"/>
  <c r="L98" i="1" s="1"/>
  <c r="N98" i="1" s="1"/>
  <c r="P98" i="1" s="1"/>
  <c r="F82" i="1"/>
  <c r="H82" i="1" s="1"/>
  <c r="J82" i="1" s="1"/>
  <c r="L82" i="1" s="1"/>
  <c r="N82" i="1" s="1"/>
  <c r="P82" i="1" s="1"/>
  <c r="F77" i="1"/>
  <c r="H77" i="1" s="1"/>
  <c r="J77" i="1" s="1"/>
  <c r="L77" i="1" s="1"/>
  <c r="N77" i="1" s="1"/>
  <c r="P77" i="1" s="1"/>
  <c r="F59" i="1"/>
  <c r="H59" i="1" s="1"/>
  <c r="J59" i="1" s="1"/>
  <c r="L59" i="1" s="1"/>
  <c r="N59" i="1" s="1"/>
  <c r="P59" i="1" s="1"/>
  <c r="F137" i="1"/>
  <c r="F136" i="1" s="1"/>
  <c r="F135" i="1" s="1"/>
  <c r="E136" i="1"/>
  <c r="E135" i="1" s="1"/>
  <c r="F115" i="1"/>
  <c r="H115" i="1" s="1"/>
  <c r="J115" i="1" s="1"/>
  <c r="L115" i="1" s="1"/>
  <c r="N115" i="1" s="1"/>
  <c r="P115" i="1" s="1"/>
  <c r="F117" i="1"/>
  <c r="H117" i="1" s="1"/>
  <c r="J117" i="1" s="1"/>
  <c r="L117" i="1" s="1"/>
  <c r="N117" i="1" s="1"/>
  <c r="P117" i="1" s="1"/>
  <c r="F119" i="1"/>
  <c r="H119" i="1" s="1"/>
  <c r="J119" i="1" s="1"/>
  <c r="L119" i="1" s="1"/>
  <c r="N119" i="1" s="1"/>
  <c r="P119" i="1" s="1"/>
  <c r="F126" i="1"/>
  <c r="H126" i="1" s="1"/>
  <c r="J126" i="1" s="1"/>
  <c r="L126" i="1" s="1"/>
  <c r="N126" i="1" s="1"/>
  <c r="P126" i="1" s="1"/>
  <c r="F127" i="1"/>
  <c r="H127" i="1" s="1"/>
  <c r="J127" i="1" s="1"/>
  <c r="L127" i="1" s="1"/>
  <c r="N127" i="1" s="1"/>
  <c r="P127" i="1" s="1"/>
  <c r="F128" i="1"/>
  <c r="H128" i="1" s="1"/>
  <c r="J128" i="1" s="1"/>
  <c r="L128" i="1" s="1"/>
  <c r="N128" i="1" s="1"/>
  <c r="P128" i="1" s="1"/>
  <c r="F129" i="1"/>
  <c r="H129" i="1" s="1"/>
  <c r="J129" i="1" s="1"/>
  <c r="L129" i="1" s="1"/>
  <c r="N129" i="1" s="1"/>
  <c r="P129" i="1" s="1"/>
  <c r="F114" i="1"/>
  <c r="F95" i="1"/>
  <c r="H95" i="1" s="1"/>
  <c r="J95" i="1" s="1"/>
  <c r="L95" i="1" s="1"/>
  <c r="N95" i="1" s="1"/>
  <c r="P95" i="1" s="1"/>
  <c r="F96" i="1"/>
  <c r="H96" i="1" s="1"/>
  <c r="J96" i="1" s="1"/>
  <c r="L96" i="1" s="1"/>
  <c r="N96" i="1" s="1"/>
  <c r="P96" i="1" s="1"/>
  <c r="F97" i="1"/>
  <c r="H97" i="1" s="1"/>
  <c r="J97" i="1" s="1"/>
  <c r="L97" i="1" s="1"/>
  <c r="N97" i="1" s="1"/>
  <c r="P97" i="1" s="1"/>
  <c r="F99" i="1"/>
  <c r="H99" i="1" s="1"/>
  <c r="J99" i="1" s="1"/>
  <c r="L99" i="1" s="1"/>
  <c r="N99" i="1" s="1"/>
  <c r="P99" i="1" s="1"/>
  <c r="F100" i="1"/>
  <c r="H100" i="1" s="1"/>
  <c r="J100" i="1" s="1"/>
  <c r="L100" i="1" s="1"/>
  <c r="N100" i="1" s="1"/>
  <c r="P100" i="1" s="1"/>
  <c r="F101" i="1"/>
  <c r="H101" i="1" s="1"/>
  <c r="J101" i="1" s="1"/>
  <c r="L101" i="1" s="1"/>
  <c r="N101" i="1" s="1"/>
  <c r="P101" i="1" s="1"/>
  <c r="F102" i="1"/>
  <c r="H102" i="1" s="1"/>
  <c r="J102" i="1" s="1"/>
  <c r="L102" i="1" s="1"/>
  <c r="N102" i="1" s="1"/>
  <c r="P102" i="1" s="1"/>
  <c r="F103" i="1"/>
  <c r="H103" i="1" s="1"/>
  <c r="J103" i="1" s="1"/>
  <c r="L103" i="1" s="1"/>
  <c r="N103" i="1" s="1"/>
  <c r="P103" i="1" s="1"/>
  <c r="F104" i="1"/>
  <c r="H104" i="1" s="1"/>
  <c r="J104" i="1" s="1"/>
  <c r="L104" i="1" s="1"/>
  <c r="N104" i="1" s="1"/>
  <c r="P104" i="1" s="1"/>
  <c r="F106" i="1"/>
  <c r="H106" i="1" s="1"/>
  <c r="J106" i="1" s="1"/>
  <c r="L106" i="1" s="1"/>
  <c r="N106" i="1" s="1"/>
  <c r="P106" i="1" s="1"/>
  <c r="F108" i="1"/>
  <c r="H108" i="1" s="1"/>
  <c r="J108" i="1" s="1"/>
  <c r="L108" i="1" s="1"/>
  <c r="N108" i="1" s="1"/>
  <c r="P108" i="1" s="1"/>
  <c r="F110" i="1"/>
  <c r="H110" i="1" s="1"/>
  <c r="J110" i="1" s="1"/>
  <c r="L110" i="1" s="1"/>
  <c r="N110" i="1" s="1"/>
  <c r="P110" i="1" s="1"/>
  <c r="F112" i="1"/>
  <c r="H112" i="1" s="1"/>
  <c r="J112" i="1" s="1"/>
  <c r="L112" i="1" s="1"/>
  <c r="N112" i="1" s="1"/>
  <c r="P112" i="1" s="1"/>
  <c r="F94" i="1"/>
  <c r="H94" i="1" s="1"/>
  <c r="F62" i="1"/>
  <c r="H62" i="1" s="1"/>
  <c r="J62" i="1" s="1"/>
  <c r="L62" i="1" s="1"/>
  <c r="N62" i="1" s="1"/>
  <c r="P62" i="1" s="1"/>
  <c r="F66" i="1"/>
  <c r="H66" i="1" s="1"/>
  <c r="J66" i="1" s="1"/>
  <c r="L66" i="1" s="1"/>
  <c r="N66" i="1" s="1"/>
  <c r="P66" i="1" s="1"/>
  <c r="F67" i="1"/>
  <c r="H67" i="1" s="1"/>
  <c r="J67" i="1" s="1"/>
  <c r="L67" i="1" s="1"/>
  <c r="N67" i="1" s="1"/>
  <c r="P67" i="1" s="1"/>
  <c r="F68" i="1"/>
  <c r="H68" i="1" s="1"/>
  <c r="J68" i="1" s="1"/>
  <c r="L68" i="1" s="1"/>
  <c r="N68" i="1" s="1"/>
  <c r="P68" i="1" s="1"/>
  <c r="F61" i="1"/>
  <c r="H61" i="1" s="1"/>
  <c r="J61" i="1" s="1"/>
  <c r="L61" i="1" s="1"/>
  <c r="N61" i="1" s="1"/>
  <c r="P61" i="1" s="1"/>
  <c r="F45" i="1"/>
  <c r="H45" i="1" s="1"/>
  <c r="E44" i="1"/>
  <c r="F42" i="1"/>
  <c r="H42" i="1" s="1"/>
  <c r="E41" i="1"/>
  <c r="F40" i="1"/>
  <c r="H40" i="1" s="1"/>
  <c r="J40" i="1" s="1"/>
  <c r="L40" i="1" s="1"/>
  <c r="N40" i="1" s="1"/>
  <c r="P40" i="1" s="1"/>
  <c r="F39" i="1"/>
  <c r="H39" i="1" s="1"/>
  <c r="E38" i="1"/>
  <c r="F36" i="1"/>
  <c r="H36" i="1" s="1"/>
  <c r="F37" i="1"/>
  <c r="H37" i="1" s="1"/>
  <c r="J37" i="1" s="1"/>
  <c r="L37" i="1" s="1"/>
  <c r="N37" i="1" s="1"/>
  <c r="P37" i="1" s="1"/>
  <c r="F35" i="1"/>
  <c r="H35" i="1" s="1"/>
  <c r="J35" i="1" s="1"/>
  <c r="L35" i="1" s="1"/>
  <c r="N35" i="1" s="1"/>
  <c r="P35" i="1" s="1"/>
  <c r="E34" i="1"/>
  <c r="F33" i="1"/>
  <c r="H33" i="1" s="1"/>
  <c r="E32" i="1"/>
  <c r="F31" i="1"/>
  <c r="H31" i="1" s="1"/>
  <c r="J31" i="1" s="1"/>
  <c r="L31" i="1" s="1"/>
  <c r="N31" i="1" s="1"/>
  <c r="P31" i="1" s="1"/>
  <c r="F29" i="1"/>
  <c r="H29" i="1" s="1"/>
  <c r="J29" i="1" s="1"/>
  <c r="F30" i="1"/>
  <c r="H30" i="1" s="1"/>
  <c r="J30" i="1" s="1"/>
  <c r="L30" i="1" s="1"/>
  <c r="N30" i="1" s="1"/>
  <c r="P30" i="1" s="1"/>
  <c r="F28" i="1"/>
  <c r="H28" i="1" s="1"/>
  <c r="J28" i="1" s="1"/>
  <c r="L28" i="1" s="1"/>
  <c r="N28" i="1" s="1"/>
  <c r="P28" i="1" s="1"/>
  <c r="E27" i="1"/>
  <c r="E24" i="1" s="1"/>
  <c r="F26" i="1"/>
  <c r="H26" i="1" s="1"/>
  <c r="J26" i="1" s="1"/>
  <c r="L26" i="1" s="1"/>
  <c r="N26" i="1" s="1"/>
  <c r="P26" i="1" s="1"/>
  <c r="F25" i="1"/>
  <c r="H25" i="1" s="1"/>
  <c r="J25" i="1" s="1"/>
  <c r="L25" i="1" s="1"/>
  <c r="N25" i="1" s="1"/>
  <c r="P25" i="1" s="1"/>
  <c r="F23" i="1"/>
  <c r="H23" i="1" s="1"/>
  <c r="E22" i="1"/>
  <c r="F21" i="1"/>
  <c r="H21" i="1" s="1"/>
  <c r="E20" i="1"/>
  <c r="F19" i="1"/>
  <c r="H19" i="1" s="1"/>
  <c r="J19" i="1" s="1"/>
  <c r="L19" i="1" s="1"/>
  <c r="N19" i="1" s="1"/>
  <c r="P19" i="1" s="1"/>
  <c r="F18" i="1"/>
  <c r="H18" i="1" s="1"/>
  <c r="J18" i="1" s="1"/>
  <c r="L18" i="1" s="1"/>
  <c r="N18" i="1" s="1"/>
  <c r="P18" i="1" s="1"/>
  <c r="F17" i="1"/>
  <c r="E16" i="1"/>
  <c r="F15" i="1"/>
  <c r="F14" i="1" s="1"/>
  <c r="E14" i="1"/>
  <c r="F13" i="1"/>
  <c r="H13" i="1" s="1"/>
  <c r="E12" i="1"/>
  <c r="F11" i="1"/>
  <c r="H11" i="1" s="1"/>
  <c r="J11" i="1" s="1"/>
  <c r="L11" i="1" s="1"/>
  <c r="N11" i="1" s="1"/>
  <c r="P11" i="1" s="1"/>
  <c r="F10" i="1"/>
  <c r="H10" i="1" s="1"/>
  <c r="E9" i="1"/>
  <c r="F48" i="1"/>
  <c r="F44" i="1"/>
  <c r="D48" i="1"/>
  <c r="D109" i="1"/>
  <c r="D93" i="1" s="1"/>
  <c r="D44" i="1"/>
  <c r="D41" i="1"/>
  <c r="D38" i="1"/>
  <c r="D34" i="1"/>
  <c r="D32" i="1"/>
  <c r="D24" i="1" s="1"/>
  <c r="D22" i="1"/>
  <c r="D20" i="1"/>
  <c r="D16" i="1"/>
  <c r="D14" i="1"/>
  <c r="D12" i="1"/>
  <c r="D9" i="1"/>
  <c r="D136" i="1"/>
  <c r="D135" i="1" s="1"/>
  <c r="D113" i="1"/>
  <c r="D50" i="1"/>
  <c r="F22" i="1" l="1"/>
  <c r="E47" i="1"/>
  <c r="E46" i="1" s="1"/>
  <c r="G24" i="1"/>
  <c r="G8" i="1" s="1"/>
  <c r="D47" i="1"/>
  <c r="D46" i="1" s="1"/>
  <c r="H12" i="1"/>
  <c r="J13" i="1"/>
  <c r="F16" i="1"/>
  <c r="F20" i="1"/>
  <c r="H41" i="1"/>
  <c r="J42" i="1"/>
  <c r="J94" i="1"/>
  <c r="J10" i="1"/>
  <c r="H9" i="1"/>
  <c r="H20" i="1"/>
  <c r="J21" i="1"/>
  <c r="H32" i="1"/>
  <c r="J33" i="1"/>
  <c r="H48" i="1"/>
  <c r="J49" i="1"/>
  <c r="H137" i="1"/>
  <c r="F41" i="1"/>
  <c r="J23" i="1"/>
  <c r="H22" i="1"/>
  <c r="H44" i="1"/>
  <c r="J45" i="1"/>
  <c r="H50" i="1"/>
  <c r="J58" i="1"/>
  <c r="J36" i="1"/>
  <c r="L36" i="1" s="1"/>
  <c r="N36" i="1" s="1"/>
  <c r="P36" i="1" s="1"/>
  <c r="H34" i="1"/>
  <c r="L29" i="1"/>
  <c r="N29" i="1" s="1"/>
  <c r="P29" i="1" s="1"/>
  <c r="J27" i="1"/>
  <c r="F113" i="1"/>
  <c r="F38" i="1"/>
  <c r="F34" i="1"/>
  <c r="H38" i="1"/>
  <c r="J39" i="1"/>
  <c r="E8" i="1"/>
  <c r="D8" i="1"/>
  <c r="G47" i="1"/>
  <c r="G46" i="1" s="1"/>
  <c r="H27" i="1"/>
  <c r="H24" i="1" s="1"/>
  <c r="F9" i="1"/>
  <c r="F12" i="1"/>
  <c r="F27" i="1"/>
  <c r="F50" i="1"/>
  <c r="H114" i="1"/>
  <c r="H15" i="1"/>
  <c r="F109" i="1"/>
  <c r="H109" i="1" s="1"/>
  <c r="H93" i="1" s="1"/>
  <c r="H17" i="1"/>
  <c r="F32" i="1"/>
  <c r="F24" i="1" l="1"/>
  <c r="F8" i="1" s="1"/>
  <c r="F93" i="1"/>
  <c r="J34" i="1"/>
  <c r="L34" i="1" s="1"/>
  <c r="N34" i="1" s="1"/>
  <c r="P34" i="1" s="1"/>
  <c r="E139" i="1"/>
  <c r="L58" i="1"/>
  <c r="N58" i="1" s="1"/>
  <c r="P58" i="1" s="1"/>
  <c r="J50" i="1"/>
  <c r="L50" i="1" s="1"/>
  <c r="N50" i="1" s="1"/>
  <c r="P50" i="1" s="1"/>
  <c r="L49" i="1"/>
  <c r="N49" i="1" s="1"/>
  <c r="P49" i="1" s="1"/>
  <c r="J48" i="1"/>
  <c r="L48" i="1" s="1"/>
  <c r="N48" i="1" s="1"/>
  <c r="P48" i="1" s="1"/>
  <c r="J20" i="1"/>
  <c r="L20" i="1" s="1"/>
  <c r="N20" i="1" s="1"/>
  <c r="P20" i="1" s="1"/>
  <c r="L21" i="1"/>
  <c r="N21" i="1" s="1"/>
  <c r="P21" i="1" s="1"/>
  <c r="G139" i="1"/>
  <c r="J44" i="1"/>
  <c r="L44" i="1" s="1"/>
  <c r="N44" i="1" s="1"/>
  <c r="P44" i="1" s="1"/>
  <c r="L45" i="1"/>
  <c r="N45" i="1" s="1"/>
  <c r="P45" i="1" s="1"/>
  <c r="J32" i="1"/>
  <c r="L32" i="1" s="1"/>
  <c r="N32" i="1" s="1"/>
  <c r="P32" i="1" s="1"/>
  <c r="L33" i="1"/>
  <c r="N33" i="1" s="1"/>
  <c r="P33" i="1" s="1"/>
  <c r="J41" i="1"/>
  <c r="L41" i="1" s="1"/>
  <c r="N41" i="1" s="1"/>
  <c r="P41" i="1" s="1"/>
  <c r="L42" i="1"/>
  <c r="N42" i="1" s="1"/>
  <c r="P42" i="1" s="1"/>
  <c r="J12" i="1"/>
  <c r="L12" i="1" s="1"/>
  <c r="N12" i="1" s="1"/>
  <c r="P12" i="1" s="1"/>
  <c r="L13" i="1"/>
  <c r="N13" i="1" s="1"/>
  <c r="P13" i="1" s="1"/>
  <c r="H113" i="1"/>
  <c r="H47" i="1" s="1"/>
  <c r="J114" i="1"/>
  <c r="L94" i="1"/>
  <c r="N94" i="1" s="1"/>
  <c r="P94" i="1" s="1"/>
  <c r="H14" i="1"/>
  <c r="J15" i="1"/>
  <c r="D139" i="1"/>
  <c r="J137" i="1"/>
  <c r="H136" i="1"/>
  <c r="H135" i="1" s="1"/>
  <c r="J9" i="1"/>
  <c r="L10" i="1"/>
  <c r="N10" i="1" s="1"/>
  <c r="P10" i="1" s="1"/>
  <c r="H16" i="1"/>
  <c r="J17" i="1"/>
  <c r="J22" i="1"/>
  <c r="L22" i="1" s="1"/>
  <c r="N22" i="1" s="1"/>
  <c r="P22" i="1" s="1"/>
  <c r="L23" i="1"/>
  <c r="N23" i="1" s="1"/>
  <c r="P23" i="1" s="1"/>
  <c r="L27" i="1"/>
  <c r="N27" i="1" s="1"/>
  <c r="P27" i="1" s="1"/>
  <c r="J38" i="1"/>
  <c r="L38" i="1" s="1"/>
  <c r="N38" i="1" s="1"/>
  <c r="P38" i="1" s="1"/>
  <c r="L39" i="1"/>
  <c r="N39" i="1" s="1"/>
  <c r="P39" i="1" s="1"/>
  <c r="J109" i="1"/>
  <c r="J93" i="1" s="1"/>
  <c r="L93" i="1" s="1"/>
  <c r="N93" i="1" s="1"/>
  <c r="P93" i="1" s="1"/>
  <c r="F47" i="1"/>
  <c r="F46" i="1" s="1"/>
  <c r="J24" i="1" l="1"/>
  <c r="L24" i="1" s="1"/>
  <c r="N24" i="1" s="1"/>
  <c r="P24" i="1" s="1"/>
  <c r="H8" i="1"/>
  <c r="H46" i="1"/>
  <c r="J16" i="1"/>
  <c r="L16" i="1" s="1"/>
  <c r="N16" i="1" s="1"/>
  <c r="P16" i="1" s="1"/>
  <c r="L17" i="1"/>
  <c r="N17" i="1" s="1"/>
  <c r="P17" i="1" s="1"/>
  <c r="L137" i="1"/>
  <c r="N137" i="1" s="1"/>
  <c r="P137" i="1" s="1"/>
  <c r="J136" i="1"/>
  <c r="L109" i="1"/>
  <c r="N109" i="1" s="1"/>
  <c r="P109" i="1" s="1"/>
  <c r="L9" i="1"/>
  <c r="N9" i="1" s="1"/>
  <c r="P9" i="1" s="1"/>
  <c r="J14" i="1"/>
  <c r="L14" i="1" s="1"/>
  <c r="N14" i="1" s="1"/>
  <c r="P14" i="1" s="1"/>
  <c r="L15" i="1"/>
  <c r="N15" i="1" s="1"/>
  <c r="P15" i="1" s="1"/>
  <c r="L114" i="1"/>
  <c r="N114" i="1" s="1"/>
  <c r="P114" i="1" s="1"/>
  <c r="J113" i="1"/>
  <c r="L113" i="1" s="1"/>
  <c r="N113" i="1" s="1"/>
  <c r="P113" i="1" s="1"/>
  <c r="F139" i="1"/>
  <c r="J8" i="1" l="1"/>
  <c r="L8" i="1" s="1"/>
  <c r="N8" i="1" s="1"/>
  <c r="P8" i="1" s="1"/>
  <c r="H139" i="1"/>
  <c r="J135" i="1"/>
  <c r="L135" i="1" s="1"/>
  <c r="N135" i="1" s="1"/>
  <c r="P135" i="1" s="1"/>
  <c r="L136" i="1"/>
  <c r="N136" i="1" s="1"/>
  <c r="P136" i="1" s="1"/>
  <c r="J47" i="1"/>
  <c r="J46" i="1" l="1"/>
  <c r="L47" i="1"/>
  <c r="N47" i="1" s="1"/>
  <c r="P47" i="1" s="1"/>
  <c r="L46" i="1" l="1"/>
  <c r="N46" i="1" s="1"/>
  <c r="P46" i="1" s="1"/>
  <c r="J139" i="1"/>
  <c r="L139" i="1" s="1"/>
  <c r="N139" i="1" s="1"/>
  <c r="P139" i="1" s="1"/>
</calcChain>
</file>

<file path=xl/sharedStrings.xml><?xml version="1.0" encoding="utf-8"?>
<sst xmlns="http://schemas.openxmlformats.org/spreadsheetml/2006/main" count="282" uniqueCount="276">
  <si>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</si>
  <si>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</si>
  <si>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</si>
  <si>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</si>
  <si>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</si>
  <si>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</si>
  <si>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</si>
  <si>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</si>
  <si>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</si>
  <si>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</si>
  <si>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</si>
  <si>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</si>
  <si>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</si>
  <si>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</si>
  <si>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</si>
  <si>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</si>
  <si>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</si>
  <si>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Сбор за пользование объектами животного мира</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</si>
  <si>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</si>
  <si>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</si>
  <si>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</si>
  <si>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</si>
  <si>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</si>
  <si>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</si>
  <si>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</si>
  <si>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</si>
  <si>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</si>
  <si>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</si>
  <si>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</si>
  <si>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</si>
  <si>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</si>
  <si>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</si>
  <si>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</si>
  <si>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</si>
  <si>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</si>
  <si>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</si>
  <si>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</si>
  <si>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</si>
  <si>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</si>
  <si>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</si>
  <si>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</si>
  <si>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</si>
  <si>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</si>
  <si>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</si>
  <si>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</si>
  <si>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</si>
  <si>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</si>
  <si>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</si>
  <si>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</si>
  <si>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</si>
  <si>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</si>
  <si>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</si>
  <si>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</si>
  <si>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</si>
  <si>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</si>
  <si>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</si>
  <si>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000 1 07 04010 01 0000 110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</si>
  <si>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</si>
  <si>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</si>
  <si>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</si>
  <si>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</si>
  <si>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</si>
  <si>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</si>
  <si>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</si>
  <si>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</si>
  <si>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</si>
  <si>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</si>
  <si>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</si>
  <si>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</si>
  <si>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</si>
  <si>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</si>
  <si>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</si>
  <si>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</si>
  <si>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000 2 02 01000 00 0000 151</t>
  </si>
  <si>
    <t>Дотации бюджетам субъектов Российской Федерации и муниципальных образований</t>
  </si>
  <si>
    <t>000 2 02 02000 00 0000 151</t>
  </si>
  <si>
    <t>000 2 02 03000 00 0000 151</t>
  </si>
  <si>
    <t>Субвенции бюджетам субъектов Российской Федерации и муниципальных образований</t>
  </si>
  <si>
    <t>000 2 02 03001 02 0000 151</t>
  </si>
  <si>
    <t>Субвенции бюджетам субъектов Российской Федерации на оплату жилищно-коммунальных услуг отдельным категориям граждан</t>
  </si>
  <si>
    <t>000 2 02 03004 02 0000 151</t>
  </si>
  <si>
    <t>000 2 02 03011 02 0000 151</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</si>
  <si>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</si>
  <si>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</si>
  <si>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000 2 02 03018 02 0000 151</t>
  </si>
  <si>
    <t>Субвенции бюджетам субъектов Российской Федерации на осуществление отдельных полномочий в области лесных отношений</t>
  </si>
  <si>
    <t>000 2 02 03019 02 0000 151</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</si>
  <si>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</si>
  <si>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</si>
  <si>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000 2 02 03025 02 0000 151</t>
  </si>
  <si>
    <t>000 2 02 03053 02 0000 151</t>
  </si>
  <si>
    <t>000 2 02 03070 02 0000 151</t>
  </si>
  <si>
    <t>000 2 02 04000 00 0000 151</t>
  </si>
  <si>
    <t>Иные межбюджетные трансферты</t>
  </si>
  <si>
    <t>Межбюджетные трансферты, передаваемые бюджетам субъектов Российской Федерации на содержание депутатов Государственной Думы и их помощников</t>
  </si>
  <si>
    <t>Межбюджетные трансферты, передаваемые бюджетам субъектов Российской Федерации на содержание членов Совета Федерации и их помощников</t>
  </si>
  <si>
    <t xml:space="preserve"> к Закону Ярославской области</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</si>
  <si>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</si>
  <si>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</si>
  <si>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000 2 02 03998 02 0000 151</t>
  </si>
  <si>
    <t xml:space="preserve">000 2 02 02173 02 0000 151
</t>
  </si>
  <si>
    <t>000 2 02 04017 02 0000 151</t>
  </si>
  <si>
    <t>000 2 02 04055 02 0000 151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</si>
  <si>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</si>
  <si>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000 1 13 01000 00 0000 130</t>
  </si>
  <si>
    <t>Доходы от оказания платных услуг (работ)</t>
  </si>
  <si>
    <t>000 1 13 02000 00 0000 130</t>
  </si>
  <si>
    <t>Доходы от компенсации затрат государства</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</si>
  <si>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</si>
  <si>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</si>
  <si>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</si>
  <si>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
</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</si>
  <si>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</si>
  <si>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000 2 02 04001 02 0000 151</t>
  </si>
  <si>
    <t>000 2 02 04002 02 0000 151</t>
  </si>
  <si>
    <t>000 2 02 03020 02 0000 151</t>
  </si>
  <si>
    <t>000 2 02 02184 02 0000 151</t>
  </si>
  <si>
    <t>000 2 02 02185 02 0000 151</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</si>
  <si>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</si>
  <si>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r>
      <t>Субсидии бюджетам субъектов Российской Федерации на поддержку племенного животноводства</t>
    </r>
    <r>
      <rPr>
        <sz val="14"/>
        <rFont val="Arial"/>
        <family val="2"/>
        <charset val="204"/>
      </rPr>
      <t xml:space="preserve">  </t>
    </r>
  </si>
  <si>
    <t>000 2 02 03122 02 0000 151</t>
  </si>
  <si>
    <t xml:space="preserve">Единая субвенция бюджетам субъектов Российской Федерации </t>
  </si>
  <si>
    <t xml:space="preserve">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</si>
  <si>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Субсидии бюджетам бюджетной системы  Российской Федерации (межбюджетные субсидии)</t>
  </si>
  <si>
    <t>000 2 02 02174 02 0000 151</t>
  </si>
  <si>
    <t>Субсидии бюджетам субъектов Российской Федерации на возмещение части затрат на приобретение элитных семян</t>
  </si>
  <si>
    <t>000 2 02 02186 02 0000 151</t>
  </si>
  <si>
    <t>Субсидии бюджетам субъектов Российской Федерации на 1 килограмм реализованного и (или) отгруженного на собственную переработку молока</t>
  </si>
  <si>
    <t>000 2 02 04062 02 0000 151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</si>
  <si>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</si>
  <si>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</si>
  <si>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</si>
  <si>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000 2 02 04066 02 0000 151</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</si>
  <si>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</si>
  <si>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</si>
  <si>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</si>
  <si>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</si>
  <si>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000 2 02 03123 02 0000 151</t>
  </si>
  <si>
    <t>000 2 02 04025 02 0000 151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</si>
  <si>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</si>
  <si>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</si>
  <si>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</si>
  <si>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</si>
  <si>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000 2 03 02040 02 0000 180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</si>
  <si>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</si>
  <si>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</si>
  <si>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</si>
  <si>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000 2 02 01003 02 0000 151</t>
  </si>
  <si>
    <t xml:space="preserve">Дотации бюджетам субъектов Российской Федерации на поддержку мер по обеспечению сбалансированности бюджетов
</t>
  </si>
  <si>
    <t>2016 год               (руб.)</t>
  </si>
  <si>
    <t>000 2 02 03121 02 0000 151</t>
  </si>
  <si>
    <t>Субвенции бюджетам субъектов Российской Федерации на проведение Всероссийской сельскохозяйственной переписи в 2016 году</t>
  </si>
  <si>
    <t>000 2 02 03007 02 0000 151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</si>
  <si>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</si>
  <si>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</si>
  <si>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</si>
  <si>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Поправки 2016</t>
  </si>
  <si>
    <t xml:space="preserve">000 2 02 02133 02 0000 151 </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</si>
  <si>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</si>
  <si>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 xml:space="preserve">000 2 02 02208 02 0000 151
</t>
  </si>
  <si>
    <t xml:space="preserve">000 2 02 02220 02 0000 151 </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</si>
  <si>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</si>
  <si>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000 2 02 03012 02 0000 151</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</si>
  <si>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</si>
  <si>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000 2 02 04041 02 0000 151</t>
  </si>
  <si>
    <t>000 2 02 03069 02 0000 151</t>
  </si>
  <si>
    <t>000 2 02 02124 02 0000 151</t>
  </si>
  <si>
    <t>Субсидии бюджетам субъектов Российской Федерации на приобретение специализированной лесопожарной техники и оборудования</t>
  </si>
  <si>
    <t>000 2 02 02192 02 0000 151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</si>
  <si>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</si>
  <si>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000 2 02 02245 02 0000 151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</si>
  <si>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</si>
  <si>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000 2 02 02258 02 0000 151</t>
  </si>
  <si>
    <t>Субсидии бюджетам субъектов Российской Федерации на поддержку племенного крупного рогатого скота молочного направления</t>
  </si>
  <si>
    <t>000 2 02 03077 02 0000 151</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</si>
  <si>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</si>
  <si>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</si>
  <si>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</si>
  <si>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 xml:space="preserve">Уточнение март             </t>
  </si>
  <si>
    <t>000 2 02 02181 02 0000 151</t>
  </si>
  <si>
    <t xml:space="preserve">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t>
  </si>
  <si>
    <t>000 2 02 02182 02 0000 151</t>
  </si>
  <si>
    <t>000 2 02 02190 02 0000 151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</si>
  <si>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</si>
  <si>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000 2 02 02191 02 0000 151</t>
  </si>
  <si>
    <t>000 2 02 02196 02 0000 151</t>
  </si>
  <si>
    <r>
      <t>Субсидии бюджетам субъектов Российской Федерации на поддержку начинающих фермеров</t>
    </r>
    <r>
      <rPr>
        <sz val="14"/>
        <rFont val="Arial"/>
        <family val="2"/>
        <charset val="204"/>
      </rPr>
      <t xml:space="preserve"> </t>
    </r>
  </si>
  <si>
    <t>000 2 02 02197 02 0000 151</t>
  </si>
  <si>
    <t>Субсидии бюджетам субъектов Российской Федерации на развитие семейных животноводческих ферм</t>
  </si>
  <si>
    <t>000 2 02 02198 02 0000 151</t>
  </si>
  <si>
    <t xml:space="preserve">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 </t>
  </si>
  <si>
    <t>000 2 02 02249 02 0000 151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</si>
  <si>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</si>
  <si>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000 2 02 02250 02 0000 151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</si>
  <si>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</si>
  <si>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000 2 02 02253 02 0000 151</t>
  </si>
  <si>
    <t xml:space="preserve">000 2 02 02172 02 0000 151 </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</si>
  <si>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</si>
  <si>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000 2 02 02212 02 0000 151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</si>
  <si>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</si>
  <si>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000 2 02 02213 02 0000 151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</si>
  <si>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</si>
  <si>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</si>
  <si>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</si>
  <si>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000 2 02 04043 02 0000 151
</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</si>
  <si>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</si>
  <si>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000 2 02 04052 02 0000 151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</si>
  <si>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</si>
  <si>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000 2 02 04053 02 0000 151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</si>
  <si>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</si>
  <si>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</si>
  <si>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</si>
  <si>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</si>
  <si>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 xml:space="preserve">Уточнение июнь            </t>
  </si>
  <si>
    <t>000 2 02 02051 02 0000 151</t>
  </si>
  <si>
    <t>Субсидии бюджетам субъектов Российской Федерации на реализацию федеральных целевых программ</t>
  </si>
  <si>
    <t>000 2 02 02077 02 0000 151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</si>
  <si>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</si>
  <si>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000 2 02 02183 02 0000 151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</si>
  <si>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</si>
  <si>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000 2 02 02193 02 0000 151</t>
  </si>
  <si>
    <t>Субсидии бюджетам субъектов Российской Федерации на поддержку племенного крупного рогатого скота мясного направления</t>
  </si>
  <si>
    <t>000 2 02 02242 02 0000 151</t>
  </si>
  <si>
    <t>Субсидии бюджетам субъектов Российской Федерации на поддержку производства и реализации тонкорунной и полутонкорунной шерсти</t>
  </si>
  <si>
    <t>000 2 02 02248 02 0000 151</t>
  </si>
  <si>
    <t>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</si>
  <si>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000 2 02 04095 02 0000 151</t>
  </si>
  <si>
    <t>000 2 02 02215 02 0000 151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</si>
  <si>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</si>
  <si>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 000 2 02 02241 02 0000 151</t>
  </si>
  <si>
    <t xml:space="preserve">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t>
  </si>
  <si>
    <t>000 2 02 04042 02 0000 151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</si>
  <si>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</si>
  <si>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000 02 04118 02 0000 151</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</si>
  <si>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</si>
  <si>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000 2 02 02118 02 0000 151</t>
  </si>
  <si>
    <t xml:space="preserve">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
</t>
  </si>
  <si>
    <t>000 2 03 02080 02 0000 180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</si>
  <si>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</si>
  <si>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000 2 02 02217 02 0000 151</t>
  </si>
  <si>
    <t xml:space="preserve">Субсидии бюджетам субъектов Российской Федерации на поддержку региональных проектов в сфере информационных технологий </t>
  </si>
  <si>
    <t xml:space="preserve">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t>
  </si>
  <si>
    <t xml:space="preserve">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
</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</si>
  <si>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</si>
  <si>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Уточнение сентября</t>
  </si>
  <si>
    <t>Прогнозируемые доходы областного бюджета на 2016 год в соответствии                             
с классификацией доходов бюджетов Российской Федерации</t>
  </si>
  <si>
    <t>000 2 02 02009 02 0000 151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</si>
  <si>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</si>
  <si>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000 2 02 02046 02 0000 151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</si>
  <si>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</si>
  <si>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000 2 02 02240 02 0000 151 </t>
  </si>
  <si>
    <t>Субсидии бюджетам субъектов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t>
  </si>
  <si>
    <t>000 2 02 02067 02 0000 151</t>
  </si>
  <si>
    <t>Субсидии бюджетам субъектов Российской Фе-дерации на поощрение лучших учителей</t>
  </si>
  <si>
    <t>000 2 02 02278 02 0000 151</t>
  </si>
  <si>
    <t>000 2 02 04020 02 0000 151</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</si>
  <si>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</si>
  <si>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000 2 02 04087 02 0000 151</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</si>
  <si>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</si>
  <si>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000 2 02 04120 02 0000 151</t>
  </si>
  <si>
    <t>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t>
  </si>
  <si>
    <t xml:space="preserve"> 000 2 02 04121 02 0000 151</t>
  </si>
  <si>
    <t xml:space="preserve">Межбюджетные трансферты, передаваемые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
</t>
  </si>
  <si>
    <t xml:space="preserve">Приложение 2 </t>
  </si>
  <si>
    <t>000 2 02 02207 02 0000 151</t>
  </si>
  <si>
    <t>Субсидии бюджетам субъектов Российской Федерации на государственную поддержку молодежного предпринимательства</t>
  </si>
  <si>
    <t>Уточнение ноября</t>
  </si>
  <si>
    <t>000 2 02 02103 02 0000 151</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</si>
  <si>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</si>
  <si>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000 2 02 04012 02 0000 151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</si>
  <si>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</si>
  <si>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000 2 02 04032 02 0000 151</t>
  </si>
  <si>
    <t>Межбюджетные трансферты, передаваемые бюджетам субъектов Российской Федерации, на единовременные денежные компенсации реабилитированным лицам</t>
  </si>
  <si>
    <t>Уточнение декабря</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</si>
  <si>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</si>
  <si>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от 26.12.2016 № 101-з</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</si>
</sst>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i/>
      <sz val="12"/>
      <color theme="1"/>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i/>
      <sz val="12"/>
      <color theme="1"/>
      <name val="Times New Roman"/>
      <family val="2"/>
      <charset val="204"/>
    </font>
    <font>
      <b/>
      <sz val="12"/>
      <color theme="1"/>
      <name val="Times New Roman"/>
      <family val="2"/>
      <charset val="204"/>
    </font>
    <font>
      <sz val="12"/>
      <color rgb="FFFF0000"/>
      <name val="Times New Roman"/>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3" fillId="0" borderId="0"/>
  </cellStyleXfs>
  <cellXfs count="48">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8" fillId="2" borderId="1" xfId="0" applyFont="1" applyFill="1" applyBorder="1" applyAlignment="1">
      <alignment horizontal="center" vertical="top" wrapText="1"/>
    </xf>
    <xf numFmtId="3" fontId="11" fillId="2" borderId="1" xfId="0" applyNumberFormat="1" applyFont="1" applyFill="1" applyBorder="1" applyAlignment="1"/>
    <xf numFmtId="3" fontId="9" fillId="2" borderId="1" xfId="0" applyNumberFormat="1" applyFont="1" applyFill="1" applyBorder="1" applyAlignment="1">
      <alignment horizontal="right"/>
    </xf>
    <xf numFmtId="0" fontId="2" fillId="2" borderId="0" xfId="0" applyFont="1" applyFill="1" applyAlignment="1"/>
    <xf numFmtId="0" fontId="9" fillId="2" borderId="1" xfId="0" applyFont="1" applyFill="1" applyBorder="1" applyAlignment="1">
      <alignment vertical="top" wrapText="1"/>
    </xf>
    <xf numFmtId="0" fontId="14" fillId="2" borderId="1" xfId="0" applyFont="1" applyFill="1" applyBorder="1" applyAlignment="1">
      <alignment horizontal="left" vertical="top"/>
    </xf>
    <xf numFmtId="0" fontId="15" fillId="2" borderId="1" xfId="0" applyFont="1" applyFill="1" applyBorder="1" applyAlignment="1">
      <alignment vertical="top"/>
    </xf>
    <xf numFmtId="3" fontId="7" fillId="2" borderId="1" xfId="0" applyNumberFormat="1" applyFont="1" applyFill="1" applyBorder="1" applyAlignment="1">
      <alignment horizontal="right" vertical="top" wrapText="1"/>
    </xf>
    <xf numFmtId="3" fontId="11" fillId="2" borderId="1" xfId="0" applyNumberFormat="1" applyFont="1" applyFill="1" applyBorder="1" applyAlignment="1">
      <alignment horizontal="right"/>
    </xf>
    <xf numFmtId="0" fontId="16" fillId="2" borderId="1" xfId="0" applyFont="1" applyFill="1" applyBorder="1" applyAlignment="1">
      <alignment horizontal="left" vertical="top" wrapText="1"/>
    </xf>
    <xf numFmtId="3" fontId="16" fillId="2" borderId="1" xfId="0" applyNumberFormat="1" applyFont="1" applyFill="1" applyBorder="1" applyAlignment="1">
      <alignment horizontal="right"/>
    </xf>
    <xf numFmtId="0" fontId="16" fillId="2" borderId="1" xfId="0" applyFont="1" applyFill="1" applyBorder="1" applyAlignment="1">
      <alignment vertical="top" wrapText="1"/>
    </xf>
    <xf numFmtId="3" fontId="17" fillId="2" borderId="1" xfId="0" applyNumberFormat="1" applyFont="1" applyFill="1" applyBorder="1" applyAlignment="1">
      <alignment horizontal="right"/>
    </xf>
    <xf numFmtId="0" fontId="3" fillId="2" borderId="1" xfId="0" applyFont="1" applyFill="1" applyBorder="1" applyAlignment="1">
      <alignment horizontal="center" vertical="center" wrapText="1"/>
    </xf>
    <xf numFmtId="3" fontId="18" fillId="2" borderId="1" xfId="0" applyNumberFormat="1" applyFont="1" applyFill="1" applyBorder="1" applyAlignment="1">
      <alignment horizontal="right"/>
    </xf>
    <xf numFmtId="0" fontId="11" fillId="2" borderId="1" xfId="0" applyFont="1" applyFill="1" applyBorder="1" applyAlignment="1">
      <alignment vertical="top" wrapText="1"/>
    </xf>
    <xf numFmtId="0" fontId="11" fillId="2" borderId="1" xfId="0" applyFont="1" applyFill="1" applyBorder="1" applyAlignment="1">
      <alignment vertical="top"/>
    </xf>
    <xf numFmtId="0" fontId="11" fillId="2" borderId="1" xfId="0" applyFont="1" applyFill="1" applyBorder="1" applyAlignment="1">
      <alignment wrapText="1"/>
    </xf>
    <xf numFmtId="0" fontId="2" fillId="2" borderId="0" xfId="0" applyFont="1" applyFill="1" applyAlignment="1">
      <alignment horizontal="right"/>
    </xf>
    <xf numFmtId="0" fontId="15" fillId="2" borderId="1" xfId="0" applyFont="1" applyFill="1" applyBorder="1"/>
    <xf numFmtId="3" fontId="8" fillId="0" borderId="1" xfId="0" applyNumberFormat="1" applyFont="1" applyFill="1" applyBorder="1" applyAlignment="1">
      <alignment horizontal="right"/>
    </xf>
    <xf numFmtId="0" fontId="3" fillId="3" borderId="1" xfId="0" applyFont="1" applyFill="1" applyBorder="1" applyAlignment="1">
      <alignment horizontal="center" vertical="center" wrapText="1"/>
    </xf>
    <xf numFmtId="0" fontId="7" fillId="2" borderId="1" xfId="0" applyFont="1" applyFill="1" applyBorder="1" applyAlignment="1">
      <alignment horizontal="left"/>
    </xf>
    <xf numFmtId="0" fontId="4" fillId="2" borderId="0" xfId="0" applyFont="1" applyFill="1" applyAlignment="1">
      <alignment horizontal="center" wrapText="1"/>
    </xf>
    <xf numFmtId="0" fontId="2" fillId="2" borderId="0" xfId="0" applyFont="1" applyFill="1" applyAlignment="1">
      <alignment horizontal="right"/>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9"/>
  <sheetViews>
    <sheetView tabSelected="1" view="pageBreakPreview" zoomScaleNormal="100" zoomScaleSheetLayoutView="100" workbookViewId="0">
      <pane xSplit="4" ySplit="7" topLeftCell="I74" activePane="bottomRight" state="frozen"/>
      <selection pane="topRight" activeCell="F1" sqref="F1"/>
      <selection pane="bottomLeft" activeCell="A9" sqref="A9"/>
      <selection pane="bottomRight" activeCell="B3" sqref="B3:P3"/>
    </sheetView>
  </sheetViews>
  <sheetFormatPr defaultColWidth="9.140625" defaultRowHeight="15.75" x14ac:dyDescent="0.25"/>
  <cols>
    <col min="1" max="1" width="1.7109375" style="12" customWidth="1"/>
    <col min="2" max="2" width="28.5703125" style="13" customWidth="1"/>
    <col min="3" max="3" width="51.85546875" style="26" customWidth="1"/>
    <col min="4" max="8" width="15.5703125" style="12" hidden="1" customWidth="1"/>
    <col min="9" max="9" width="6" style="12" hidden="1" customWidth="1"/>
    <col min="10" max="10" width="15.5703125" style="12" hidden="1" customWidth="1"/>
    <col min="11" max="11" width="16.7109375" style="12" hidden="1" customWidth="1"/>
    <col min="12" max="12" width="18.140625" style="12" hidden="1" customWidth="1"/>
    <col min="13" max="13" width="17.7109375" style="12" hidden="1" customWidth="1"/>
    <col min="14" max="14" width="15.42578125" style="12" hidden="1" customWidth="1"/>
    <col min="15" max="15" width="14.28515625" style="12" hidden="1" customWidth="1"/>
    <col min="16" max="16" width="18.140625" style="12" customWidth="1"/>
    <col min="17" max="16384" width="9.140625" style="12"/>
  </cols>
  <sheetData>
    <row r="1" spans="1:16" x14ac:dyDescent="0.25">
      <c r="B1" s="47" t="s">
        <v>263</v>
      </c>
      <c r="C1" s="47"/>
      <c r="D1" s="47"/>
      <c r="E1" s="47"/>
      <c r="F1" s="47"/>
      <c r="G1" s="47"/>
      <c r="H1" s="47"/>
      <c r="I1" s="47"/>
      <c r="J1" s="47"/>
      <c r="K1" s="47"/>
      <c r="L1" s="47"/>
      <c r="M1" s="47"/>
      <c r="N1" s="47"/>
      <c r="O1" s="47"/>
      <c r="P1" s="47"/>
    </row>
    <row r="2" spans="1:16" x14ac:dyDescent="0.25">
      <c r="B2" s="47" t="s">
        <v>96</v>
      </c>
      <c r="C2" s="47"/>
      <c r="D2" s="47"/>
      <c r="E2" s="47"/>
      <c r="F2" s="47"/>
      <c r="G2" s="47"/>
      <c r="H2" s="47"/>
      <c r="I2" s="47"/>
      <c r="J2" s="47"/>
      <c r="K2" s="47"/>
      <c r="L2" s="47"/>
      <c r="M2" s="47"/>
      <c r="N2" s="47"/>
      <c r="O2" s="47"/>
      <c r="P2" s="47"/>
    </row>
    <row r="3" spans="1:16" ht="21" customHeight="1" x14ac:dyDescent="0.25">
      <c r="B3" s="47" t="s">
        <v>275</v>
      </c>
      <c r="C3" s="47"/>
      <c r="D3" s="47"/>
      <c r="E3" s="47"/>
      <c r="F3" s="47"/>
      <c r="G3" s="47"/>
      <c r="H3" s="47"/>
      <c r="I3" s="47"/>
      <c r="J3" s="47"/>
      <c r="K3" s="47"/>
      <c r="L3" s="47"/>
      <c r="M3" s="47"/>
      <c r="N3" s="47"/>
      <c r="O3" s="47"/>
      <c r="P3" s="47"/>
    </row>
    <row r="4" spans="1:16" x14ac:dyDescent="0.25">
      <c r="C4" s="41"/>
    </row>
    <row r="5" spans="1:16" ht="52.5" customHeight="1" x14ac:dyDescent="0.3">
      <c r="B5" s="46" t="s">
        <v>245</v>
      </c>
      <c r="C5" s="46"/>
      <c r="D5" s="46"/>
      <c r="E5" s="46"/>
      <c r="F5" s="46"/>
      <c r="G5" s="46"/>
      <c r="H5" s="46"/>
      <c r="I5" s="46"/>
      <c r="J5" s="46"/>
      <c r="K5" s="46"/>
      <c r="L5" s="46"/>
      <c r="M5" s="46"/>
      <c r="N5" s="46"/>
      <c r="O5" s="46"/>
      <c r="P5" s="46"/>
    </row>
    <row r="6" spans="1:16" ht="18.75" x14ac:dyDescent="0.3">
      <c r="B6" s="14"/>
      <c r="C6" s="15"/>
      <c r="D6" s="14"/>
      <c r="E6" s="14"/>
      <c r="F6" s="14"/>
      <c r="G6" s="14"/>
      <c r="H6" s="14"/>
      <c r="I6" s="14"/>
      <c r="J6" s="14"/>
    </row>
    <row r="7" spans="1:16" ht="40.5" customHeight="1" x14ac:dyDescent="0.25">
      <c r="A7" s="16"/>
      <c r="B7" s="17" t="s">
        <v>0</v>
      </c>
      <c r="C7" s="17" t="s">
        <v>1</v>
      </c>
      <c r="D7" s="18" t="s">
        <v>149</v>
      </c>
      <c r="E7" s="18" t="s">
        <v>156</v>
      </c>
      <c r="F7" s="18" t="s">
        <v>149</v>
      </c>
      <c r="G7" s="18" t="s">
        <v>178</v>
      </c>
      <c r="H7" s="18" t="s">
        <v>149</v>
      </c>
      <c r="I7" s="18" t="s">
        <v>213</v>
      </c>
      <c r="J7" s="18" t="s">
        <v>149</v>
      </c>
      <c r="K7" s="36" t="s">
        <v>244</v>
      </c>
      <c r="L7" s="18" t="s">
        <v>149</v>
      </c>
      <c r="M7" s="36" t="s">
        <v>266</v>
      </c>
      <c r="N7" s="18" t="s">
        <v>149</v>
      </c>
      <c r="O7" s="44" t="s">
        <v>273</v>
      </c>
      <c r="P7" s="18" t="s">
        <v>149</v>
      </c>
    </row>
    <row r="8" spans="1:16" ht="21" customHeight="1" x14ac:dyDescent="0.25">
      <c r="B8" s="19" t="s">
        <v>2</v>
      </c>
      <c r="C8" s="19" t="s">
        <v>3</v>
      </c>
      <c r="D8" s="1">
        <f t="shared" ref="D8:K8" si="0">SUM(D9+D12+D14+D16+D20+D22+D24+D34+D38+D41+D43+D44)</f>
        <v>50016870520</v>
      </c>
      <c r="E8" s="1">
        <f t="shared" si="0"/>
        <v>26650000</v>
      </c>
      <c r="F8" s="1">
        <f t="shared" si="0"/>
        <v>50043520520</v>
      </c>
      <c r="G8" s="1">
        <f t="shared" si="0"/>
        <v>0</v>
      </c>
      <c r="H8" s="1">
        <f t="shared" si="0"/>
        <v>50043520520</v>
      </c>
      <c r="I8" s="1">
        <f t="shared" si="0"/>
        <v>0</v>
      </c>
      <c r="J8" s="1">
        <f t="shared" si="0"/>
        <v>50043520520</v>
      </c>
      <c r="K8" s="1">
        <f t="shared" si="0"/>
        <v>0</v>
      </c>
      <c r="L8" s="1">
        <f>J8+K8</f>
        <v>50043520520</v>
      </c>
      <c r="M8" s="1">
        <f>SUM(M9+M12+M14+M16+M20+M22+M24+M34+M38+M41+M43+M44)</f>
        <v>0</v>
      </c>
      <c r="N8" s="1">
        <f>L8+M8</f>
        <v>50043520520</v>
      </c>
      <c r="O8" s="1">
        <f>SUM(O9+O12+O14+O16+O20+O22+O24+O34+O38+O41+O43+O44)</f>
        <v>0</v>
      </c>
      <c r="P8" s="1">
        <f>N8+O8</f>
        <v>50043520520</v>
      </c>
    </row>
    <row r="9" spans="1:16" ht="17.25" customHeight="1" x14ac:dyDescent="0.25">
      <c r="B9" s="19" t="s">
        <v>60</v>
      </c>
      <c r="C9" s="19" t="s">
        <v>4</v>
      </c>
      <c r="D9" s="1">
        <f t="shared" ref="D9:G9" si="1">D10+D11</f>
        <v>26169490000</v>
      </c>
      <c r="E9" s="1">
        <f t="shared" si="1"/>
        <v>0</v>
      </c>
      <c r="F9" s="1">
        <f t="shared" si="1"/>
        <v>26169490000</v>
      </c>
      <c r="G9" s="1">
        <f t="shared" si="1"/>
        <v>0</v>
      </c>
      <c r="H9" s="1">
        <f>H10+H11</f>
        <v>26169490000</v>
      </c>
      <c r="I9" s="1">
        <f>I10+I11</f>
        <v>0</v>
      </c>
      <c r="J9" s="1">
        <f>J10+J11</f>
        <v>26169490000</v>
      </c>
      <c r="K9" s="1">
        <f>K10+K11</f>
        <v>0</v>
      </c>
      <c r="L9" s="1">
        <f t="shared" ref="L9:L74" si="2">J9+K9</f>
        <v>26169490000</v>
      </c>
      <c r="M9" s="1">
        <f>M10+M11</f>
        <v>0</v>
      </c>
      <c r="N9" s="1">
        <f t="shared" ref="N9:P49" si="3">L9+M9</f>
        <v>26169490000</v>
      </c>
      <c r="O9" s="1">
        <f>O10+O11</f>
        <v>504910000</v>
      </c>
      <c r="P9" s="1">
        <f t="shared" si="3"/>
        <v>26674400000</v>
      </c>
    </row>
    <row r="10" spans="1:16" ht="21.75" customHeight="1" x14ac:dyDescent="0.25">
      <c r="B10" s="7" t="s">
        <v>61</v>
      </c>
      <c r="C10" s="7" t="s">
        <v>5</v>
      </c>
      <c r="D10" s="20">
        <v>11519900000</v>
      </c>
      <c r="E10" s="20"/>
      <c r="F10" s="20">
        <f>D10+E10</f>
        <v>11519900000</v>
      </c>
      <c r="G10" s="20"/>
      <c r="H10" s="20">
        <f>F10+G10</f>
        <v>11519900000</v>
      </c>
      <c r="I10" s="20"/>
      <c r="J10" s="20">
        <f>H10+I10</f>
        <v>11519900000</v>
      </c>
      <c r="K10" s="20"/>
      <c r="L10" s="20">
        <f t="shared" si="2"/>
        <v>11519900000</v>
      </c>
      <c r="M10" s="20"/>
      <c r="N10" s="20">
        <f t="shared" si="3"/>
        <v>11519900000</v>
      </c>
      <c r="O10" s="20">
        <f>1213100000-48600000</f>
        <v>1164500000</v>
      </c>
      <c r="P10" s="20">
        <f t="shared" si="3"/>
        <v>12684400000</v>
      </c>
    </row>
    <row r="11" spans="1:16" ht="18" customHeight="1" x14ac:dyDescent="0.25">
      <c r="B11" s="7" t="s">
        <v>59</v>
      </c>
      <c r="C11" s="7" t="s">
        <v>6</v>
      </c>
      <c r="D11" s="3">
        <v>14649590000</v>
      </c>
      <c r="E11" s="3"/>
      <c r="F11" s="20">
        <f>D11+E11</f>
        <v>14649590000</v>
      </c>
      <c r="G11" s="20"/>
      <c r="H11" s="20">
        <f>F11+G11</f>
        <v>14649590000</v>
      </c>
      <c r="I11" s="20"/>
      <c r="J11" s="20">
        <f>H11+I11</f>
        <v>14649590000</v>
      </c>
      <c r="K11" s="20"/>
      <c r="L11" s="20">
        <f t="shared" si="2"/>
        <v>14649590000</v>
      </c>
      <c r="M11" s="20"/>
      <c r="N11" s="20">
        <f t="shared" si="3"/>
        <v>14649590000</v>
      </c>
      <c r="O11" s="20">
        <v>-659590000</v>
      </c>
      <c r="P11" s="20">
        <f t="shared" si="3"/>
        <v>13990000000</v>
      </c>
    </row>
    <row r="12" spans="1:16" ht="35.25" customHeight="1" x14ac:dyDescent="0.25">
      <c r="B12" s="19" t="s">
        <v>7</v>
      </c>
      <c r="C12" s="19" t="s">
        <v>8</v>
      </c>
      <c r="D12" s="1">
        <f t="shared" ref="D12:G12" si="4">D13</f>
        <v>13419306200</v>
      </c>
      <c r="E12" s="1">
        <f t="shared" si="4"/>
        <v>0</v>
      </c>
      <c r="F12" s="1">
        <f t="shared" si="4"/>
        <v>13419306200</v>
      </c>
      <c r="G12" s="1">
        <f t="shared" si="4"/>
        <v>0</v>
      </c>
      <c r="H12" s="1">
        <f>H13</f>
        <v>13419306200</v>
      </c>
      <c r="I12" s="1">
        <f>I13</f>
        <v>0</v>
      </c>
      <c r="J12" s="1">
        <f>J13</f>
        <v>13419306200</v>
      </c>
      <c r="K12" s="1">
        <f>K13</f>
        <v>0</v>
      </c>
      <c r="L12" s="1">
        <f t="shared" si="2"/>
        <v>13419306200</v>
      </c>
      <c r="M12" s="1">
        <f>M13</f>
        <v>0</v>
      </c>
      <c r="N12" s="1">
        <f t="shared" si="3"/>
        <v>13419306200</v>
      </c>
      <c r="O12" s="1">
        <f>O13</f>
        <v>0</v>
      </c>
      <c r="P12" s="1">
        <f t="shared" si="3"/>
        <v>13419306200</v>
      </c>
    </row>
    <row r="13" spans="1:16" ht="33" customHeight="1" x14ac:dyDescent="0.25">
      <c r="B13" s="7" t="s">
        <v>9</v>
      </c>
      <c r="C13" s="7" t="s">
        <v>10</v>
      </c>
      <c r="D13" s="3">
        <v>13419306200</v>
      </c>
      <c r="E13" s="3"/>
      <c r="F13" s="20">
        <f>D13+E13</f>
        <v>13419306200</v>
      </c>
      <c r="G13" s="20"/>
      <c r="H13" s="20">
        <f>F13+G13</f>
        <v>13419306200</v>
      </c>
      <c r="I13" s="20"/>
      <c r="J13" s="20">
        <f>H13+I13</f>
        <v>13419306200</v>
      </c>
      <c r="K13" s="20"/>
      <c r="L13" s="20">
        <f t="shared" si="2"/>
        <v>13419306200</v>
      </c>
      <c r="M13" s="20"/>
      <c r="N13" s="20">
        <f t="shared" si="3"/>
        <v>13419306200</v>
      </c>
      <c r="O13" s="20"/>
      <c r="P13" s="20">
        <f t="shared" si="3"/>
        <v>13419306200</v>
      </c>
    </row>
    <row r="14" spans="1:16" ht="23.25" customHeight="1" x14ac:dyDescent="0.25">
      <c r="B14" s="19" t="s">
        <v>57</v>
      </c>
      <c r="C14" s="19" t="s">
        <v>11</v>
      </c>
      <c r="D14" s="1">
        <f t="shared" ref="D14:G14" si="5">D15</f>
        <v>1898400000</v>
      </c>
      <c r="E14" s="1">
        <f t="shared" si="5"/>
        <v>0</v>
      </c>
      <c r="F14" s="1">
        <f t="shared" si="5"/>
        <v>1898400000</v>
      </c>
      <c r="G14" s="1">
        <f t="shared" si="5"/>
        <v>0</v>
      </c>
      <c r="H14" s="1">
        <f>H15</f>
        <v>1898400000</v>
      </c>
      <c r="I14" s="1">
        <f>I15</f>
        <v>0</v>
      </c>
      <c r="J14" s="1">
        <f>J15</f>
        <v>1898400000</v>
      </c>
      <c r="K14" s="1">
        <f>K15</f>
        <v>0</v>
      </c>
      <c r="L14" s="1">
        <f t="shared" si="2"/>
        <v>1898400000</v>
      </c>
      <c r="M14" s="1">
        <f>M15</f>
        <v>0</v>
      </c>
      <c r="N14" s="1">
        <f t="shared" si="3"/>
        <v>1898400000</v>
      </c>
      <c r="O14" s="1">
        <f>O15</f>
        <v>-41400000</v>
      </c>
      <c r="P14" s="1">
        <f t="shared" si="3"/>
        <v>1857000000</v>
      </c>
    </row>
    <row r="15" spans="1:16" ht="31.5" x14ac:dyDescent="0.25">
      <c r="B15" s="7" t="s">
        <v>58</v>
      </c>
      <c r="C15" s="7" t="s">
        <v>12</v>
      </c>
      <c r="D15" s="3">
        <v>1898400000</v>
      </c>
      <c r="E15" s="3"/>
      <c r="F15" s="20">
        <f>D15+E15</f>
        <v>1898400000</v>
      </c>
      <c r="G15" s="20"/>
      <c r="H15" s="20">
        <f>F15+G15</f>
        <v>1898400000</v>
      </c>
      <c r="I15" s="20"/>
      <c r="J15" s="20">
        <f>H15+I15</f>
        <v>1898400000</v>
      </c>
      <c r="K15" s="20"/>
      <c r="L15" s="20">
        <f t="shared" si="2"/>
        <v>1898400000</v>
      </c>
      <c r="M15" s="20"/>
      <c r="N15" s="20">
        <f t="shared" si="3"/>
        <v>1898400000</v>
      </c>
      <c r="O15" s="20">
        <v>-41400000</v>
      </c>
      <c r="P15" s="20">
        <f t="shared" si="3"/>
        <v>1857000000</v>
      </c>
    </row>
    <row r="16" spans="1:16" ht="22.5" customHeight="1" x14ac:dyDescent="0.25">
      <c r="B16" s="19" t="s">
        <v>52</v>
      </c>
      <c r="C16" s="19" t="s">
        <v>13</v>
      </c>
      <c r="D16" s="1">
        <f t="shared" ref="D16:G16" si="6">SUM(D17:D19)</f>
        <v>7465200000</v>
      </c>
      <c r="E16" s="1">
        <f t="shared" si="6"/>
        <v>0</v>
      </c>
      <c r="F16" s="1">
        <f t="shared" si="6"/>
        <v>7465200000</v>
      </c>
      <c r="G16" s="1">
        <f t="shared" si="6"/>
        <v>0</v>
      </c>
      <c r="H16" s="1">
        <f>SUM(H17:H19)</f>
        <v>7465200000</v>
      </c>
      <c r="I16" s="1">
        <f>SUM(I17:I19)</f>
        <v>0</v>
      </c>
      <c r="J16" s="1">
        <f>SUM(J17:J19)</f>
        <v>7465200000</v>
      </c>
      <c r="K16" s="1">
        <f>SUM(K17:K19)</f>
        <v>-83612430</v>
      </c>
      <c r="L16" s="1">
        <f t="shared" si="2"/>
        <v>7381587570</v>
      </c>
      <c r="M16" s="1">
        <f>SUM(M17:M19)</f>
        <v>0</v>
      </c>
      <c r="N16" s="1">
        <f t="shared" si="3"/>
        <v>7381587570</v>
      </c>
      <c r="O16" s="1">
        <f>SUM(O17:O19)</f>
        <v>-438214000</v>
      </c>
      <c r="P16" s="1">
        <f t="shared" si="3"/>
        <v>6943373570</v>
      </c>
    </row>
    <row r="17" spans="2:16" ht="19.5" customHeight="1" x14ac:dyDescent="0.25">
      <c r="B17" s="7" t="s">
        <v>53</v>
      </c>
      <c r="C17" s="7" t="s">
        <v>14</v>
      </c>
      <c r="D17" s="3">
        <v>6354300000</v>
      </c>
      <c r="E17" s="3"/>
      <c r="F17" s="20">
        <f>D17+E17</f>
        <v>6354300000</v>
      </c>
      <c r="G17" s="20"/>
      <c r="H17" s="20">
        <f>F17+G17</f>
        <v>6354300000</v>
      </c>
      <c r="I17" s="20"/>
      <c r="J17" s="20">
        <f>H17+I17</f>
        <v>6354300000</v>
      </c>
      <c r="K17" s="37">
        <v>-83612430</v>
      </c>
      <c r="L17" s="20">
        <f t="shared" si="2"/>
        <v>6270687570</v>
      </c>
      <c r="M17" s="37"/>
      <c r="N17" s="20">
        <f t="shared" si="3"/>
        <v>6270687570</v>
      </c>
      <c r="O17" s="20">
        <v>-438887000</v>
      </c>
      <c r="P17" s="20">
        <f t="shared" si="3"/>
        <v>5831800570</v>
      </c>
    </row>
    <row r="18" spans="2:16" ht="21" customHeight="1" x14ac:dyDescent="0.25">
      <c r="B18" s="7" t="s">
        <v>54</v>
      </c>
      <c r="C18" s="7" t="s">
        <v>15</v>
      </c>
      <c r="D18" s="3">
        <v>1108600000</v>
      </c>
      <c r="E18" s="3"/>
      <c r="F18" s="20">
        <f>D18+E18</f>
        <v>1108600000</v>
      </c>
      <c r="G18" s="20"/>
      <c r="H18" s="20">
        <f>F18+G18</f>
        <v>1108600000</v>
      </c>
      <c r="I18" s="20"/>
      <c r="J18" s="20">
        <f>H18+I18</f>
        <v>1108600000</v>
      </c>
      <c r="K18" s="20"/>
      <c r="L18" s="20">
        <f t="shared" si="2"/>
        <v>1108600000</v>
      </c>
      <c r="M18" s="20"/>
      <c r="N18" s="20">
        <f t="shared" si="3"/>
        <v>1108600000</v>
      </c>
      <c r="O18" s="20">
        <v>0</v>
      </c>
      <c r="P18" s="20">
        <f t="shared" si="3"/>
        <v>1108600000</v>
      </c>
    </row>
    <row r="19" spans="2:16" ht="21.75" customHeight="1" x14ac:dyDescent="0.25">
      <c r="B19" s="7" t="s">
        <v>67</v>
      </c>
      <c r="C19" s="7" t="s">
        <v>68</v>
      </c>
      <c r="D19" s="3">
        <v>2300000</v>
      </c>
      <c r="E19" s="3"/>
      <c r="F19" s="20">
        <f>D19+E19</f>
        <v>2300000</v>
      </c>
      <c r="G19" s="20"/>
      <c r="H19" s="20">
        <f>F19+G19</f>
        <v>2300000</v>
      </c>
      <c r="I19" s="20"/>
      <c r="J19" s="20">
        <f>H19+I19</f>
        <v>2300000</v>
      </c>
      <c r="K19" s="20"/>
      <c r="L19" s="20">
        <f t="shared" si="2"/>
        <v>2300000</v>
      </c>
      <c r="M19" s="20"/>
      <c r="N19" s="20">
        <f t="shared" si="3"/>
        <v>2300000</v>
      </c>
      <c r="O19" s="20">
        <v>673000</v>
      </c>
      <c r="P19" s="20">
        <f t="shared" si="3"/>
        <v>2973000</v>
      </c>
    </row>
    <row r="20" spans="2:16" ht="34.5" customHeight="1" x14ac:dyDescent="0.25">
      <c r="B20" s="19" t="s">
        <v>55</v>
      </c>
      <c r="C20" s="19" t="s">
        <v>16</v>
      </c>
      <c r="D20" s="1">
        <f t="shared" ref="D20:G20" si="7">D21</f>
        <v>3500000</v>
      </c>
      <c r="E20" s="1">
        <f t="shared" si="7"/>
        <v>0</v>
      </c>
      <c r="F20" s="1">
        <f t="shared" si="7"/>
        <v>3500000</v>
      </c>
      <c r="G20" s="1">
        <f t="shared" si="7"/>
        <v>0</v>
      </c>
      <c r="H20" s="1">
        <f>H21</f>
        <v>3500000</v>
      </c>
      <c r="I20" s="1">
        <f>I21</f>
        <v>0</v>
      </c>
      <c r="J20" s="1">
        <f>J21</f>
        <v>3500000</v>
      </c>
      <c r="K20" s="1">
        <f>K21</f>
        <v>0</v>
      </c>
      <c r="L20" s="1">
        <f t="shared" si="2"/>
        <v>3500000</v>
      </c>
      <c r="M20" s="1">
        <f>M21</f>
        <v>0</v>
      </c>
      <c r="N20" s="1">
        <f t="shared" si="3"/>
        <v>3500000</v>
      </c>
      <c r="O20" s="1">
        <f>O21</f>
        <v>400000</v>
      </c>
      <c r="P20" s="1">
        <f t="shared" si="3"/>
        <v>3900000</v>
      </c>
    </row>
    <row r="21" spans="2:16" ht="22.5" customHeight="1" x14ac:dyDescent="0.25">
      <c r="B21" s="7" t="s">
        <v>56</v>
      </c>
      <c r="C21" s="7" t="s">
        <v>17</v>
      </c>
      <c r="D21" s="3">
        <v>3500000</v>
      </c>
      <c r="E21" s="3"/>
      <c r="F21" s="20">
        <f>D21+E21</f>
        <v>3500000</v>
      </c>
      <c r="G21" s="20"/>
      <c r="H21" s="20">
        <f>F21+G21</f>
        <v>3500000</v>
      </c>
      <c r="I21" s="20"/>
      <c r="J21" s="20">
        <f>H21+I21</f>
        <v>3500000</v>
      </c>
      <c r="K21" s="20"/>
      <c r="L21" s="20">
        <f t="shared" si="2"/>
        <v>3500000</v>
      </c>
      <c r="M21" s="20"/>
      <c r="N21" s="20">
        <f t="shared" si="3"/>
        <v>3500000</v>
      </c>
      <c r="O21" s="20">
        <v>400000</v>
      </c>
      <c r="P21" s="20">
        <f t="shared" si="3"/>
        <v>3900000</v>
      </c>
    </row>
    <row r="22" spans="2:16" ht="19.5" customHeight="1" x14ac:dyDescent="0.25">
      <c r="B22" s="19" t="s">
        <v>18</v>
      </c>
      <c r="C22" s="19" t="s">
        <v>19</v>
      </c>
      <c r="D22" s="1">
        <f t="shared" ref="D22:G22" si="8">D23</f>
        <v>182797100</v>
      </c>
      <c r="E22" s="1">
        <f t="shared" si="8"/>
        <v>1650000</v>
      </c>
      <c r="F22" s="1">
        <f t="shared" si="8"/>
        <v>184447100</v>
      </c>
      <c r="G22" s="1">
        <f t="shared" si="8"/>
        <v>0</v>
      </c>
      <c r="H22" s="1">
        <f>H23</f>
        <v>184447100</v>
      </c>
      <c r="I22" s="1">
        <f>I23</f>
        <v>0</v>
      </c>
      <c r="J22" s="1">
        <f>J23</f>
        <v>184447100</v>
      </c>
      <c r="K22" s="1">
        <f>K23</f>
        <v>0</v>
      </c>
      <c r="L22" s="1">
        <f t="shared" si="2"/>
        <v>184447100</v>
      </c>
      <c r="M22" s="1">
        <f>M23</f>
        <v>0</v>
      </c>
      <c r="N22" s="1">
        <f t="shared" si="3"/>
        <v>184447100</v>
      </c>
      <c r="O22" s="1">
        <f>O23</f>
        <v>0</v>
      </c>
      <c r="P22" s="1">
        <f t="shared" si="3"/>
        <v>184447100</v>
      </c>
    </row>
    <row r="23" spans="2:16" ht="50.25" customHeight="1" x14ac:dyDescent="0.25">
      <c r="B23" s="7" t="s">
        <v>20</v>
      </c>
      <c r="C23" s="7" t="s">
        <v>21</v>
      </c>
      <c r="D23" s="3">
        <v>182797100</v>
      </c>
      <c r="E23" s="3">
        <v>1650000</v>
      </c>
      <c r="F23" s="20">
        <f>D23+E23</f>
        <v>184447100</v>
      </c>
      <c r="G23" s="20"/>
      <c r="H23" s="20">
        <f>F23+G23</f>
        <v>184447100</v>
      </c>
      <c r="I23" s="20"/>
      <c r="J23" s="20">
        <f>H23+I23</f>
        <v>184447100</v>
      </c>
      <c r="K23" s="20"/>
      <c r="L23" s="20">
        <f t="shared" si="2"/>
        <v>184447100</v>
      </c>
      <c r="M23" s="20"/>
      <c r="N23" s="20">
        <f t="shared" si="3"/>
        <v>184447100</v>
      </c>
      <c r="O23" s="20"/>
      <c r="P23" s="20">
        <f t="shared" si="3"/>
        <v>184447100</v>
      </c>
    </row>
    <row r="24" spans="2:16" ht="51.75" customHeight="1" x14ac:dyDescent="0.25">
      <c r="B24" s="19" t="s">
        <v>22</v>
      </c>
      <c r="C24" s="19" t="s">
        <v>23</v>
      </c>
      <c r="D24" s="1">
        <f t="shared" ref="D24:G24" si="9">SUM(D25,D26,D27,D32)</f>
        <v>66571420</v>
      </c>
      <c r="E24" s="1">
        <f t="shared" si="9"/>
        <v>0</v>
      </c>
      <c r="F24" s="1">
        <f t="shared" si="9"/>
        <v>66571420</v>
      </c>
      <c r="G24" s="1">
        <f t="shared" si="9"/>
        <v>0</v>
      </c>
      <c r="H24" s="1">
        <f>SUM(H25,H26,H27,H32)</f>
        <v>66571420</v>
      </c>
      <c r="I24" s="1">
        <f>SUM(I25,I26,I27,I32)</f>
        <v>0</v>
      </c>
      <c r="J24" s="1">
        <f>SUM(J25,J26,J27,J32)</f>
        <v>66571420</v>
      </c>
      <c r="K24" s="1">
        <f>SUM(K25,K26,K27,K32)</f>
        <v>44484930</v>
      </c>
      <c r="L24" s="1">
        <f t="shared" si="2"/>
        <v>111056350</v>
      </c>
      <c r="M24" s="1">
        <f>SUM(M25,M26,M27,M32)</f>
        <v>0</v>
      </c>
      <c r="N24" s="1">
        <f t="shared" si="3"/>
        <v>111056350</v>
      </c>
      <c r="O24" s="1">
        <f>SUM(O25,O26,O27,O32)</f>
        <v>40000</v>
      </c>
      <c r="P24" s="1">
        <f t="shared" si="3"/>
        <v>111096350</v>
      </c>
    </row>
    <row r="25" spans="2:16" ht="66" customHeight="1" x14ac:dyDescent="0.25">
      <c r="B25" s="7" t="s">
        <v>51</v>
      </c>
      <c r="C25" s="7" t="s">
        <v>24</v>
      </c>
      <c r="D25" s="3">
        <v>2868000</v>
      </c>
      <c r="E25" s="3"/>
      <c r="F25" s="20">
        <f>D25+E25</f>
        <v>2868000</v>
      </c>
      <c r="G25" s="20"/>
      <c r="H25" s="20">
        <f>F25+G25</f>
        <v>2868000</v>
      </c>
      <c r="I25" s="20"/>
      <c r="J25" s="20">
        <f>H25+I25</f>
        <v>2868000</v>
      </c>
      <c r="K25" s="20">
        <v>1585000</v>
      </c>
      <c r="L25" s="20">
        <f t="shared" si="2"/>
        <v>4453000</v>
      </c>
      <c r="M25" s="20"/>
      <c r="N25" s="20">
        <f t="shared" si="3"/>
        <v>4453000</v>
      </c>
      <c r="O25" s="20"/>
      <c r="P25" s="20">
        <f t="shared" si="3"/>
        <v>4453000</v>
      </c>
    </row>
    <row r="26" spans="2:16" ht="49.5" customHeight="1" x14ac:dyDescent="0.25">
      <c r="B26" s="7" t="s">
        <v>50</v>
      </c>
      <c r="C26" s="7" t="s">
        <v>25</v>
      </c>
      <c r="D26" s="3">
        <v>30000000</v>
      </c>
      <c r="E26" s="3"/>
      <c r="F26" s="20">
        <f>D26+E26</f>
        <v>30000000</v>
      </c>
      <c r="G26" s="20"/>
      <c r="H26" s="20">
        <f>F26+G26</f>
        <v>30000000</v>
      </c>
      <c r="I26" s="20"/>
      <c r="J26" s="20">
        <f>H26+I26</f>
        <v>30000000</v>
      </c>
      <c r="K26" s="20">
        <v>38000000</v>
      </c>
      <c r="L26" s="20">
        <f t="shared" si="2"/>
        <v>68000000</v>
      </c>
      <c r="M26" s="20"/>
      <c r="N26" s="20">
        <f t="shared" si="3"/>
        <v>68000000</v>
      </c>
      <c r="O26" s="20"/>
      <c r="P26" s="20">
        <f t="shared" si="3"/>
        <v>68000000</v>
      </c>
    </row>
    <row r="27" spans="2:16" ht="119.25" customHeight="1" x14ac:dyDescent="0.25">
      <c r="B27" s="7" t="s">
        <v>26</v>
      </c>
      <c r="C27" s="7" t="s">
        <v>62</v>
      </c>
      <c r="D27" s="3">
        <f>D28+D29+D30+D31</f>
        <v>22063420</v>
      </c>
      <c r="E27" s="3">
        <f t="shared" ref="E27:H27" si="10">E28+E29+E30+E31</f>
        <v>0</v>
      </c>
      <c r="F27" s="3">
        <f t="shared" si="10"/>
        <v>22063420</v>
      </c>
      <c r="G27" s="3">
        <f t="shared" si="10"/>
        <v>0</v>
      </c>
      <c r="H27" s="3">
        <f t="shared" si="10"/>
        <v>22063420</v>
      </c>
      <c r="I27" s="3">
        <f>I28+I29+I30+I31</f>
        <v>0</v>
      </c>
      <c r="J27" s="3">
        <f>J28+J29+J30+J31</f>
        <v>22063420</v>
      </c>
      <c r="K27" s="3">
        <f>K28+K29+K30+K31</f>
        <v>4481930</v>
      </c>
      <c r="L27" s="3">
        <f t="shared" si="2"/>
        <v>26545350</v>
      </c>
      <c r="M27" s="3">
        <f>M28+M29+M30+M31</f>
        <v>0</v>
      </c>
      <c r="N27" s="3">
        <f t="shared" si="3"/>
        <v>26545350</v>
      </c>
      <c r="O27" s="3">
        <f>O28+O29+O30+O31</f>
        <v>40000</v>
      </c>
      <c r="P27" s="3">
        <f t="shared" si="3"/>
        <v>26585350</v>
      </c>
    </row>
    <row r="28" spans="2:16" ht="101.25" customHeight="1" x14ac:dyDescent="0.25">
      <c r="B28" s="4" t="s">
        <v>49</v>
      </c>
      <c r="C28" s="4" t="s">
        <v>63</v>
      </c>
      <c r="D28" s="21">
        <v>16700000</v>
      </c>
      <c r="E28" s="21"/>
      <c r="F28" s="21">
        <f>D28+E28</f>
        <v>16700000</v>
      </c>
      <c r="G28" s="21"/>
      <c r="H28" s="21">
        <f>F28+G28</f>
        <v>16700000</v>
      </c>
      <c r="I28" s="21"/>
      <c r="J28" s="21">
        <f>H28+I28</f>
        <v>16700000</v>
      </c>
      <c r="K28" s="21"/>
      <c r="L28" s="21">
        <f t="shared" si="2"/>
        <v>16700000</v>
      </c>
      <c r="M28" s="21"/>
      <c r="N28" s="21">
        <f t="shared" si="3"/>
        <v>16700000</v>
      </c>
      <c r="O28" s="21"/>
      <c r="P28" s="21">
        <f t="shared" si="3"/>
        <v>16700000</v>
      </c>
    </row>
    <row r="29" spans="2:16" ht="101.25" customHeight="1" x14ac:dyDescent="0.25">
      <c r="B29" s="4" t="s">
        <v>48</v>
      </c>
      <c r="C29" s="4" t="s">
        <v>64</v>
      </c>
      <c r="D29" s="21">
        <v>5358420</v>
      </c>
      <c r="E29" s="21"/>
      <c r="F29" s="21">
        <f t="shared" ref="F29:H31" si="11">D29+E29</f>
        <v>5358420</v>
      </c>
      <c r="G29" s="21"/>
      <c r="H29" s="21">
        <f t="shared" si="11"/>
        <v>5358420</v>
      </c>
      <c r="I29" s="21"/>
      <c r="J29" s="21">
        <f>H29+I29</f>
        <v>5358420</v>
      </c>
      <c r="K29" s="21">
        <v>4376930</v>
      </c>
      <c r="L29" s="21">
        <f t="shared" si="2"/>
        <v>9735350</v>
      </c>
      <c r="M29" s="21"/>
      <c r="N29" s="21">
        <f t="shared" si="3"/>
        <v>9735350</v>
      </c>
      <c r="O29" s="21"/>
      <c r="P29" s="21">
        <f t="shared" si="3"/>
        <v>9735350</v>
      </c>
    </row>
    <row r="30" spans="2:16" ht="164.25" customHeight="1" x14ac:dyDescent="0.25">
      <c r="B30" s="4" t="s">
        <v>145</v>
      </c>
      <c r="C30" s="4" t="s">
        <v>146</v>
      </c>
      <c r="D30" s="21">
        <v>1000</v>
      </c>
      <c r="E30" s="21"/>
      <c r="F30" s="21">
        <f t="shared" si="11"/>
        <v>1000</v>
      </c>
      <c r="G30" s="21"/>
      <c r="H30" s="21">
        <f t="shared" si="11"/>
        <v>1000</v>
      </c>
      <c r="I30" s="21"/>
      <c r="J30" s="21">
        <f>H30+I30</f>
        <v>1000</v>
      </c>
      <c r="K30" s="21"/>
      <c r="L30" s="21">
        <f t="shared" si="2"/>
        <v>1000</v>
      </c>
      <c r="M30" s="21"/>
      <c r="N30" s="21">
        <f t="shared" si="3"/>
        <v>1000</v>
      </c>
      <c r="O30" s="21"/>
      <c r="P30" s="21">
        <f t="shared" si="3"/>
        <v>1000</v>
      </c>
    </row>
    <row r="31" spans="2:16" ht="131.25" customHeight="1" x14ac:dyDescent="0.25">
      <c r="B31" s="4" t="s">
        <v>155</v>
      </c>
      <c r="C31" s="4" t="s">
        <v>154</v>
      </c>
      <c r="D31" s="21">
        <v>4000</v>
      </c>
      <c r="E31" s="21"/>
      <c r="F31" s="21">
        <f t="shared" si="11"/>
        <v>4000</v>
      </c>
      <c r="G31" s="21"/>
      <c r="H31" s="21">
        <f t="shared" si="11"/>
        <v>4000</v>
      </c>
      <c r="I31" s="21"/>
      <c r="J31" s="21">
        <f>H31+I31</f>
        <v>4000</v>
      </c>
      <c r="K31" s="21">
        <v>105000</v>
      </c>
      <c r="L31" s="21">
        <f t="shared" si="2"/>
        <v>109000</v>
      </c>
      <c r="M31" s="21"/>
      <c r="N31" s="21">
        <f t="shared" si="3"/>
        <v>109000</v>
      </c>
      <c r="O31" s="21">
        <v>40000</v>
      </c>
      <c r="P31" s="21">
        <f t="shared" si="3"/>
        <v>149000</v>
      </c>
    </row>
    <row r="32" spans="2:16" ht="35.25" customHeight="1" x14ac:dyDescent="0.25">
      <c r="B32" s="7" t="s">
        <v>27</v>
      </c>
      <c r="C32" s="7" t="s">
        <v>28</v>
      </c>
      <c r="D32" s="20">
        <f t="shared" ref="D32:H32" si="12">D33</f>
        <v>11640000</v>
      </c>
      <c r="E32" s="20">
        <f t="shared" si="12"/>
        <v>0</v>
      </c>
      <c r="F32" s="20">
        <f t="shared" si="12"/>
        <v>11640000</v>
      </c>
      <c r="G32" s="20">
        <f t="shared" si="12"/>
        <v>0</v>
      </c>
      <c r="H32" s="20">
        <f t="shared" si="12"/>
        <v>11640000</v>
      </c>
      <c r="I32" s="20">
        <f>I33</f>
        <v>0</v>
      </c>
      <c r="J32" s="20">
        <f>J33</f>
        <v>11640000</v>
      </c>
      <c r="K32" s="20">
        <f>K33</f>
        <v>418000</v>
      </c>
      <c r="L32" s="20">
        <f t="shared" si="2"/>
        <v>12058000</v>
      </c>
      <c r="M32" s="20">
        <f>M33</f>
        <v>0</v>
      </c>
      <c r="N32" s="20">
        <f t="shared" si="3"/>
        <v>12058000</v>
      </c>
      <c r="O32" s="20">
        <f>O33</f>
        <v>0</v>
      </c>
      <c r="P32" s="20">
        <f t="shared" si="3"/>
        <v>12058000</v>
      </c>
    </row>
    <row r="33" spans="1:16" ht="72.75" customHeight="1" x14ac:dyDescent="0.25">
      <c r="B33" s="4" t="s">
        <v>47</v>
      </c>
      <c r="C33" s="4" t="s">
        <v>29</v>
      </c>
      <c r="D33" s="21">
        <v>11640000</v>
      </c>
      <c r="E33" s="21"/>
      <c r="F33" s="21">
        <f>D33+E33</f>
        <v>11640000</v>
      </c>
      <c r="G33" s="21"/>
      <c r="H33" s="21">
        <f>F33+G33</f>
        <v>11640000</v>
      </c>
      <c r="I33" s="21"/>
      <c r="J33" s="21">
        <f>H33+I33</f>
        <v>11640000</v>
      </c>
      <c r="K33" s="21">
        <v>418000</v>
      </c>
      <c r="L33" s="21">
        <f t="shared" si="2"/>
        <v>12058000</v>
      </c>
      <c r="M33" s="21"/>
      <c r="N33" s="21">
        <f t="shared" si="3"/>
        <v>12058000</v>
      </c>
      <c r="O33" s="21"/>
      <c r="P33" s="21">
        <f t="shared" si="3"/>
        <v>12058000</v>
      </c>
    </row>
    <row r="34" spans="1:16" ht="24.75" customHeight="1" x14ac:dyDescent="0.25">
      <c r="B34" s="19" t="s">
        <v>30</v>
      </c>
      <c r="C34" s="19" t="s">
        <v>31</v>
      </c>
      <c r="D34" s="1">
        <f t="shared" ref="D34:K34" si="13">SUM(D35:D37)</f>
        <v>40935700</v>
      </c>
      <c r="E34" s="1">
        <f t="shared" si="13"/>
        <v>0</v>
      </c>
      <c r="F34" s="30">
        <f t="shared" si="13"/>
        <v>40935700</v>
      </c>
      <c r="G34" s="30">
        <f t="shared" si="13"/>
        <v>0</v>
      </c>
      <c r="H34" s="30">
        <f>SUM(H35:H37)</f>
        <v>40935700</v>
      </c>
      <c r="I34" s="30">
        <f>SUM(I35:I37)</f>
        <v>0</v>
      </c>
      <c r="J34" s="30">
        <f t="shared" si="13"/>
        <v>40935700</v>
      </c>
      <c r="K34" s="1">
        <f t="shared" si="13"/>
        <v>43627500</v>
      </c>
      <c r="L34" s="1">
        <f t="shared" si="2"/>
        <v>84563200</v>
      </c>
      <c r="M34" s="1">
        <f t="shared" ref="M34" si="14">SUM(M35:M37)</f>
        <v>0</v>
      </c>
      <c r="N34" s="1">
        <f t="shared" si="3"/>
        <v>84563200</v>
      </c>
      <c r="O34" s="1">
        <f t="shared" ref="O34" si="15">SUM(O35:O37)</f>
        <v>4163000</v>
      </c>
      <c r="P34" s="1">
        <f t="shared" si="3"/>
        <v>88726200</v>
      </c>
    </row>
    <row r="35" spans="1:16" ht="33.75" customHeight="1" x14ac:dyDescent="0.25">
      <c r="B35" s="7" t="s">
        <v>46</v>
      </c>
      <c r="C35" s="7" t="s">
        <v>32</v>
      </c>
      <c r="D35" s="3">
        <v>17940000</v>
      </c>
      <c r="E35" s="3"/>
      <c r="F35" s="3">
        <f>D35+E35</f>
        <v>17940000</v>
      </c>
      <c r="G35" s="3"/>
      <c r="H35" s="3">
        <f>F35+G35</f>
        <v>17940000</v>
      </c>
      <c r="I35" s="3"/>
      <c r="J35" s="3">
        <f>H35+I35</f>
        <v>17940000</v>
      </c>
      <c r="K35" s="3">
        <v>41832400</v>
      </c>
      <c r="L35" s="3">
        <f t="shared" si="2"/>
        <v>59772400</v>
      </c>
      <c r="M35" s="3"/>
      <c r="N35" s="3">
        <f t="shared" si="3"/>
        <v>59772400</v>
      </c>
      <c r="O35" s="3"/>
      <c r="P35" s="3">
        <f t="shared" si="3"/>
        <v>59772400</v>
      </c>
    </row>
    <row r="36" spans="1:16" ht="18.75" customHeight="1" x14ac:dyDescent="0.25">
      <c r="B36" s="7" t="s">
        <v>66</v>
      </c>
      <c r="C36" s="7" t="s">
        <v>33</v>
      </c>
      <c r="D36" s="3">
        <v>5480600</v>
      </c>
      <c r="E36" s="3"/>
      <c r="F36" s="3">
        <f t="shared" ref="F36:H40" si="16">D36+E36</f>
        <v>5480600</v>
      </c>
      <c r="G36" s="3"/>
      <c r="H36" s="3">
        <f t="shared" si="16"/>
        <v>5480600</v>
      </c>
      <c r="I36" s="3"/>
      <c r="J36" s="3">
        <f>H36+I36</f>
        <v>5480600</v>
      </c>
      <c r="K36" s="3">
        <v>1795100</v>
      </c>
      <c r="L36" s="3">
        <f t="shared" si="2"/>
        <v>7275700</v>
      </c>
      <c r="M36" s="3"/>
      <c r="N36" s="3">
        <f t="shared" si="3"/>
        <v>7275700</v>
      </c>
      <c r="O36" s="3">
        <v>348000</v>
      </c>
      <c r="P36" s="3">
        <f t="shared" si="3"/>
        <v>7623700</v>
      </c>
    </row>
    <row r="37" spans="1:16" ht="18.75" customHeight="1" x14ac:dyDescent="0.25">
      <c r="B37" s="7" t="s">
        <v>45</v>
      </c>
      <c r="C37" s="7" t="s">
        <v>34</v>
      </c>
      <c r="D37" s="3">
        <v>17515100</v>
      </c>
      <c r="E37" s="3"/>
      <c r="F37" s="3">
        <f t="shared" si="16"/>
        <v>17515100</v>
      </c>
      <c r="G37" s="3"/>
      <c r="H37" s="3">
        <f t="shared" si="16"/>
        <v>17515100</v>
      </c>
      <c r="I37" s="3"/>
      <c r="J37" s="3">
        <f>H37+I37</f>
        <v>17515100</v>
      </c>
      <c r="K37" s="3"/>
      <c r="L37" s="3">
        <f t="shared" si="2"/>
        <v>17515100</v>
      </c>
      <c r="M37" s="3"/>
      <c r="N37" s="3">
        <f t="shared" si="3"/>
        <v>17515100</v>
      </c>
      <c r="O37" s="3">
        <v>3815000</v>
      </c>
      <c r="P37" s="3">
        <f t="shared" si="3"/>
        <v>21330100</v>
      </c>
    </row>
    <row r="38" spans="1:16" ht="34.5" customHeight="1" x14ac:dyDescent="0.25">
      <c r="B38" s="19" t="s">
        <v>35</v>
      </c>
      <c r="C38" s="19" t="s">
        <v>65</v>
      </c>
      <c r="D38" s="1">
        <f t="shared" ref="D38:K38" si="17">SUM(D39:D40)</f>
        <v>35699100</v>
      </c>
      <c r="E38" s="1">
        <f t="shared" si="17"/>
        <v>0</v>
      </c>
      <c r="F38" s="1">
        <f t="shared" si="17"/>
        <v>35699100</v>
      </c>
      <c r="G38" s="1">
        <f t="shared" si="17"/>
        <v>0</v>
      </c>
      <c r="H38" s="1">
        <f t="shared" si="17"/>
        <v>35699100</v>
      </c>
      <c r="I38" s="1">
        <f>SUM(I39:I40)</f>
        <v>0</v>
      </c>
      <c r="J38" s="1">
        <f t="shared" si="17"/>
        <v>35699100</v>
      </c>
      <c r="K38" s="1">
        <f t="shared" si="17"/>
        <v>0</v>
      </c>
      <c r="L38" s="1">
        <f t="shared" si="2"/>
        <v>35699100</v>
      </c>
      <c r="M38" s="1">
        <f t="shared" ref="M38" si="18">SUM(M39:M40)</f>
        <v>0</v>
      </c>
      <c r="N38" s="1">
        <f t="shared" si="3"/>
        <v>35699100</v>
      </c>
      <c r="O38" s="1">
        <f t="shared" ref="O38" si="19">SUM(O39:O40)</f>
        <v>996000</v>
      </c>
      <c r="P38" s="1">
        <f t="shared" si="3"/>
        <v>36695100</v>
      </c>
    </row>
    <row r="39" spans="1:16" ht="18.75" customHeight="1" x14ac:dyDescent="0.25">
      <c r="B39" s="28" t="s">
        <v>104</v>
      </c>
      <c r="C39" s="29" t="s">
        <v>105</v>
      </c>
      <c r="D39" s="3">
        <v>23129000</v>
      </c>
      <c r="E39" s="3"/>
      <c r="F39" s="3">
        <f t="shared" si="16"/>
        <v>23129000</v>
      </c>
      <c r="G39" s="3"/>
      <c r="H39" s="3">
        <f t="shared" si="16"/>
        <v>23129000</v>
      </c>
      <c r="I39" s="3"/>
      <c r="J39" s="3">
        <f>H39+I39</f>
        <v>23129000</v>
      </c>
      <c r="K39" s="3"/>
      <c r="L39" s="3">
        <f t="shared" si="2"/>
        <v>23129000</v>
      </c>
      <c r="M39" s="3"/>
      <c r="N39" s="3">
        <f t="shared" si="3"/>
        <v>23129000</v>
      </c>
      <c r="O39" s="3">
        <v>-4129000</v>
      </c>
      <c r="P39" s="3">
        <f t="shared" si="3"/>
        <v>19000000</v>
      </c>
    </row>
    <row r="40" spans="1:16" ht="18.75" customHeight="1" x14ac:dyDescent="0.25">
      <c r="B40" s="28" t="s">
        <v>106</v>
      </c>
      <c r="C40" s="42" t="s">
        <v>107</v>
      </c>
      <c r="D40" s="3">
        <v>12570100</v>
      </c>
      <c r="E40" s="3"/>
      <c r="F40" s="3">
        <f t="shared" si="16"/>
        <v>12570100</v>
      </c>
      <c r="G40" s="3"/>
      <c r="H40" s="3">
        <f t="shared" si="16"/>
        <v>12570100</v>
      </c>
      <c r="I40" s="3"/>
      <c r="J40" s="3">
        <f>H40+I40</f>
        <v>12570100</v>
      </c>
      <c r="K40" s="3"/>
      <c r="L40" s="3">
        <f t="shared" si="2"/>
        <v>12570100</v>
      </c>
      <c r="M40" s="3"/>
      <c r="N40" s="3">
        <f t="shared" si="3"/>
        <v>12570100</v>
      </c>
      <c r="O40" s="3">
        <v>5125000</v>
      </c>
      <c r="P40" s="3">
        <f t="shared" si="3"/>
        <v>17695100</v>
      </c>
    </row>
    <row r="41" spans="1:16" ht="33.75" customHeight="1" x14ac:dyDescent="0.25">
      <c r="B41" s="19" t="s">
        <v>36</v>
      </c>
      <c r="C41" s="19" t="s">
        <v>37</v>
      </c>
      <c r="D41" s="1">
        <f t="shared" ref="D41:H41" si="20">SUM(D42,)</f>
        <v>129971000</v>
      </c>
      <c r="E41" s="1">
        <f t="shared" si="20"/>
        <v>25000000</v>
      </c>
      <c r="F41" s="1">
        <f t="shared" si="20"/>
        <v>154971000</v>
      </c>
      <c r="G41" s="1">
        <f t="shared" si="20"/>
        <v>0</v>
      </c>
      <c r="H41" s="1">
        <f t="shared" si="20"/>
        <v>154971000</v>
      </c>
      <c r="I41" s="1">
        <f>SUM(I42,)</f>
        <v>0</v>
      </c>
      <c r="J41" s="1">
        <f>SUM(J42,)</f>
        <v>154971000</v>
      </c>
      <c r="K41" s="1">
        <f>SUM(K42,)</f>
        <v>0</v>
      </c>
      <c r="L41" s="1">
        <f t="shared" si="2"/>
        <v>154971000</v>
      </c>
      <c r="M41" s="1">
        <f>SUM(M42,)</f>
        <v>0</v>
      </c>
      <c r="N41" s="1">
        <f t="shared" si="3"/>
        <v>154971000</v>
      </c>
      <c r="O41" s="1">
        <f>SUM(O42,)</f>
        <v>0</v>
      </c>
      <c r="P41" s="1">
        <f t="shared" si="3"/>
        <v>154971000</v>
      </c>
    </row>
    <row r="42" spans="1:16" ht="99" customHeight="1" x14ac:dyDescent="0.25">
      <c r="B42" s="7" t="s">
        <v>38</v>
      </c>
      <c r="C42" s="7" t="s">
        <v>134</v>
      </c>
      <c r="D42" s="3">
        <v>129971000</v>
      </c>
      <c r="E42" s="3">
        <v>25000000</v>
      </c>
      <c r="F42" s="3">
        <f>D42+E42</f>
        <v>154971000</v>
      </c>
      <c r="G42" s="3"/>
      <c r="H42" s="3">
        <f>F42+G42</f>
        <v>154971000</v>
      </c>
      <c r="I42" s="3"/>
      <c r="J42" s="3">
        <f>H42+I42</f>
        <v>154971000</v>
      </c>
      <c r="K42" s="3"/>
      <c r="L42" s="3">
        <f t="shared" si="2"/>
        <v>154971000</v>
      </c>
      <c r="M42" s="3"/>
      <c r="N42" s="3">
        <f t="shared" si="3"/>
        <v>154971000</v>
      </c>
      <c r="O42" s="3"/>
      <c r="P42" s="3">
        <f t="shared" si="3"/>
        <v>154971000</v>
      </c>
    </row>
    <row r="43" spans="1:16" ht="19.5" customHeight="1" x14ac:dyDescent="0.25">
      <c r="B43" s="19" t="s">
        <v>39</v>
      </c>
      <c r="C43" s="19" t="s">
        <v>40</v>
      </c>
      <c r="D43" s="1">
        <v>600000000</v>
      </c>
      <c r="E43" s="1"/>
      <c r="F43" s="1">
        <f>D43+E43</f>
        <v>600000000</v>
      </c>
      <c r="G43" s="1"/>
      <c r="H43" s="1">
        <f>F43+G43</f>
        <v>600000000</v>
      </c>
      <c r="I43" s="1"/>
      <c r="J43" s="1">
        <f>H43+I43</f>
        <v>600000000</v>
      </c>
      <c r="K43" s="1"/>
      <c r="L43" s="1">
        <f>J43+K43</f>
        <v>600000000</v>
      </c>
      <c r="M43" s="1"/>
      <c r="N43" s="1">
        <f>L43+M43</f>
        <v>600000000</v>
      </c>
      <c r="O43" s="1">
        <v>-30895000</v>
      </c>
      <c r="P43" s="1">
        <f>N43+O43</f>
        <v>569105000</v>
      </c>
    </row>
    <row r="44" spans="1:16" ht="17.25" customHeight="1" x14ac:dyDescent="0.25">
      <c r="B44" s="19" t="s">
        <v>41</v>
      </c>
      <c r="C44" s="19" t="s">
        <v>42</v>
      </c>
      <c r="D44" s="1">
        <f t="shared" ref="D44:H44" si="21">D45</f>
        <v>5000000</v>
      </c>
      <c r="E44" s="1">
        <f t="shared" si="21"/>
        <v>0</v>
      </c>
      <c r="F44" s="1">
        <f t="shared" si="21"/>
        <v>5000000</v>
      </c>
      <c r="G44" s="1">
        <f t="shared" si="21"/>
        <v>0</v>
      </c>
      <c r="H44" s="1">
        <f t="shared" si="21"/>
        <v>5000000</v>
      </c>
      <c r="I44" s="1">
        <f>I45</f>
        <v>0</v>
      </c>
      <c r="J44" s="1">
        <f>J45</f>
        <v>5000000</v>
      </c>
      <c r="K44" s="1">
        <f>K45</f>
        <v>-4500000</v>
      </c>
      <c r="L44" s="1">
        <f t="shared" si="2"/>
        <v>500000</v>
      </c>
      <c r="M44" s="1">
        <f>M45</f>
        <v>0</v>
      </c>
      <c r="N44" s="1">
        <f t="shared" si="3"/>
        <v>500000</v>
      </c>
      <c r="O44" s="1">
        <f>O45</f>
        <v>0</v>
      </c>
      <c r="P44" s="1">
        <f t="shared" si="3"/>
        <v>500000</v>
      </c>
    </row>
    <row r="45" spans="1:16" ht="34.5" customHeight="1" x14ac:dyDescent="0.25">
      <c r="B45" s="7" t="s">
        <v>43</v>
      </c>
      <c r="C45" s="7" t="s">
        <v>44</v>
      </c>
      <c r="D45" s="3">
        <v>5000000</v>
      </c>
      <c r="E45" s="3"/>
      <c r="F45" s="3">
        <f>D45+E45</f>
        <v>5000000</v>
      </c>
      <c r="G45" s="3"/>
      <c r="H45" s="3">
        <f>F45+G45</f>
        <v>5000000</v>
      </c>
      <c r="I45" s="3"/>
      <c r="J45" s="3">
        <f>H45+I45</f>
        <v>5000000</v>
      </c>
      <c r="K45" s="3">
        <v>-4500000</v>
      </c>
      <c r="L45" s="3">
        <f t="shared" si="2"/>
        <v>500000</v>
      </c>
      <c r="M45" s="3"/>
      <c r="N45" s="3">
        <f t="shared" si="3"/>
        <v>500000</v>
      </c>
      <c r="O45" s="3"/>
      <c r="P45" s="3">
        <f t="shared" si="3"/>
        <v>500000</v>
      </c>
    </row>
    <row r="46" spans="1:16" ht="18" customHeight="1" x14ac:dyDescent="0.25">
      <c r="A46" s="22"/>
      <c r="B46" s="19" t="s">
        <v>69</v>
      </c>
      <c r="C46" s="19" t="s">
        <v>70</v>
      </c>
      <c r="D46" s="2">
        <f t="shared" ref="D46:K46" si="22">SUM(D47,D135)</f>
        <v>3452380780</v>
      </c>
      <c r="E46" s="2">
        <f t="shared" si="22"/>
        <v>472086800</v>
      </c>
      <c r="F46" s="2">
        <f t="shared" si="22"/>
        <v>3924467580</v>
      </c>
      <c r="G46" s="2">
        <f t="shared" si="22"/>
        <v>1379690992</v>
      </c>
      <c r="H46" s="2">
        <f t="shared" si="22"/>
        <v>5304158572</v>
      </c>
      <c r="I46" s="2">
        <f t="shared" si="22"/>
        <v>1458234354</v>
      </c>
      <c r="J46" s="2">
        <f t="shared" si="22"/>
        <v>6762392926</v>
      </c>
      <c r="K46" s="2">
        <f t="shared" si="22"/>
        <v>31567304</v>
      </c>
      <c r="L46" s="2">
        <f t="shared" si="2"/>
        <v>6793960230</v>
      </c>
      <c r="M46" s="2">
        <f>SUM(M47,M135)</f>
        <v>-430736218</v>
      </c>
      <c r="N46" s="2">
        <f t="shared" si="3"/>
        <v>6363224012</v>
      </c>
      <c r="O46" s="2">
        <f>SUM(O47,O135)</f>
        <v>271714728</v>
      </c>
      <c r="P46" s="2">
        <f t="shared" si="3"/>
        <v>6634938740</v>
      </c>
    </row>
    <row r="47" spans="1:16" ht="35.25" customHeight="1" x14ac:dyDescent="0.25">
      <c r="A47" s="22"/>
      <c r="B47" s="19" t="s">
        <v>71</v>
      </c>
      <c r="C47" s="19" t="s">
        <v>72</v>
      </c>
      <c r="D47" s="1">
        <f t="shared" ref="D47:K47" si="23">SUM(D48,D50,D93,D113)</f>
        <v>2945448780</v>
      </c>
      <c r="E47" s="1">
        <f t="shared" si="23"/>
        <v>349127800</v>
      </c>
      <c r="F47" s="1">
        <f t="shared" si="23"/>
        <v>3294576580</v>
      </c>
      <c r="G47" s="1">
        <f t="shared" si="23"/>
        <v>1059408800</v>
      </c>
      <c r="H47" s="1">
        <f t="shared" si="23"/>
        <v>4353985380</v>
      </c>
      <c r="I47" s="1">
        <f t="shared" si="23"/>
        <v>1303234354</v>
      </c>
      <c r="J47" s="1">
        <f t="shared" si="23"/>
        <v>5657219734</v>
      </c>
      <c r="K47" s="1">
        <f t="shared" si="23"/>
        <v>-23545140</v>
      </c>
      <c r="L47" s="1">
        <f t="shared" si="2"/>
        <v>5633674594</v>
      </c>
      <c r="M47" s="1">
        <f>SUM(M48,M50,M93,M113)</f>
        <v>-280736218</v>
      </c>
      <c r="N47" s="1">
        <f t="shared" si="3"/>
        <v>5352938376</v>
      </c>
      <c r="O47" s="1">
        <f>SUM(O48,O50,O93,O113)</f>
        <v>271714728</v>
      </c>
      <c r="P47" s="1">
        <f t="shared" si="3"/>
        <v>5624653104</v>
      </c>
    </row>
    <row r="48" spans="1:16" ht="38.25" customHeight="1" x14ac:dyDescent="0.25">
      <c r="A48" s="22"/>
      <c r="B48" s="19" t="s">
        <v>73</v>
      </c>
      <c r="C48" s="19" t="s">
        <v>74</v>
      </c>
      <c r="D48" s="2">
        <f t="shared" ref="D48:O48" si="24">D49</f>
        <v>0</v>
      </c>
      <c r="E48" s="2">
        <f t="shared" si="24"/>
        <v>240444200</v>
      </c>
      <c r="F48" s="2">
        <f t="shared" si="24"/>
        <v>240444200</v>
      </c>
      <c r="G48" s="2">
        <f t="shared" si="24"/>
        <v>0</v>
      </c>
      <c r="H48" s="2">
        <f>H49</f>
        <v>240444200</v>
      </c>
      <c r="I48" s="2">
        <f t="shared" si="24"/>
        <v>0</v>
      </c>
      <c r="J48" s="2">
        <f t="shared" si="24"/>
        <v>240444200</v>
      </c>
      <c r="K48" s="2">
        <f t="shared" si="24"/>
        <v>0</v>
      </c>
      <c r="L48" s="2">
        <f t="shared" si="2"/>
        <v>240444200</v>
      </c>
      <c r="M48" s="2">
        <f t="shared" si="24"/>
        <v>0</v>
      </c>
      <c r="N48" s="2">
        <f t="shared" si="3"/>
        <v>240444200</v>
      </c>
      <c r="O48" s="2">
        <f t="shared" si="24"/>
        <v>160399900</v>
      </c>
      <c r="P48" s="2">
        <f t="shared" si="3"/>
        <v>400844100</v>
      </c>
    </row>
    <row r="49" spans="1:16" ht="48.75" customHeight="1" x14ac:dyDescent="0.25">
      <c r="A49" s="22"/>
      <c r="B49" s="4" t="s">
        <v>147</v>
      </c>
      <c r="C49" s="4" t="s">
        <v>148</v>
      </c>
      <c r="D49" s="20"/>
      <c r="E49" s="20">
        <v>240444200</v>
      </c>
      <c r="F49" s="5">
        <f>D49+E49</f>
        <v>240444200</v>
      </c>
      <c r="G49" s="5"/>
      <c r="H49" s="5">
        <f>F49+G49</f>
        <v>240444200</v>
      </c>
      <c r="I49" s="5"/>
      <c r="J49" s="5">
        <f>H49+I49</f>
        <v>240444200</v>
      </c>
      <c r="K49" s="5"/>
      <c r="L49" s="5">
        <f t="shared" si="2"/>
        <v>240444200</v>
      </c>
      <c r="M49" s="5"/>
      <c r="N49" s="5">
        <f t="shared" si="3"/>
        <v>240444200</v>
      </c>
      <c r="O49" s="5">
        <v>160399900</v>
      </c>
      <c r="P49" s="5">
        <f t="shared" si="3"/>
        <v>400844100</v>
      </c>
    </row>
    <row r="50" spans="1:16" ht="34.5" customHeight="1" x14ac:dyDescent="0.25">
      <c r="A50" s="22"/>
      <c r="B50" s="19" t="s">
        <v>75</v>
      </c>
      <c r="C50" s="19" t="s">
        <v>123</v>
      </c>
      <c r="D50" s="2">
        <f>SUM(D61:D68)</f>
        <v>176345100</v>
      </c>
      <c r="E50" s="2">
        <f>SUM(E58:E91)</f>
        <v>135089500</v>
      </c>
      <c r="F50" s="2">
        <f>SUM(F58:F91)</f>
        <v>311434600</v>
      </c>
      <c r="G50" s="2">
        <f>SUM(G58:G91)</f>
        <v>856357600</v>
      </c>
      <c r="H50" s="2">
        <f>SUM(H53:H91)</f>
        <v>1167792200</v>
      </c>
      <c r="I50" s="2">
        <f>SUM(I51:I91)</f>
        <v>992495619</v>
      </c>
      <c r="J50" s="2">
        <f>SUM(J51:J91)</f>
        <v>2160287819</v>
      </c>
      <c r="K50" s="2">
        <f>SUM(K51:K92)</f>
        <v>-106244005</v>
      </c>
      <c r="L50" s="2">
        <f>J50+K50</f>
        <v>2054043814</v>
      </c>
      <c r="M50" s="2">
        <f>SUM(M51:M92)</f>
        <v>-226709840</v>
      </c>
      <c r="N50" s="2">
        <f>L50+M50</f>
        <v>1827333974</v>
      </c>
      <c r="O50" s="2">
        <f>SUM(O51:O92)</f>
        <v>-3669302</v>
      </c>
      <c r="P50" s="2">
        <f>N50+O50</f>
        <v>1823664672</v>
      </c>
    </row>
    <row r="51" spans="1:16" ht="65.25" customHeight="1" x14ac:dyDescent="0.25">
      <c r="A51" s="22"/>
      <c r="B51" s="4" t="s">
        <v>246</v>
      </c>
      <c r="C51" s="38" t="s">
        <v>247</v>
      </c>
      <c r="D51" s="2"/>
      <c r="E51" s="2"/>
      <c r="F51" s="2"/>
      <c r="G51" s="2"/>
      <c r="H51" s="2"/>
      <c r="I51" s="2"/>
      <c r="J51" s="2"/>
      <c r="K51" s="5">
        <v>83154908</v>
      </c>
      <c r="L51" s="5">
        <f t="shared" si="2"/>
        <v>83154908</v>
      </c>
      <c r="M51" s="5">
        <f>-1349716+540000</f>
        <v>-809716</v>
      </c>
      <c r="N51" s="5">
        <f t="shared" ref="N51:P51" si="25">L51+M51</f>
        <v>82345192</v>
      </c>
      <c r="O51" s="5"/>
      <c r="P51" s="5">
        <f t="shared" si="25"/>
        <v>82345192</v>
      </c>
    </row>
    <row r="52" spans="1:16" ht="117.75" customHeight="1" x14ac:dyDescent="0.25">
      <c r="A52" s="22"/>
      <c r="B52" s="4" t="s">
        <v>248</v>
      </c>
      <c r="C52" s="38" t="s">
        <v>249</v>
      </c>
      <c r="D52" s="2"/>
      <c r="E52" s="2"/>
      <c r="F52" s="2"/>
      <c r="G52" s="2"/>
      <c r="H52" s="2"/>
      <c r="I52" s="2"/>
      <c r="J52" s="2"/>
      <c r="K52" s="25">
        <v>2104300</v>
      </c>
      <c r="L52" s="5">
        <f>J52+K52</f>
        <v>2104300</v>
      </c>
      <c r="M52" s="25"/>
      <c r="N52" s="5">
        <f>L52+M52</f>
        <v>2104300</v>
      </c>
      <c r="O52" s="25"/>
      <c r="P52" s="5">
        <f>N52+O52</f>
        <v>2104300</v>
      </c>
    </row>
    <row r="53" spans="1:16" ht="51" customHeight="1" x14ac:dyDescent="0.25">
      <c r="A53" s="22"/>
      <c r="B53" s="4" t="s">
        <v>214</v>
      </c>
      <c r="C53" s="38" t="s">
        <v>215</v>
      </c>
      <c r="D53" s="2"/>
      <c r="E53" s="2"/>
      <c r="F53" s="2"/>
      <c r="G53" s="2"/>
      <c r="H53" s="2"/>
      <c r="I53" s="31">
        <f>51049800+300450500+16355900+16195230+56469570</f>
        <v>440521000</v>
      </c>
      <c r="J53" s="5">
        <f>H53+I53</f>
        <v>440521000</v>
      </c>
      <c r="K53" s="33">
        <v>-19400000</v>
      </c>
      <c r="L53" s="5">
        <f>J53+K53</f>
        <v>421121000</v>
      </c>
      <c r="M53" s="33">
        <v>-271050500</v>
      </c>
      <c r="N53" s="5">
        <f>L53+M53</f>
        <v>150070500</v>
      </c>
      <c r="O53" s="33">
        <v>-10000000</v>
      </c>
      <c r="P53" s="5">
        <f>N53+O53</f>
        <v>140070500</v>
      </c>
    </row>
    <row r="54" spans="1:16" ht="33.75" customHeight="1" x14ac:dyDescent="0.25">
      <c r="A54" s="22"/>
      <c r="B54" s="4" t="s">
        <v>252</v>
      </c>
      <c r="C54" s="38" t="s">
        <v>253</v>
      </c>
      <c r="D54" s="2"/>
      <c r="E54" s="2"/>
      <c r="F54" s="2"/>
      <c r="G54" s="2"/>
      <c r="H54" s="2"/>
      <c r="I54" s="31"/>
      <c r="J54" s="5"/>
      <c r="K54" s="33">
        <v>1400000</v>
      </c>
      <c r="L54" s="5">
        <f>J54+K54</f>
        <v>1400000</v>
      </c>
      <c r="M54" s="33"/>
      <c r="N54" s="5">
        <f>L54+M54</f>
        <v>1400000</v>
      </c>
      <c r="O54" s="33"/>
      <c r="P54" s="5">
        <f>N54+O54</f>
        <v>1400000</v>
      </c>
    </row>
    <row r="55" spans="1:16" ht="67.5" customHeight="1" x14ac:dyDescent="0.25">
      <c r="A55" s="22"/>
      <c r="B55" s="4" t="s">
        <v>216</v>
      </c>
      <c r="C55" s="38" t="s">
        <v>217</v>
      </c>
      <c r="D55" s="2"/>
      <c r="E55" s="2"/>
      <c r="F55" s="2"/>
      <c r="G55" s="2"/>
      <c r="H55" s="2"/>
      <c r="I55" s="31">
        <f>9176000+164294719</f>
        <v>173470719</v>
      </c>
      <c r="J55" s="5">
        <f>H55+I55</f>
        <v>173470719</v>
      </c>
      <c r="K55" s="5">
        <f>106068849-61965747-1</f>
        <v>44103101</v>
      </c>
      <c r="L55" s="5">
        <f t="shared" si="2"/>
        <v>217573820</v>
      </c>
      <c r="M55" s="5">
        <v>1349716</v>
      </c>
      <c r="N55" s="5">
        <f t="shared" ref="N55:P82" si="26">L55+M55</f>
        <v>218923536</v>
      </c>
      <c r="O55" s="5"/>
      <c r="P55" s="5">
        <f t="shared" si="26"/>
        <v>218923536</v>
      </c>
    </row>
    <row r="56" spans="1:16" ht="78.75" x14ac:dyDescent="0.25">
      <c r="A56" s="22"/>
      <c r="B56" s="39" t="s">
        <v>267</v>
      </c>
      <c r="C56" s="40" t="s">
        <v>268</v>
      </c>
      <c r="D56" s="2"/>
      <c r="E56" s="2"/>
      <c r="F56" s="2"/>
      <c r="G56" s="2"/>
      <c r="H56" s="2"/>
      <c r="I56" s="31"/>
      <c r="J56" s="5"/>
      <c r="K56" s="5"/>
      <c r="L56" s="5"/>
      <c r="M56" s="5">
        <v>498960</v>
      </c>
      <c r="N56" s="5">
        <f t="shared" si="26"/>
        <v>498960</v>
      </c>
      <c r="O56" s="5"/>
      <c r="P56" s="5">
        <f t="shared" si="26"/>
        <v>498960</v>
      </c>
    </row>
    <row r="57" spans="1:16" ht="147" customHeight="1" x14ac:dyDescent="0.25">
      <c r="A57" s="22"/>
      <c r="B57" s="32" t="s">
        <v>235</v>
      </c>
      <c r="C57" s="34" t="s">
        <v>236</v>
      </c>
      <c r="D57" s="35"/>
      <c r="E57" s="35"/>
      <c r="F57" s="35"/>
      <c r="G57" s="35"/>
      <c r="H57" s="35"/>
      <c r="I57" s="33">
        <f>43803800+454400</f>
        <v>44258200</v>
      </c>
      <c r="J57" s="5">
        <f>H57+I57</f>
        <v>44258200</v>
      </c>
      <c r="K57" s="5"/>
      <c r="L57" s="5">
        <f t="shared" si="2"/>
        <v>44258200</v>
      </c>
      <c r="M57" s="5">
        <v>20621400</v>
      </c>
      <c r="N57" s="5">
        <f t="shared" si="26"/>
        <v>64879600</v>
      </c>
      <c r="O57" s="5"/>
      <c r="P57" s="5">
        <f t="shared" si="26"/>
        <v>64879600</v>
      </c>
    </row>
    <row r="58" spans="1:16" ht="51" customHeight="1" x14ac:dyDescent="0.25">
      <c r="A58" s="22"/>
      <c r="B58" s="4" t="s">
        <v>166</v>
      </c>
      <c r="C58" s="6" t="s">
        <v>167</v>
      </c>
      <c r="D58" s="2"/>
      <c r="E58" s="20">
        <v>6507500</v>
      </c>
      <c r="F58" s="5">
        <f>D58+E58</f>
        <v>6507500</v>
      </c>
      <c r="G58" s="5"/>
      <c r="H58" s="5">
        <f t="shared" ref="H58:H64" si="27">F58+G58</f>
        <v>6507500</v>
      </c>
      <c r="I58" s="5"/>
      <c r="J58" s="5">
        <f>H58+I58</f>
        <v>6507500</v>
      </c>
      <c r="K58" s="5"/>
      <c r="L58" s="5">
        <f t="shared" si="2"/>
        <v>6507500</v>
      </c>
      <c r="M58" s="5">
        <v>-3809700</v>
      </c>
      <c r="N58" s="5">
        <f t="shared" si="26"/>
        <v>2697800</v>
      </c>
      <c r="O58" s="5"/>
      <c r="P58" s="5">
        <f t="shared" si="26"/>
        <v>2697800</v>
      </c>
    </row>
    <row r="59" spans="1:16" ht="84" customHeight="1" x14ac:dyDescent="0.25">
      <c r="A59" s="22"/>
      <c r="B59" s="4" t="s">
        <v>157</v>
      </c>
      <c r="C59" s="6" t="s">
        <v>158</v>
      </c>
      <c r="D59" s="2"/>
      <c r="E59" s="5">
        <v>6708600</v>
      </c>
      <c r="F59" s="5">
        <f>D59+E59</f>
        <v>6708600</v>
      </c>
      <c r="G59" s="5"/>
      <c r="H59" s="5">
        <f t="shared" si="27"/>
        <v>6708600</v>
      </c>
      <c r="I59" s="5"/>
      <c r="J59" s="5">
        <f t="shared" ref="J59:J61" si="28">H59+I59</f>
        <v>6708600</v>
      </c>
      <c r="K59" s="5"/>
      <c r="L59" s="5">
        <f t="shared" si="2"/>
        <v>6708600</v>
      </c>
      <c r="M59" s="5"/>
      <c r="N59" s="5">
        <f t="shared" si="26"/>
        <v>6708600</v>
      </c>
      <c r="O59" s="5"/>
      <c r="P59" s="5">
        <f t="shared" si="26"/>
        <v>6708600</v>
      </c>
    </row>
    <row r="60" spans="1:16" ht="84.75" customHeight="1" x14ac:dyDescent="0.25">
      <c r="A60" s="22"/>
      <c r="B60" s="4" t="s">
        <v>196</v>
      </c>
      <c r="C60" s="4" t="s">
        <v>197</v>
      </c>
      <c r="D60" s="2"/>
      <c r="E60" s="5"/>
      <c r="F60" s="5"/>
      <c r="G60" s="5">
        <v>193608300</v>
      </c>
      <c r="H60" s="5">
        <f t="shared" si="27"/>
        <v>193608300</v>
      </c>
      <c r="I60" s="5"/>
      <c r="J60" s="5">
        <f t="shared" si="28"/>
        <v>193608300</v>
      </c>
      <c r="K60" s="5"/>
      <c r="L60" s="5">
        <f t="shared" si="2"/>
        <v>193608300</v>
      </c>
      <c r="M60" s="5">
        <v>48260100</v>
      </c>
      <c r="N60" s="5">
        <f t="shared" si="26"/>
        <v>241868400</v>
      </c>
      <c r="O60" s="5">
        <v>26482200</v>
      </c>
      <c r="P60" s="5">
        <f t="shared" si="26"/>
        <v>268350600</v>
      </c>
    </row>
    <row r="61" spans="1:16" ht="82.5" customHeight="1" x14ac:dyDescent="0.25">
      <c r="A61" s="22"/>
      <c r="B61" s="4" t="s">
        <v>100</v>
      </c>
      <c r="C61" s="6" t="s">
        <v>122</v>
      </c>
      <c r="D61" s="5">
        <v>35705800</v>
      </c>
      <c r="E61" s="5">
        <v>-903400</v>
      </c>
      <c r="F61" s="5">
        <f>D61+E61</f>
        <v>34802400</v>
      </c>
      <c r="G61" s="5">
        <v>1494700</v>
      </c>
      <c r="H61" s="5">
        <f t="shared" si="27"/>
        <v>36297100</v>
      </c>
      <c r="I61" s="5"/>
      <c r="J61" s="5">
        <f t="shared" si="28"/>
        <v>36297100</v>
      </c>
      <c r="K61" s="5"/>
      <c r="L61" s="5">
        <f t="shared" si="2"/>
        <v>36297100</v>
      </c>
      <c r="M61" s="5"/>
      <c r="N61" s="5">
        <f t="shared" si="26"/>
        <v>36297100</v>
      </c>
      <c r="O61" s="5"/>
      <c r="P61" s="5">
        <f t="shared" si="26"/>
        <v>36297100</v>
      </c>
    </row>
    <row r="62" spans="1:16" ht="50.25" customHeight="1" x14ac:dyDescent="0.25">
      <c r="A62" s="22"/>
      <c r="B62" s="4" t="s">
        <v>124</v>
      </c>
      <c r="C62" s="6" t="s">
        <v>125</v>
      </c>
      <c r="D62" s="5">
        <v>4229000</v>
      </c>
      <c r="E62" s="20">
        <v>-1702400</v>
      </c>
      <c r="F62" s="5">
        <f>D62+E62</f>
        <v>2526600</v>
      </c>
      <c r="G62" s="5"/>
      <c r="H62" s="5">
        <f t="shared" si="27"/>
        <v>2526600</v>
      </c>
      <c r="I62" s="5">
        <v>-490000</v>
      </c>
      <c r="J62" s="5">
        <f>H62+I62</f>
        <v>2036600</v>
      </c>
      <c r="K62" s="5"/>
      <c r="L62" s="5">
        <f t="shared" si="2"/>
        <v>2036600</v>
      </c>
      <c r="M62" s="5"/>
      <c r="N62" s="5">
        <f t="shared" si="26"/>
        <v>2036600</v>
      </c>
      <c r="O62" s="5"/>
      <c r="P62" s="5">
        <f t="shared" si="26"/>
        <v>2036600</v>
      </c>
    </row>
    <row r="63" spans="1:16" ht="82.5" customHeight="1" x14ac:dyDescent="0.25">
      <c r="A63" s="22"/>
      <c r="B63" s="4" t="s">
        <v>179</v>
      </c>
      <c r="C63" s="6" t="s">
        <v>180</v>
      </c>
      <c r="D63" s="5"/>
      <c r="E63" s="20"/>
      <c r="F63" s="5"/>
      <c r="G63" s="5">
        <v>11470300</v>
      </c>
      <c r="H63" s="5">
        <f t="shared" si="27"/>
        <v>11470300</v>
      </c>
      <c r="I63" s="5"/>
      <c r="J63" s="5">
        <f t="shared" ref="J63:J91" si="29">H63+I63</f>
        <v>11470300</v>
      </c>
      <c r="K63" s="33">
        <v>-4670300</v>
      </c>
      <c r="L63" s="5">
        <f t="shared" si="2"/>
        <v>6800000</v>
      </c>
      <c r="M63" s="33"/>
      <c r="N63" s="5">
        <f t="shared" si="26"/>
        <v>6800000</v>
      </c>
      <c r="O63" s="33"/>
      <c r="P63" s="5">
        <f t="shared" si="26"/>
        <v>6800000</v>
      </c>
    </row>
    <row r="64" spans="1:16" ht="99.75" customHeight="1" x14ac:dyDescent="0.25">
      <c r="A64" s="22"/>
      <c r="B64" s="4" t="s">
        <v>181</v>
      </c>
      <c r="C64" s="6" t="s">
        <v>210</v>
      </c>
      <c r="D64" s="5"/>
      <c r="E64" s="20"/>
      <c r="F64" s="5"/>
      <c r="G64" s="5">
        <v>46093700</v>
      </c>
      <c r="H64" s="5">
        <f t="shared" si="27"/>
        <v>46093700</v>
      </c>
      <c r="I64" s="5"/>
      <c r="J64" s="5">
        <f t="shared" si="29"/>
        <v>46093700</v>
      </c>
      <c r="K64" s="33">
        <v>-8000000</v>
      </c>
      <c r="L64" s="5">
        <f t="shared" si="2"/>
        <v>38093700</v>
      </c>
      <c r="M64" s="33"/>
      <c r="N64" s="5">
        <f t="shared" si="26"/>
        <v>38093700</v>
      </c>
      <c r="O64" s="33">
        <v>-2356300</v>
      </c>
      <c r="P64" s="5">
        <f t="shared" si="26"/>
        <v>35737400</v>
      </c>
    </row>
    <row r="65" spans="1:16" ht="94.5" hidden="1" x14ac:dyDescent="0.25">
      <c r="A65" s="22"/>
      <c r="B65" s="32" t="s">
        <v>218</v>
      </c>
      <c r="C65" s="34" t="s">
        <v>219</v>
      </c>
      <c r="D65" s="5"/>
      <c r="E65" s="20"/>
      <c r="F65" s="5"/>
      <c r="G65" s="5"/>
      <c r="H65" s="5"/>
      <c r="I65" s="33">
        <v>9282600</v>
      </c>
      <c r="J65" s="33">
        <f>H65+I65</f>
        <v>9282600</v>
      </c>
      <c r="K65" s="33"/>
      <c r="L65" s="33">
        <f t="shared" si="2"/>
        <v>9282600</v>
      </c>
      <c r="M65" s="33">
        <v>-9282600</v>
      </c>
      <c r="N65" s="33">
        <f t="shared" si="26"/>
        <v>0</v>
      </c>
      <c r="O65" s="33"/>
      <c r="P65" s="33">
        <f t="shared" si="26"/>
        <v>0</v>
      </c>
    </row>
    <row r="66" spans="1:16" ht="67.5" customHeight="1" x14ac:dyDescent="0.25">
      <c r="A66" s="22"/>
      <c r="B66" s="23" t="s">
        <v>116</v>
      </c>
      <c r="C66" s="6" t="s">
        <v>118</v>
      </c>
      <c r="D66" s="5">
        <v>52788200</v>
      </c>
      <c r="E66" s="5">
        <v>12271100</v>
      </c>
      <c r="F66" s="5">
        <f>D66+E66</f>
        <v>65059300</v>
      </c>
      <c r="G66" s="5">
        <v>15153500</v>
      </c>
      <c r="H66" s="5">
        <f t="shared" ref="H66:H71" si="30">F66+G66</f>
        <v>80212800</v>
      </c>
      <c r="I66" s="5"/>
      <c r="J66" s="5">
        <f t="shared" si="29"/>
        <v>80212800</v>
      </c>
      <c r="K66" s="5"/>
      <c r="L66" s="5">
        <f t="shared" si="2"/>
        <v>80212800</v>
      </c>
      <c r="M66" s="5"/>
      <c r="N66" s="5">
        <f t="shared" si="26"/>
        <v>80212800</v>
      </c>
      <c r="O66" s="5"/>
      <c r="P66" s="5">
        <f t="shared" si="26"/>
        <v>80212800</v>
      </c>
    </row>
    <row r="67" spans="1:16" ht="51" customHeight="1" x14ac:dyDescent="0.25">
      <c r="A67" s="22"/>
      <c r="B67" s="4" t="s">
        <v>117</v>
      </c>
      <c r="C67" s="6" t="s">
        <v>119</v>
      </c>
      <c r="D67" s="5">
        <v>48086000</v>
      </c>
      <c r="E67" s="5">
        <v>-47770100</v>
      </c>
      <c r="F67" s="5">
        <f>D67+E67</f>
        <v>315900</v>
      </c>
      <c r="G67" s="5"/>
      <c r="H67" s="5">
        <f t="shared" si="30"/>
        <v>315900</v>
      </c>
      <c r="I67" s="5"/>
      <c r="J67" s="5">
        <f t="shared" si="29"/>
        <v>315900</v>
      </c>
      <c r="K67" s="5"/>
      <c r="L67" s="5">
        <f t="shared" si="2"/>
        <v>315900</v>
      </c>
      <c r="M67" s="5"/>
      <c r="N67" s="5">
        <f t="shared" si="26"/>
        <v>315900</v>
      </c>
      <c r="O67" s="5"/>
      <c r="P67" s="5">
        <f t="shared" si="26"/>
        <v>315900</v>
      </c>
    </row>
    <row r="68" spans="1:16" ht="52.5" customHeight="1" x14ac:dyDescent="0.25">
      <c r="A68" s="22"/>
      <c r="B68" s="4" t="s">
        <v>126</v>
      </c>
      <c r="C68" s="6" t="s">
        <v>127</v>
      </c>
      <c r="D68" s="5">
        <v>35536100</v>
      </c>
      <c r="E68" s="5">
        <v>104264600</v>
      </c>
      <c r="F68" s="5">
        <f>D68+E68</f>
        <v>139800700</v>
      </c>
      <c r="G68" s="5"/>
      <c r="H68" s="5">
        <f t="shared" si="30"/>
        <v>139800700</v>
      </c>
      <c r="I68" s="5">
        <v>21288300</v>
      </c>
      <c r="J68" s="5">
        <f>H68+I68</f>
        <v>161089000</v>
      </c>
      <c r="K68" s="5"/>
      <c r="L68" s="5">
        <f t="shared" si="2"/>
        <v>161089000</v>
      </c>
      <c r="M68" s="5">
        <v>-5157400</v>
      </c>
      <c r="N68" s="5">
        <f t="shared" si="26"/>
        <v>155931600</v>
      </c>
      <c r="O68" s="5"/>
      <c r="P68" s="5">
        <f t="shared" si="26"/>
        <v>155931600</v>
      </c>
    </row>
    <row r="69" spans="1:16" ht="84.75" customHeight="1" x14ac:dyDescent="0.25">
      <c r="A69" s="22"/>
      <c r="B69" s="4" t="s">
        <v>182</v>
      </c>
      <c r="C69" s="6" t="s">
        <v>183</v>
      </c>
      <c r="D69" s="5"/>
      <c r="E69" s="5"/>
      <c r="F69" s="5"/>
      <c r="G69" s="5">
        <v>34783000</v>
      </c>
      <c r="H69" s="5">
        <f t="shared" si="30"/>
        <v>34783000</v>
      </c>
      <c r="I69" s="5"/>
      <c r="J69" s="5">
        <f t="shared" si="29"/>
        <v>34783000</v>
      </c>
      <c r="K69" s="5"/>
      <c r="L69" s="5">
        <f t="shared" si="2"/>
        <v>34783000</v>
      </c>
      <c r="M69" s="5"/>
      <c r="N69" s="5">
        <f t="shared" si="26"/>
        <v>34783000</v>
      </c>
      <c r="O69" s="5"/>
      <c r="P69" s="5">
        <f t="shared" si="26"/>
        <v>34783000</v>
      </c>
    </row>
    <row r="70" spans="1:16" ht="99.75" customHeight="1" x14ac:dyDescent="0.25">
      <c r="A70" s="22"/>
      <c r="B70" s="4" t="s">
        <v>184</v>
      </c>
      <c r="C70" s="6" t="s">
        <v>211</v>
      </c>
      <c r="D70" s="5"/>
      <c r="E70" s="5"/>
      <c r="F70" s="5"/>
      <c r="G70" s="5">
        <v>99860300</v>
      </c>
      <c r="H70" s="5">
        <f t="shared" si="30"/>
        <v>99860300</v>
      </c>
      <c r="I70" s="5"/>
      <c r="J70" s="5">
        <f t="shared" si="29"/>
        <v>99860300</v>
      </c>
      <c r="K70" s="5">
        <v>-19000300</v>
      </c>
      <c r="L70" s="5">
        <f t="shared" si="2"/>
        <v>80860000</v>
      </c>
      <c r="M70" s="5"/>
      <c r="N70" s="5">
        <f t="shared" si="26"/>
        <v>80860000</v>
      </c>
      <c r="O70" s="5">
        <v>-7417300</v>
      </c>
      <c r="P70" s="5">
        <f t="shared" si="26"/>
        <v>73442700</v>
      </c>
    </row>
    <row r="71" spans="1:16" ht="99.75" customHeight="1" x14ac:dyDescent="0.25">
      <c r="A71" s="22"/>
      <c r="B71" s="4" t="s">
        <v>168</v>
      </c>
      <c r="C71" s="6" t="s">
        <v>169</v>
      </c>
      <c r="D71" s="5"/>
      <c r="E71" s="5">
        <v>4879300</v>
      </c>
      <c r="F71" s="5">
        <f>D71+E71</f>
        <v>4879300</v>
      </c>
      <c r="G71" s="5"/>
      <c r="H71" s="5">
        <f t="shared" si="30"/>
        <v>4879300</v>
      </c>
      <c r="I71" s="5"/>
      <c r="J71" s="5">
        <f t="shared" si="29"/>
        <v>4879300</v>
      </c>
      <c r="K71" s="5"/>
      <c r="L71" s="5">
        <f t="shared" si="2"/>
        <v>4879300</v>
      </c>
      <c r="M71" s="5">
        <v>-2479300</v>
      </c>
      <c r="N71" s="5">
        <f t="shared" si="26"/>
        <v>2400000</v>
      </c>
      <c r="O71" s="5"/>
      <c r="P71" s="5">
        <f t="shared" si="26"/>
        <v>2400000</v>
      </c>
    </row>
    <row r="72" spans="1:16" ht="47.25" hidden="1" x14ac:dyDescent="0.25">
      <c r="A72" s="22"/>
      <c r="B72" s="4" t="s">
        <v>220</v>
      </c>
      <c r="C72" s="6" t="s">
        <v>221</v>
      </c>
      <c r="D72" s="5"/>
      <c r="E72" s="5"/>
      <c r="F72" s="5"/>
      <c r="G72" s="5"/>
      <c r="H72" s="5"/>
      <c r="I72" s="5">
        <v>63800</v>
      </c>
      <c r="J72" s="5">
        <f>H72+I72</f>
        <v>63800</v>
      </c>
      <c r="K72" s="5"/>
      <c r="L72" s="5">
        <f t="shared" si="2"/>
        <v>63800</v>
      </c>
      <c r="M72" s="5">
        <v>-63800</v>
      </c>
      <c r="N72" s="5">
        <f t="shared" si="26"/>
        <v>0</v>
      </c>
      <c r="O72" s="5"/>
      <c r="P72" s="5">
        <f t="shared" si="26"/>
        <v>0</v>
      </c>
    </row>
    <row r="73" spans="1:16" ht="36.75" customHeight="1" x14ac:dyDescent="0.25">
      <c r="A73" s="22"/>
      <c r="B73" s="4" t="s">
        <v>185</v>
      </c>
      <c r="C73" s="6" t="s">
        <v>186</v>
      </c>
      <c r="D73" s="5"/>
      <c r="E73" s="5"/>
      <c r="F73" s="5"/>
      <c r="G73" s="5">
        <v>12600000</v>
      </c>
      <c r="H73" s="5">
        <f t="shared" ref="H73:H82" si="31">F73+G73</f>
        <v>12600000</v>
      </c>
      <c r="I73" s="5"/>
      <c r="J73" s="5">
        <f t="shared" si="29"/>
        <v>12600000</v>
      </c>
      <c r="K73" s="5"/>
      <c r="L73" s="5">
        <f t="shared" si="2"/>
        <v>12600000</v>
      </c>
      <c r="M73" s="5"/>
      <c r="N73" s="5">
        <f t="shared" si="26"/>
        <v>12600000</v>
      </c>
      <c r="O73" s="5"/>
      <c r="P73" s="5">
        <f t="shared" si="26"/>
        <v>12600000</v>
      </c>
    </row>
    <row r="74" spans="1:16" ht="51" customHeight="1" x14ac:dyDescent="0.25">
      <c r="A74" s="22"/>
      <c r="B74" s="4" t="s">
        <v>187</v>
      </c>
      <c r="C74" s="6" t="s">
        <v>188</v>
      </c>
      <c r="D74" s="5"/>
      <c r="E74" s="5"/>
      <c r="F74" s="5"/>
      <c r="G74" s="5">
        <v>12989000</v>
      </c>
      <c r="H74" s="5">
        <f t="shared" si="31"/>
        <v>12989000</v>
      </c>
      <c r="I74" s="5"/>
      <c r="J74" s="5">
        <f t="shared" si="29"/>
        <v>12989000</v>
      </c>
      <c r="K74" s="5"/>
      <c r="L74" s="5">
        <f t="shared" si="2"/>
        <v>12989000</v>
      </c>
      <c r="M74" s="5"/>
      <c r="N74" s="5">
        <f t="shared" si="26"/>
        <v>12989000</v>
      </c>
      <c r="O74" s="5"/>
      <c r="P74" s="5">
        <f t="shared" si="26"/>
        <v>12989000</v>
      </c>
    </row>
    <row r="75" spans="1:16" ht="78.75" x14ac:dyDescent="0.25">
      <c r="A75" s="22"/>
      <c r="B75" s="4" t="s">
        <v>189</v>
      </c>
      <c r="C75" s="6" t="s">
        <v>190</v>
      </c>
      <c r="D75" s="5"/>
      <c r="E75" s="5"/>
      <c r="F75" s="5"/>
      <c r="G75" s="5">
        <v>1862100</v>
      </c>
      <c r="H75" s="5">
        <f t="shared" si="31"/>
        <v>1862100</v>
      </c>
      <c r="I75" s="5"/>
      <c r="J75" s="5">
        <f>H75+I75</f>
        <v>1862100</v>
      </c>
      <c r="K75" s="5"/>
      <c r="L75" s="5">
        <f t="shared" ref="L75:L138" si="32">J75+K75</f>
        <v>1862100</v>
      </c>
      <c r="M75" s="5"/>
      <c r="N75" s="5">
        <f t="shared" si="26"/>
        <v>1862100</v>
      </c>
      <c r="O75" s="5"/>
      <c r="P75" s="5">
        <f t="shared" si="26"/>
        <v>1862100</v>
      </c>
    </row>
    <row r="76" spans="1:16" ht="67.5" customHeight="1" x14ac:dyDescent="0.25">
      <c r="A76" s="22"/>
      <c r="B76" s="4" t="s">
        <v>264</v>
      </c>
      <c r="C76" s="6" t="s">
        <v>274</v>
      </c>
      <c r="D76" s="5"/>
      <c r="E76" s="5"/>
      <c r="F76" s="5"/>
      <c r="G76" s="5"/>
      <c r="H76" s="5"/>
      <c r="I76" s="5">
        <v>17078200</v>
      </c>
      <c r="J76" s="5">
        <f>H76+I76</f>
        <v>17078200</v>
      </c>
      <c r="K76" s="5">
        <v>9796000</v>
      </c>
      <c r="L76" s="5">
        <f t="shared" si="32"/>
        <v>26874200</v>
      </c>
      <c r="M76" s="5"/>
      <c r="N76" s="5">
        <f t="shared" si="26"/>
        <v>26874200</v>
      </c>
      <c r="O76" s="5"/>
      <c r="P76" s="5">
        <f t="shared" si="26"/>
        <v>26874200</v>
      </c>
    </row>
    <row r="77" spans="1:16" ht="69" customHeight="1" x14ac:dyDescent="0.25">
      <c r="A77" s="22"/>
      <c r="B77" s="4" t="s">
        <v>159</v>
      </c>
      <c r="C77" s="6" t="s">
        <v>242</v>
      </c>
      <c r="D77" s="5"/>
      <c r="E77" s="5">
        <v>7163800</v>
      </c>
      <c r="F77" s="5">
        <f>D77+E77</f>
        <v>7163800</v>
      </c>
      <c r="G77" s="5"/>
      <c r="H77" s="5">
        <f t="shared" si="31"/>
        <v>7163800</v>
      </c>
      <c r="I77" s="5"/>
      <c r="J77" s="5">
        <f t="shared" si="29"/>
        <v>7163800</v>
      </c>
      <c r="K77" s="5"/>
      <c r="L77" s="5">
        <f t="shared" si="32"/>
        <v>7163800</v>
      </c>
      <c r="M77" s="5">
        <v>-716400</v>
      </c>
      <c r="N77" s="5">
        <f t="shared" si="26"/>
        <v>6447400</v>
      </c>
      <c r="O77" s="5"/>
      <c r="P77" s="5">
        <f t="shared" si="26"/>
        <v>6447400</v>
      </c>
    </row>
    <row r="78" spans="1:16" ht="68.25" customHeight="1" x14ac:dyDescent="0.25">
      <c r="A78" s="22"/>
      <c r="B78" s="4" t="s">
        <v>198</v>
      </c>
      <c r="C78" s="6" t="s">
        <v>199</v>
      </c>
      <c r="D78" s="5"/>
      <c r="E78" s="5"/>
      <c r="F78" s="5"/>
      <c r="G78" s="5">
        <v>33500</v>
      </c>
      <c r="H78" s="5">
        <f t="shared" si="31"/>
        <v>33500</v>
      </c>
      <c r="I78" s="5">
        <v>6500</v>
      </c>
      <c r="J78" s="5">
        <f>H78+I78</f>
        <v>40000</v>
      </c>
      <c r="K78" s="5">
        <f>19800</f>
        <v>19800</v>
      </c>
      <c r="L78" s="5">
        <f t="shared" si="32"/>
        <v>59800</v>
      </c>
      <c r="M78" s="5">
        <v>13500</v>
      </c>
      <c r="N78" s="5">
        <f t="shared" si="26"/>
        <v>73300</v>
      </c>
      <c r="O78" s="5">
        <v>6700</v>
      </c>
      <c r="P78" s="5">
        <f t="shared" si="26"/>
        <v>80000</v>
      </c>
    </row>
    <row r="79" spans="1:16" ht="81" customHeight="1" x14ac:dyDescent="0.25">
      <c r="A79" s="22"/>
      <c r="B79" s="4" t="s">
        <v>200</v>
      </c>
      <c r="C79" s="38" t="s">
        <v>201</v>
      </c>
      <c r="D79" s="5"/>
      <c r="E79" s="5"/>
      <c r="F79" s="5"/>
      <c r="G79" s="5">
        <v>17500</v>
      </c>
      <c r="H79" s="5">
        <f t="shared" si="31"/>
        <v>17500</v>
      </c>
      <c r="I79" s="5"/>
      <c r="J79" s="5">
        <f t="shared" si="29"/>
        <v>17500</v>
      </c>
      <c r="K79" s="5">
        <v>21574</v>
      </c>
      <c r="L79" s="5">
        <f t="shared" si="32"/>
        <v>39074</v>
      </c>
      <c r="M79" s="5"/>
      <c r="N79" s="5">
        <f t="shared" si="26"/>
        <v>39074</v>
      </c>
      <c r="O79" s="5">
        <v>15398</v>
      </c>
      <c r="P79" s="5">
        <f t="shared" si="26"/>
        <v>54472</v>
      </c>
    </row>
    <row r="80" spans="1:16" ht="82.5" customHeight="1" x14ac:dyDescent="0.25">
      <c r="A80" s="22"/>
      <c r="B80" s="4" t="s">
        <v>227</v>
      </c>
      <c r="C80" s="6" t="s">
        <v>228</v>
      </c>
      <c r="D80" s="5"/>
      <c r="E80" s="5"/>
      <c r="F80" s="5"/>
      <c r="G80" s="5"/>
      <c r="H80" s="5"/>
      <c r="I80" s="5">
        <v>13535900</v>
      </c>
      <c r="J80" s="5">
        <f>H80+I80</f>
        <v>13535900</v>
      </c>
      <c r="K80" s="5"/>
      <c r="L80" s="5">
        <f t="shared" si="32"/>
        <v>13535900</v>
      </c>
      <c r="M80" s="5"/>
      <c r="N80" s="5">
        <f t="shared" si="26"/>
        <v>13535900</v>
      </c>
      <c r="O80" s="5"/>
      <c r="P80" s="5">
        <f t="shared" si="26"/>
        <v>13535900</v>
      </c>
    </row>
    <row r="81" spans="1:16" ht="49.5" customHeight="1" x14ac:dyDescent="0.25">
      <c r="A81" s="22"/>
      <c r="B81" s="4" t="s">
        <v>239</v>
      </c>
      <c r="C81" s="38" t="s">
        <v>240</v>
      </c>
      <c r="D81" s="5"/>
      <c r="E81" s="5"/>
      <c r="F81" s="5"/>
      <c r="G81" s="5"/>
      <c r="H81" s="5"/>
      <c r="I81" s="5">
        <v>3500000</v>
      </c>
      <c r="J81" s="5">
        <f>H81+I81</f>
        <v>3500000</v>
      </c>
      <c r="K81" s="5"/>
      <c r="L81" s="5">
        <f t="shared" si="32"/>
        <v>3500000</v>
      </c>
      <c r="M81" s="5"/>
      <c r="N81" s="5">
        <f t="shared" si="26"/>
        <v>3500000</v>
      </c>
      <c r="O81" s="5"/>
      <c r="P81" s="5">
        <f t="shared" si="26"/>
        <v>3500000</v>
      </c>
    </row>
    <row r="82" spans="1:16" ht="81.75" customHeight="1" x14ac:dyDescent="0.25">
      <c r="A82" s="22"/>
      <c r="B82" s="4" t="s">
        <v>160</v>
      </c>
      <c r="C82" s="6" t="s">
        <v>161</v>
      </c>
      <c r="D82" s="5"/>
      <c r="E82" s="5">
        <v>1361600</v>
      </c>
      <c r="F82" s="5">
        <f>D82+E82</f>
        <v>1361600</v>
      </c>
      <c r="G82" s="5"/>
      <c r="H82" s="5">
        <f t="shared" si="31"/>
        <v>1361600</v>
      </c>
      <c r="I82" s="5"/>
      <c r="J82" s="5">
        <f t="shared" si="29"/>
        <v>1361600</v>
      </c>
      <c r="K82" s="5"/>
      <c r="L82" s="5">
        <f t="shared" si="32"/>
        <v>1361600</v>
      </c>
      <c r="M82" s="5"/>
      <c r="N82" s="5">
        <f t="shared" si="26"/>
        <v>1361600</v>
      </c>
      <c r="O82" s="5"/>
      <c r="P82" s="5">
        <f t="shared" si="26"/>
        <v>1361600</v>
      </c>
    </row>
    <row r="83" spans="1:16" ht="85.5" customHeight="1" x14ac:dyDescent="0.25">
      <c r="A83" s="22"/>
      <c r="B83" s="4" t="s">
        <v>250</v>
      </c>
      <c r="C83" s="6" t="s">
        <v>251</v>
      </c>
      <c r="D83" s="5"/>
      <c r="E83" s="5"/>
      <c r="F83" s="5"/>
      <c r="G83" s="5"/>
      <c r="H83" s="5"/>
      <c r="I83" s="5"/>
      <c r="J83" s="5"/>
      <c r="K83" s="5">
        <v>29376400</v>
      </c>
      <c r="L83" s="5">
        <f>J83+K83</f>
        <v>29376400</v>
      </c>
      <c r="M83" s="5"/>
      <c r="N83" s="5">
        <f>L83+M83</f>
        <v>29376400</v>
      </c>
      <c r="O83" s="5"/>
      <c r="P83" s="5">
        <f>N83+O83</f>
        <v>29376400</v>
      </c>
    </row>
    <row r="84" spans="1:16" ht="100.5" customHeight="1" x14ac:dyDescent="0.25">
      <c r="A84" s="22"/>
      <c r="B84" s="4" t="s">
        <v>229</v>
      </c>
      <c r="C84" s="6" t="s">
        <v>230</v>
      </c>
      <c r="D84" s="5"/>
      <c r="E84" s="5"/>
      <c r="F84" s="5"/>
      <c r="G84" s="5"/>
      <c r="H84" s="5"/>
      <c r="I84" s="5">
        <v>89941700</v>
      </c>
      <c r="J84" s="5">
        <f>H84+I84</f>
        <v>89941700</v>
      </c>
      <c r="K84" s="5"/>
      <c r="L84" s="5">
        <f t="shared" si="32"/>
        <v>89941700</v>
      </c>
      <c r="M84" s="5"/>
      <c r="N84" s="5">
        <f t="shared" ref="N84:P91" si="33">L84+M84</f>
        <v>89941700</v>
      </c>
      <c r="O84" s="5"/>
      <c r="P84" s="5">
        <f t="shared" si="33"/>
        <v>89941700</v>
      </c>
    </row>
    <row r="85" spans="1:16" ht="63" hidden="1" x14ac:dyDescent="0.25">
      <c r="A85" s="22"/>
      <c r="B85" s="4" t="s">
        <v>222</v>
      </c>
      <c r="C85" s="6" t="s">
        <v>223</v>
      </c>
      <c r="D85" s="5"/>
      <c r="E85" s="5"/>
      <c r="F85" s="5"/>
      <c r="G85" s="5"/>
      <c r="H85" s="5"/>
      <c r="I85" s="5">
        <v>38700</v>
      </c>
      <c r="J85" s="5">
        <f>H85+I85</f>
        <v>38700</v>
      </c>
      <c r="K85" s="5"/>
      <c r="L85" s="5">
        <f t="shared" si="32"/>
        <v>38700</v>
      </c>
      <c r="M85" s="5">
        <v>-38700</v>
      </c>
      <c r="N85" s="5">
        <f t="shared" si="33"/>
        <v>0</v>
      </c>
      <c r="O85" s="5"/>
      <c r="P85" s="5">
        <f t="shared" si="33"/>
        <v>0</v>
      </c>
    </row>
    <row r="86" spans="1:16" ht="81.75" customHeight="1" x14ac:dyDescent="0.25">
      <c r="A86" s="22"/>
      <c r="B86" s="4" t="s">
        <v>170</v>
      </c>
      <c r="C86" s="6" t="s">
        <v>171</v>
      </c>
      <c r="D86" s="5"/>
      <c r="E86" s="5">
        <v>2103400</v>
      </c>
      <c r="F86" s="5">
        <f>D86+E86</f>
        <v>2103400</v>
      </c>
      <c r="G86" s="5"/>
      <c r="H86" s="5">
        <f>F86+G86</f>
        <v>2103400</v>
      </c>
      <c r="I86" s="5"/>
      <c r="J86" s="5">
        <f t="shared" si="29"/>
        <v>2103400</v>
      </c>
      <c r="K86" s="5"/>
      <c r="L86" s="5">
        <f t="shared" si="32"/>
        <v>2103400</v>
      </c>
      <c r="M86" s="5">
        <v>-210300</v>
      </c>
      <c r="N86" s="5">
        <f t="shared" si="33"/>
        <v>1893100</v>
      </c>
      <c r="O86" s="5"/>
      <c r="P86" s="5">
        <f t="shared" si="33"/>
        <v>1893100</v>
      </c>
    </row>
    <row r="87" spans="1:16" ht="113.25" customHeight="1" x14ac:dyDescent="0.25">
      <c r="A87" s="22"/>
      <c r="B87" s="4" t="s">
        <v>224</v>
      </c>
      <c r="C87" s="6" t="s">
        <v>225</v>
      </c>
      <c r="D87" s="5"/>
      <c r="E87" s="5"/>
      <c r="F87" s="5"/>
      <c r="G87" s="5"/>
      <c r="H87" s="5"/>
      <c r="I87" s="5">
        <v>180000000</v>
      </c>
      <c r="J87" s="5">
        <f>H87+I87</f>
        <v>180000000</v>
      </c>
      <c r="K87" s="5"/>
      <c r="L87" s="5">
        <f t="shared" si="32"/>
        <v>180000000</v>
      </c>
      <c r="M87" s="5"/>
      <c r="N87" s="5">
        <f t="shared" si="33"/>
        <v>180000000</v>
      </c>
      <c r="O87" s="5"/>
      <c r="P87" s="5">
        <f t="shared" si="33"/>
        <v>180000000</v>
      </c>
    </row>
    <row r="88" spans="1:16" ht="66.75" customHeight="1" x14ac:dyDescent="0.25">
      <c r="A88" s="22"/>
      <c r="B88" s="4" t="s">
        <v>191</v>
      </c>
      <c r="C88" s="6" t="s">
        <v>192</v>
      </c>
      <c r="D88" s="5"/>
      <c r="E88" s="5"/>
      <c r="F88" s="5"/>
      <c r="G88" s="5">
        <v>21794300</v>
      </c>
      <c r="H88" s="5">
        <f>F88+G88</f>
        <v>21794300</v>
      </c>
      <c r="I88" s="5"/>
      <c r="J88" s="5">
        <f t="shared" si="29"/>
        <v>21794300</v>
      </c>
      <c r="K88" s="5">
        <v>-6000000</v>
      </c>
      <c r="L88" s="5">
        <f t="shared" si="32"/>
        <v>15794300</v>
      </c>
      <c r="M88" s="5"/>
      <c r="N88" s="5">
        <f t="shared" si="33"/>
        <v>15794300</v>
      </c>
      <c r="O88" s="5">
        <v>-10400000</v>
      </c>
      <c r="P88" s="5">
        <f t="shared" si="33"/>
        <v>5394300</v>
      </c>
    </row>
    <row r="89" spans="1:16" ht="84" customHeight="1" x14ac:dyDescent="0.25">
      <c r="A89" s="22"/>
      <c r="B89" s="4" t="s">
        <v>193</v>
      </c>
      <c r="C89" s="6" t="s">
        <v>194</v>
      </c>
      <c r="D89" s="5"/>
      <c r="E89" s="5"/>
      <c r="F89" s="5"/>
      <c r="G89" s="5">
        <v>393709300</v>
      </c>
      <c r="H89" s="5">
        <f>F89+G89</f>
        <v>393709300</v>
      </c>
      <c r="I89" s="5"/>
      <c r="J89" s="5">
        <f t="shared" si="29"/>
        <v>393709300</v>
      </c>
      <c r="K89" s="5">
        <v>-221249300</v>
      </c>
      <c r="L89" s="5">
        <f t="shared" si="32"/>
        <v>172460000</v>
      </c>
      <c r="M89" s="5"/>
      <c r="N89" s="5">
        <f t="shared" si="33"/>
        <v>172460000</v>
      </c>
      <c r="O89" s="5"/>
      <c r="P89" s="5">
        <f t="shared" si="33"/>
        <v>172460000</v>
      </c>
    </row>
    <row r="90" spans="1:16" ht="101.25" customHeight="1" x14ac:dyDescent="0.25">
      <c r="A90" s="22"/>
      <c r="B90" s="4" t="s">
        <v>195</v>
      </c>
      <c r="C90" s="6" t="s">
        <v>212</v>
      </c>
      <c r="D90" s="5"/>
      <c r="E90" s="5"/>
      <c r="F90" s="5"/>
      <c r="G90" s="5">
        <v>10888100</v>
      </c>
      <c r="H90" s="5">
        <f>F90+G90</f>
        <v>10888100</v>
      </c>
      <c r="I90" s="5"/>
      <c r="J90" s="5">
        <f t="shared" si="29"/>
        <v>10888100</v>
      </c>
      <c r="K90" s="5"/>
      <c r="L90" s="5">
        <f t="shared" si="32"/>
        <v>10888100</v>
      </c>
      <c r="M90" s="5"/>
      <c r="N90" s="5">
        <f t="shared" si="33"/>
        <v>10888100</v>
      </c>
      <c r="O90" s="5"/>
      <c r="P90" s="5">
        <f t="shared" si="33"/>
        <v>10888100</v>
      </c>
    </row>
    <row r="91" spans="1:16" ht="53.25" customHeight="1" x14ac:dyDescent="0.25">
      <c r="A91" s="22"/>
      <c r="B91" s="4" t="s">
        <v>172</v>
      </c>
      <c r="C91" s="6" t="s">
        <v>173</v>
      </c>
      <c r="D91" s="5"/>
      <c r="E91" s="5">
        <v>40205500</v>
      </c>
      <c r="F91" s="5">
        <f>D91+E91</f>
        <v>40205500</v>
      </c>
      <c r="G91" s="5"/>
      <c r="H91" s="5">
        <f>F91+G91</f>
        <v>40205500</v>
      </c>
      <c r="I91" s="5"/>
      <c r="J91" s="5">
        <f t="shared" si="29"/>
        <v>40205500</v>
      </c>
      <c r="K91" s="5"/>
      <c r="L91" s="5">
        <f t="shared" si="32"/>
        <v>40205500</v>
      </c>
      <c r="M91" s="5">
        <v>-3835100</v>
      </c>
      <c r="N91" s="5">
        <f t="shared" si="33"/>
        <v>36370400</v>
      </c>
      <c r="O91" s="5"/>
      <c r="P91" s="5">
        <f t="shared" si="33"/>
        <v>36370400</v>
      </c>
    </row>
    <row r="92" spans="1:16" ht="53.25" customHeight="1" x14ac:dyDescent="0.25">
      <c r="A92" s="22"/>
      <c r="B92" s="4" t="s">
        <v>254</v>
      </c>
      <c r="C92" s="6" t="s">
        <v>265</v>
      </c>
      <c r="D92" s="5"/>
      <c r="E92" s="5"/>
      <c r="F92" s="5"/>
      <c r="G92" s="5"/>
      <c r="H92" s="5"/>
      <c r="I92" s="5"/>
      <c r="J92" s="5"/>
      <c r="K92" s="5">
        <f>2099812</f>
        <v>2099812</v>
      </c>
      <c r="L92" s="5">
        <f>J92+K92</f>
        <v>2099812</v>
      </c>
      <c r="M92" s="5"/>
      <c r="N92" s="5">
        <f>L92+M92</f>
        <v>2099812</v>
      </c>
      <c r="O92" s="5"/>
      <c r="P92" s="5">
        <f>N92+O92</f>
        <v>2099812</v>
      </c>
    </row>
    <row r="93" spans="1:16" ht="34.5" customHeight="1" x14ac:dyDescent="0.25">
      <c r="A93" s="22"/>
      <c r="B93" s="19" t="s">
        <v>76</v>
      </c>
      <c r="C93" s="19" t="s">
        <v>77</v>
      </c>
      <c r="D93" s="1">
        <f t="shared" ref="D93:G93" si="34">SUM(D94:D112)</f>
        <v>2575849700</v>
      </c>
      <c r="E93" s="1">
        <f t="shared" si="34"/>
        <v>-14795800</v>
      </c>
      <c r="F93" s="1">
        <f t="shared" si="34"/>
        <v>2561053900</v>
      </c>
      <c r="G93" s="1">
        <f t="shared" si="34"/>
        <v>189601200</v>
      </c>
      <c r="H93" s="1">
        <f>SUM(H94:H112)</f>
        <v>2750655100</v>
      </c>
      <c r="I93" s="1">
        <f>SUM(I94:I112)</f>
        <v>221915</v>
      </c>
      <c r="J93" s="1">
        <f t="shared" ref="J93" si="35">SUM(J94:J112)</f>
        <v>2750877015</v>
      </c>
      <c r="K93" s="1">
        <f>SUM(K94:K112)</f>
        <v>15793697</v>
      </c>
      <c r="L93" s="1">
        <f t="shared" si="32"/>
        <v>2766670712</v>
      </c>
      <c r="M93" s="1">
        <f>SUM(M94:M112)</f>
        <v>-172140755</v>
      </c>
      <c r="N93" s="1">
        <f t="shared" ref="N93:P112" si="36">L93+M93</f>
        <v>2594529957</v>
      </c>
      <c r="O93" s="1">
        <f>SUM(O94:O112)</f>
        <v>41784130</v>
      </c>
      <c r="P93" s="1">
        <f t="shared" si="36"/>
        <v>2636314087</v>
      </c>
    </row>
    <row r="94" spans="1:16" ht="51.75" customHeight="1" x14ac:dyDescent="0.25">
      <c r="A94" s="22"/>
      <c r="B94" s="4" t="s">
        <v>78</v>
      </c>
      <c r="C94" s="4" t="s">
        <v>79</v>
      </c>
      <c r="D94" s="5">
        <v>1265068100</v>
      </c>
      <c r="E94" s="5">
        <v>-97230700</v>
      </c>
      <c r="F94" s="5">
        <f>D94+E94</f>
        <v>1167837400</v>
      </c>
      <c r="G94" s="5"/>
      <c r="H94" s="5">
        <f>F94+G94</f>
        <v>1167837400</v>
      </c>
      <c r="I94" s="5"/>
      <c r="J94" s="5">
        <f>H94+I94</f>
        <v>1167837400</v>
      </c>
      <c r="K94" s="5"/>
      <c r="L94" s="5">
        <f t="shared" si="32"/>
        <v>1167837400</v>
      </c>
      <c r="M94" s="5">
        <v>-210822500</v>
      </c>
      <c r="N94" s="5">
        <f t="shared" si="36"/>
        <v>957014900</v>
      </c>
      <c r="O94" s="5"/>
      <c r="P94" s="5">
        <f t="shared" si="36"/>
        <v>957014900</v>
      </c>
    </row>
    <row r="95" spans="1:16" ht="98.25" customHeight="1" x14ac:dyDescent="0.25">
      <c r="A95" s="22"/>
      <c r="B95" s="4" t="s">
        <v>80</v>
      </c>
      <c r="C95" s="4" t="s">
        <v>110</v>
      </c>
      <c r="D95" s="24">
        <v>104422700</v>
      </c>
      <c r="E95" s="24">
        <v>-3272500</v>
      </c>
      <c r="F95" s="5">
        <f t="shared" ref="F95:H112" si="37">D95+E95</f>
        <v>101150200</v>
      </c>
      <c r="G95" s="5"/>
      <c r="H95" s="5">
        <f t="shared" si="37"/>
        <v>101150200</v>
      </c>
      <c r="I95" s="5">
        <v>221915</v>
      </c>
      <c r="J95" s="5">
        <f>H95+I95</f>
        <v>101372115</v>
      </c>
      <c r="K95" s="5">
        <v>6781097</v>
      </c>
      <c r="L95" s="5">
        <f t="shared" si="32"/>
        <v>108153212</v>
      </c>
      <c r="M95" s="5">
        <v>541944</v>
      </c>
      <c r="N95" s="5">
        <f t="shared" si="36"/>
        <v>108695156</v>
      </c>
      <c r="O95" s="5">
        <v>686698</v>
      </c>
      <c r="P95" s="5">
        <f t="shared" si="36"/>
        <v>109381854</v>
      </c>
    </row>
    <row r="96" spans="1:16" ht="67.5" customHeight="1" x14ac:dyDescent="0.25">
      <c r="A96" s="22"/>
      <c r="B96" s="4" t="s">
        <v>152</v>
      </c>
      <c r="C96" s="4" t="s">
        <v>153</v>
      </c>
      <c r="D96" s="24">
        <v>883800</v>
      </c>
      <c r="E96" s="24">
        <v>-16300</v>
      </c>
      <c r="F96" s="5">
        <f t="shared" si="37"/>
        <v>867500</v>
      </c>
      <c r="G96" s="5"/>
      <c r="H96" s="5">
        <f t="shared" si="37"/>
        <v>867500</v>
      </c>
      <c r="I96" s="5"/>
      <c r="J96" s="5">
        <f t="shared" ref="J96:J112" si="38">H96+I96</f>
        <v>867500</v>
      </c>
      <c r="K96" s="5"/>
      <c r="L96" s="5">
        <f t="shared" si="32"/>
        <v>867500</v>
      </c>
      <c r="M96" s="5"/>
      <c r="N96" s="5">
        <f t="shared" si="36"/>
        <v>867500</v>
      </c>
      <c r="O96" s="5"/>
      <c r="P96" s="5">
        <f t="shared" si="36"/>
        <v>867500</v>
      </c>
    </row>
    <row r="97" spans="1:16" ht="82.5" customHeight="1" x14ac:dyDescent="0.25">
      <c r="A97" s="22"/>
      <c r="B97" s="4" t="s">
        <v>81</v>
      </c>
      <c r="C97" s="4" t="s">
        <v>111</v>
      </c>
      <c r="D97" s="5">
        <v>177400</v>
      </c>
      <c r="E97" s="5">
        <v>-72300</v>
      </c>
      <c r="F97" s="5">
        <f t="shared" si="37"/>
        <v>105100</v>
      </c>
      <c r="G97" s="5">
        <v>-4900</v>
      </c>
      <c r="H97" s="5">
        <f t="shared" si="37"/>
        <v>100200</v>
      </c>
      <c r="I97" s="5"/>
      <c r="J97" s="5">
        <f t="shared" si="38"/>
        <v>100200</v>
      </c>
      <c r="K97" s="5"/>
      <c r="L97" s="5">
        <f t="shared" si="32"/>
        <v>100200</v>
      </c>
      <c r="M97" s="5"/>
      <c r="N97" s="5">
        <f t="shared" si="36"/>
        <v>100200</v>
      </c>
      <c r="O97" s="5"/>
      <c r="P97" s="5">
        <f t="shared" si="36"/>
        <v>100200</v>
      </c>
    </row>
    <row r="98" spans="1:16" ht="83.25" customHeight="1" x14ac:dyDescent="0.25">
      <c r="A98" s="22"/>
      <c r="B98" s="4" t="s">
        <v>162</v>
      </c>
      <c r="C98" s="4" t="s">
        <v>163</v>
      </c>
      <c r="D98" s="5"/>
      <c r="E98" s="5">
        <v>120700</v>
      </c>
      <c r="F98" s="5">
        <f t="shared" si="37"/>
        <v>120700</v>
      </c>
      <c r="G98" s="5"/>
      <c r="H98" s="5">
        <f t="shared" si="37"/>
        <v>120700</v>
      </c>
      <c r="I98" s="5"/>
      <c r="J98" s="5">
        <f t="shared" si="38"/>
        <v>120700</v>
      </c>
      <c r="K98" s="5"/>
      <c r="L98" s="5">
        <f t="shared" si="32"/>
        <v>120700</v>
      </c>
      <c r="M98" s="5"/>
      <c r="N98" s="5">
        <f t="shared" si="36"/>
        <v>120700</v>
      </c>
      <c r="O98" s="5"/>
      <c r="P98" s="5">
        <f t="shared" si="36"/>
        <v>120700</v>
      </c>
    </row>
    <row r="99" spans="1:16" ht="66" customHeight="1" x14ac:dyDescent="0.25">
      <c r="A99" s="22"/>
      <c r="B99" s="4" t="s">
        <v>82</v>
      </c>
      <c r="C99" s="4" t="s">
        <v>83</v>
      </c>
      <c r="D99" s="5">
        <v>11163000</v>
      </c>
      <c r="E99" s="5">
        <v>302800</v>
      </c>
      <c r="F99" s="5">
        <f t="shared" si="37"/>
        <v>11465800</v>
      </c>
      <c r="G99" s="5"/>
      <c r="H99" s="5">
        <f t="shared" si="37"/>
        <v>11465800</v>
      </c>
      <c r="I99" s="5"/>
      <c r="J99" s="5">
        <f t="shared" si="38"/>
        <v>11465800</v>
      </c>
      <c r="K99" s="5"/>
      <c r="L99" s="5">
        <f t="shared" si="32"/>
        <v>11465800</v>
      </c>
      <c r="M99" s="5"/>
      <c r="N99" s="5">
        <f t="shared" si="36"/>
        <v>11465800</v>
      </c>
      <c r="O99" s="5"/>
      <c r="P99" s="5">
        <f t="shared" si="36"/>
        <v>11465800</v>
      </c>
    </row>
    <row r="100" spans="1:16" ht="50.25" customHeight="1" x14ac:dyDescent="0.25">
      <c r="A100" s="22"/>
      <c r="B100" s="4" t="s">
        <v>84</v>
      </c>
      <c r="C100" s="27" t="s">
        <v>85</v>
      </c>
      <c r="D100" s="5">
        <v>202443700</v>
      </c>
      <c r="E100" s="5">
        <v>-11201200</v>
      </c>
      <c r="F100" s="5">
        <f t="shared" si="37"/>
        <v>191242500</v>
      </c>
      <c r="G100" s="5"/>
      <c r="H100" s="5">
        <f t="shared" si="37"/>
        <v>191242500</v>
      </c>
      <c r="I100" s="5"/>
      <c r="J100" s="5">
        <f t="shared" si="38"/>
        <v>191242500</v>
      </c>
      <c r="K100" s="5"/>
      <c r="L100" s="5">
        <f t="shared" si="32"/>
        <v>191242500</v>
      </c>
      <c r="M100" s="5">
        <v>-7362600</v>
      </c>
      <c r="N100" s="5">
        <f t="shared" si="36"/>
        <v>183879900</v>
      </c>
      <c r="O100" s="5"/>
      <c r="P100" s="5">
        <f t="shared" si="36"/>
        <v>183879900</v>
      </c>
    </row>
    <row r="101" spans="1:16" ht="49.5" customHeight="1" x14ac:dyDescent="0.25">
      <c r="A101" s="22"/>
      <c r="B101" s="4" t="s">
        <v>86</v>
      </c>
      <c r="C101" s="27" t="s">
        <v>87</v>
      </c>
      <c r="D101" s="5">
        <v>9745900</v>
      </c>
      <c r="E101" s="5">
        <v>-400000</v>
      </c>
      <c r="F101" s="5">
        <f t="shared" si="37"/>
        <v>9345900</v>
      </c>
      <c r="G101" s="5"/>
      <c r="H101" s="5">
        <f t="shared" si="37"/>
        <v>9345900</v>
      </c>
      <c r="I101" s="5"/>
      <c r="J101" s="5">
        <f t="shared" si="38"/>
        <v>9345900</v>
      </c>
      <c r="K101" s="5"/>
      <c r="L101" s="5">
        <f t="shared" si="32"/>
        <v>9345900</v>
      </c>
      <c r="M101" s="5">
        <v>-934600</v>
      </c>
      <c r="N101" s="5">
        <f t="shared" si="36"/>
        <v>8411300</v>
      </c>
      <c r="O101" s="5"/>
      <c r="P101" s="5">
        <f t="shared" si="36"/>
        <v>8411300</v>
      </c>
    </row>
    <row r="102" spans="1:16" ht="69" customHeight="1" x14ac:dyDescent="0.25">
      <c r="A102" s="22"/>
      <c r="B102" s="4" t="s">
        <v>115</v>
      </c>
      <c r="C102" s="4" t="s">
        <v>88</v>
      </c>
      <c r="D102" s="5">
        <v>6417800</v>
      </c>
      <c r="E102" s="5">
        <v>23000</v>
      </c>
      <c r="F102" s="5">
        <f t="shared" si="37"/>
        <v>6440800</v>
      </c>
      <c r="G102" s="5"/>
      <c r="H102" s="5">
        <f t="shared" si="37"/>
        <v>6440800</v>
      </c>
      <c r="I102" s="5"/>
      <c r="J102" s="5">
        <f t="shared" si="38"/>
        <v>6440800</v>
      </c>
      <c r="K102" s="5"/>
      <c r="L102" s="5">
        <f t="shared" si="32"/>
        <v>6440800</v>
      </c>
      <c r="M102" s="5">
        <v>554800</v>
      </c>
      <c r="N102" s="5">
        <f t="shared" si="36"/>
        <v>6995600</v>
      </c>
      <c r="O102" s="5"/>
      <c r="P102" s="5">
        <f t="shared" si="36"/>
        <v>6995600</v>
      </c>
    </row>
    <row r="103" spans="1:16" ht="67.5" customHeight="1" x14ac:dyDescent="0.25">
      <c r="A103" s="22"/>
      <c r="B103" s="4" t="s">
        <v>89</v>
      </c>
      <c r="C103" s="4" t="s">
        <v>112</v>
      </c>
      <c r="D103" s="5">
        <v>448248700</v>
      </c>
      <c r="E103" s="5">
        <v>-34986500</v>
      </c>
      <c r="F103" s="5">
        <f t="shared" si="37"/>
        <v>413262200</v>
      </c>
      <c r="G103" s="5"/>
      <c r="H103" s="5">
        <f t="shared" si="37"/>
        <v>413262200</v>
      </c>
      <c r="I103" s="5"/>
      <c r="J103" s="5">
        <f t="shared" si="38"/>
        <v>413262200</v>
      </c>
      <c r="K103" s="5"/>
      <c r="L103" s="5">
        <f t="shared" si="32"/>
        <v>413262200</v>
      </c>
      <c r="M103" s="5">
        <v>51255900</v>
      </c>
      <c r="N103" s="5">
        <f t="shared" si="36"/>
        <v>464518100</v>
      </c>
      <c r="O103" s="5">
        <v>17800000</v>
      </c>
      <c r="P103" s="5">
        <f t="shared" si="36"/>
        <v>482318100</v>
      </c>
    </row>
    <row r="104" spans="1:16" ht="102" customHeight="1" x14ac:dyDescent="0.25">
      <c r="A104" s="22"/>
      <c r="B104" s="4" t="s">
        <v>90</v>
      </c>
      <c r="C104" s="4" t="s">
        <v>108</v>
      </c>
      <c r="D104" s="5">
        <v>11027100</v>
      </c>
      <c r="E104" s="5">
        <v>-2953100</v>
      </c>
      <c r="F104" s="5">
        <f t="shared" si="37"/>
        <v>8074000</v>
      </c>
      <c r="G104" s="5"/>
      <c r="H104" s="5">
        <f t="shared" si="37"/>
        <v>8074000</v>
      </c>
      <c r="I104" s="5"/>
      <c r="J104" s="5">
        <f t="shared" si="38"/>
        <v>8074000</v>
      </c>
      <c r="K104" s="5"/>
      <c r="L104" s="5">
        <f t="shared" si="32"/>
        <v>8074000</v>
      </c>
      <c r="M104" s="5">
        <v>-2216800</v>
      </c>
      <c r="N104" s="5">
        <f t="shared" si="36"/>
        <v>5857200</v>
      </c>
      <c r="O104" s="5"/>
      <c r="P104" s="5">
        <f t="shared" si="36"/>
        <v>5857200</v>
      </c>
    </row>
    <row r="105" spans="1:16" ht="131.25" customHeight="1" x14ac:dyDescent="0.25">
      <c r="A105" s="22"/>
      <c r="B105" s="4" t="s">
        <v>165</v>
      </c>
      <c r="C105" s="4" t="s">
        <v>176</v>
      </c>
      <c r="D105" s="5"/>
      <c r="E105" s="5">
        <v>98898300</v>
      </c>
      <c r="F105" s="5">
        <f t="shared" si="37"/>
        <v>98898300</v>
      </c>
      <c r="G105" s="5"/>
      <c r="H105" s="5">
        <f t="shared" si="37"/>
        <v>98898300</v>
      </c>
      <c r="I105" s="5"/>
      <c r="J105" s="5">
        <f t="shared" si="38"/>
        <v>98898300</v>
      </c>
      <c r="K105" s="5"/>
      <c r="L105" s="5">
        <f t="shared" si="32"/>
        <v>98898300</v>
      </c>
      <c r="M105" s="5"/>
      <c r="N105" s="5">
        <f t="shared" si="36"/>
        <v>98898300</v>
      </c>
      <c r="O105" s="5">
        <v>4322600</v>
      </c>
      <c r="P105" s="5">
        <f t="shared" si="36"/>
        <v>103220900</v>
      </c>
    </row>
    <row r="106" spans="1:16" ht="114" customHeight="1" x14ac:dyDescent="0.25">
      <c r="A106" s="22"/>
      <c r="B106" s="4" t="s">
        <v>91</v>
      </c>
      <c r="C106" s="4" t="s">
        <v>243</v>
      </c>
      <c r="D106" s="5">
        <v>43033500</v>
      </c>
      <c r="E106" s="5">
        <v>-18977100</v>
      </c>
      <c r="F106" s="5">
        <f t="shared" si="37"/>
        <v>24056400</v>
      </c>
      <c r="G106" s="5"/>
      <c r="H106" s="5">
        <f t="shared" si="37"/>
        <v>24056400</v>
      </c>
      <c r="I106" s="5"/>
      <c r="J106" s="5">
        <f t="shared" si="38"/>
        <v>24056400</v>
      </c>
      <c r="K106" s="5"/>
      <c r="L106" s="5">
        <f t="shared" si="32"/>
        <v>24056400</v>
      </c>
      <c r="M106" s="5"/>
      <c r="N106" s="5">
        <f t="shared" si="36"/>
        <v>24056400</v>
      </c>
      <c r="O106" s="5"/>
      <c r="P106" s="5">
        <f t="shared" si="36"/>
        <v>24056400</v>
      </c>
    </row>
    <row r="107" spans="1:16" ht="67.5" customHeight="1" x14ac:dyDescent="0.25">
      <c r="A107" s="22"/>
      <c r="B107" s="4" t="s">
        <v>174</v>
      </c>
      <c r="C107" s="4" t="s">
        <v>175</v>
      </c>
      <c r="D107" s="5"/>
      <c r="E107" s="5">
        <v>42777300</v>
      </c>
      <c r="F107" s="5">
        <f t="shared" si="37"/>
        <v>42777300</v>
      </c>
      <c r="G107" s="5"/>
      <c r="H107" s="5">
        <f t="shared" si="37"/>
        <v>42777300</v>
      </c>
      <c r="I107" s="5"/>
      <c r="J107" s="5">
        <f t="shared" si="38"/>
        <v>42777300</v>
      </c>
      <c r="K107" s="5"/>
      <c r="L107" s="5">
        <f t="shared" si="32"/>
        <v>42777300</v>
      </c>
      <c r="M107" s="5">
        <v>-4184999</v>
      </c>
      <c r="N107" s="5">
        <f t="shared" si="36"/>
        <v>38592301</v>
      </c>
      <c r="O107" s="5"/>
      <c r="P107" s="5">
        <f t="shared" si="36"/>
        <v>38592301</v>
      </c>
    </row>
    <row r="108" spans="1:16" ht="49.5" customHeight="1" x14ac:dyDescent="0.25">
      <c r="A108" s="22"/>
      <c r="B108" s="4" t="s">
        <v>150</v>
      </c>
      <c r="C108" s="6" t="s">
        <v>151</v>
      </c>
      <c r="D108" s="5">
        <v>21550700</v>
      </c>
      <c r="E108" s="5"/>
      <c r="F108" s="5">
        <f t="shared" si="37"/>
        <v>21550700</v>
      </c>
      <c r="G108" s="5"/>
      <c r="H108" s="5">
        <f t="shared" si="37"/>
        <v>21550700</v>
      </c>
      <c r="I108" s="5"/>
      <c r="J108" s="5">
        <f t="shared" si="38"/>
        <v>21550700</v>
      </c>
      <c r="K108" s="5"/>
      <c r="L108" s="5">
        <f t="shared" si="32"/>
        <v>21550700</v>
      </c>
      <c r="M108" s="5">
        <v>-3232600</v>
      </c>
      <c r="N108" s="5">
        <f t="shared" si="36"/>
        <v>18318100</v>
      </c>
      <c r="O108" s="5"/>
      <c r="P108" s="5">
        <f t="shared" si="36"/>
        <v>18318100</v>
      </c>
    </row>
    <row r="109" spans="1:16" ht="132.75" customHeight="1" x14ac:dyDescent="0.25">
      <c r="A109" s="22"/>
      <c r="B109" s="4" t="s">
        <v>120</v>
      </c>
      <c r="C109" s="4" t="s">
        <v>140</v>
      </c>
      <c r="D109" s="25">
        <f>303483600+35169200</f>
        <v>338652800</v>
      </c>
      <c r="E109" s="25">
        <v>16571600</v>
      </c>
      <c r="F109" s="5">
        <f t="shared" si="37"/>
        <v>355224400</v>
      </c>
      <c r="G109" s="5"/>
      <c r="H109" s="5">
        <f t="shared" si="37"/>
        <v>355224400</v>
      </c>
      <c r="I109" s="5"/>
      <c r="J109" s="5">
        <f t="shared" si="38"/>
        <v>355224400</v>
      </c>
      <c r="K109" s="5"/>
      <c r="L109" s="5">
        <f t="shared" si="32"/>
        <v>355224400</v>
      </c>
      <c r="M109" s="5"/>
      <c r="N109" s="5">
        <f t="shared" si="36"/>
        <v>355224400</v>
      </c>
      <c r="O109" s="5">
        <v>17974832</v>
      </c>
      <c r="P109" s="5">
        <f t="shared" si="36"/>
        <v>373199232</v>
      </c>
    </row>
    <row r="110" spans="1:16" ht="84.75" customHeight="1" x14ac:dyDescent="0.25">
      <c r="A110" s="22"/>
      <c r="B110" s="4" t="s">
        <v>137</v>
      </c>
      <c r="C110" s="6" t="s">
        <v>141</v>
      </c>
      <c r="D110" s="5">
        <v>30435400</v>
      </c>
      <c r="E110" s="5">
        <v>-1449300</v>
      </c>
      <c r="F110" s="5">
        <f t="shared" si="37"/>
        <v>28986100</v>
      </c>
      <c r="G110" s="5"/>
      <c r="H110" s="5">
        <f t="shared" si="37"/>
        <v>28986100</v>
      </c>
      <c r="I110" s="5"/>
      <c r="J110" s="5">
        <f t="shared" si="38"/>
        <v>28986100</v>
      </c>
      <c r="K110" s="5"/>
      <c r="L110" s="5">
        <f t="shared" si="32"/>
        <v>28986100</v>
      </c>
      <c r="M110" s="5"/>
      <c r="N110" s="5">
        <f t="shared" si="36"/>
        <v>28986100</v>
      </c>
      <c r="O110" s="5">
        <v>1000000</v>
      </c>
      <c r="P110" s="5">
        <f t="shared" si="36"/>
        <v>29986100</v>
      </c>
    </row>
    <row r="111" spans="1:16" ht="135" customHeight="1" x14ac:dyDescent="0.25">
      <c r="A111" s="22"/>
      <c r="B111" s="4" t="s">
        <v>202</v>
      </c>
      <c r="C111" s="4" t="s">
        <v>203</v>
      </c>
      <c r="D111" s="5"/>
      <c r="E111" s="5"/>
      <c r="F111" s="5"/>
      <c r="G111" s="5">
        <v>189606100</v>
      </c>
      <c r="H111" s="5">
        <f t="shared" si="37"/>
        <v>189606100</v>
      </c>
      <c r="I111" s="5"/>
      <c r="J111" s="5">
        <f t="shared" si="38"/>
        <v>189606100</v>
      </c>
      <c r="K111" s="5">
        <v>9012600</v>
      </c>
      <c r="L111" s="5">
        <f t="shared" si="32"/>
        <v>198618700</v>
      </c>
      <c r="M111" s="5">
        <v>4260700</v>
      </c>
      <c r="N111" s="5">
        <f t="shared" si="36"/>
        <v>202879400</v>
      </c>
      <c r="O111" s="5"/>
      <c r="P111" s="5">
        <f t="shared" si="36"/>
        <v>202879400</v>
      </c>
    </row>
    <row r="112" spans="1:16" ht="38.25" customHeight="1" x14ac:dyDescent="0.25">
      <c r="A112" s="22"/>
      <c r="B112" s="4" t="s">
        <v>99</v>
      </c>
      <c r="C112" s="4" t="s">
        <v>121</v>
      </c>
      <c r="D112" s="5">
        <v>82579100</v>
      </c>
      <c r="E112" s="5">
        <v>-2930500</v>
      </c>
      <c r="F112" s="5">
        <f t="shared" si="37"/>
        <v>79648600</v>
      </c>
      <c r="G112" s="5"/>
      <c r="H112" s="5">
        <f t="shared" si="37"/>
        <v>79648600</v>
      </c>
      <c r="I112" s="5"/>
      <c r="J112" s="5">
        <f t="shared" si="38"/>
        <v>79648600</v>
      </c>
      <c r="K112" s="5"/>
      <c r="L112" s="5">
        <f t="shared" si="32"/>
        <v>79648600</v>
      </c>
      <c r="M112" s="5"/>
      <c r="N112" s="5">
        <f t="shared" si="36"/>
        <v>79648600</v>
      </c>
      <c r="O112" s="5"/>
      <c r="P112" s="5">
        <f t="shared" si="36"/>
        <v>79648600</v>
      </c>
    </row>
    <row r="113" spans="1:16" ht="19.5" customHeight="1" x14ac:dyDescent="0.25">
      <c r="A113" s="22"/>
      <c r="B113" s="8" t="s">
        <v>92</v>
      </c>
      <c r="C113" s="8" t="s">
        <v>93</v>
      </c>
      <c r="D113" s="2">
        <f t="shared" ref="D113:G113" si="39">SUM(D114:D129)</f>
        <v>193253980</v>
      </c>
      <c r="E113" s="2">
        <f t="shared" si="39"/>
        <v>-11610100</v>
      </c>
      <c r="F113" s="2">
        <f t="shared" si="39"/>
        <v>181643880</v>
      </c>
      <c r="G113" s="2">
        <f t="shared" si="39"/>
        <v>13450000</v>
      </c>
      <c r="H113" s="2">
        <f>SUM(H114:H132)</f>
        <v>195093880</v>
      </c>
      <c r="I113" s="2">
        <f>SUM(I114:I132)</f>
        <v>310516820</v>
      </c>
      <c r="J113" s="2">
        <f t="shared" ref="J113" si="40">SUM(J114:J132)</f>
        <v>505610700</v>
      </c>
      <c r="K113" s="2">
        <f>SUM(K114:K134)</f>
        <v>66905168</v>
      </c>
      <c r="L113" s="2">
        <f>J113+K113</f>
        <v>572515868</v>
      </c>
      <c r="M113" s="2">
        <f>SUM(M114:M134)</f>
        <v>118114377</v>
      </c>
      <c r="N113" s="2">
        <f>L113+M113</f>
        <v>690630245</v>
      </c>
      <c r="O113" s="2">
        <f>SUM(O114:O134)</f>
        <v>73200000</v>
      </c>
      <c r="P113" s="2">
        <f>N113+O113</f>
        <v>763830245</v>
      </c>
    </row>
    <row r="114" spans="1:16" ht="69" customHeight="1" x14ac:dyDescent="0.25">
      <c r="A114" s="22"/>
      <c r="B114" s="4" t="s">
        <v>113</v>
      </c>
      <c r="C114" s="4" t="s">
        <v>94</v>
      </c>
      <c r="D114" s="5">
        <v>8312180</v>
      </c>
      <c r="E114" s="5"/>
      <c r="F114" s="5">
        <f>D114+E114</f>
        <v>8312180</v>
      </c>
      <c r="G114" s="5"/>
      <c r="H114" s="5">
        <f>F114+G114</f>
        <v>8312180</v>
      </c>
      <c r="I114" s="5"/>
      <c r="J114" s="5">
        <f>H114+I114</f>
        <v>8312180</v>
      </c>
      <c r="K114" s="5"/>
      <c r="L114" s="5">
        <f t="shared" si="32"/>
        <v>8312180</v>
      </c>
      <c r="M114" s="5">
        <v>-553000</v>
      </c>
      <c r="N114" s="5">
        <f t="shared" ref="N114:P138" si="41">L114+M114</f>
        <v>7759180</v>
      </c>
      <c r="O114" s="5"/>
      <c r="P114" s="5">
        <f t="shared" si="41"/>
        <v>7759180</v>
      </c>
    </row>
    <row r="115" spans="1:16" ht="67.5" customHeight="1" x14ac:dyDescent="0.25">
      <c r="A115" s="22"/>
      <c r="B115" s="4" t="s">
        <v>114</v>
      </c>
      <c r="C115" s="4" t="s">
        <v>95</v>
      </c>
      <c r="D115" s="5">
        <v>3219400</v>
      </c>
      <c r="E115" s="5"/>
      <c r="F115" s="5">
        <f t="shared" ref="F115:H129" si="42">D115+E115</f>
        <v>3219400</v>
      </c>
      <c r="G115" s="5"/>
      <c r="H115" s="5">
        <f t="shared" si="42"/>
        <v>3219400</v>
      </c>
      <c r="I115" s="5"/>
      <c r="J115" s="5">
        <f t="shared" ref="J115:J128" si="43">H115+I115</f>
        <v>3219400</v>
      </c>
      <c r="K115" s="5"/>
      <c r="L115" s="5">
        <f t="shared" si="32"/>
        <v>3219400</v>
      </c>
      <c r="M115" s="5">
        <v>-240000</v>
      </c>
      <c r="N115" s="5">
        <f t="shared" si="41"/>
        <v>2979400</v>
      </c>
      <c r="O115" s="5"/>
      <c r="P115" s="5">
        <f t="shared" si="41"/>
        <v>2979400</v>
      </c>
    </row>
    <row r="116" spans="1:16" ht="84" customHeight="1" x14ac:dyDescent="0.25">
      <c r="A116" s="22"/>
      <c r="B116" s="4" t="s">
        <v>269</v>
      </c>
      <c r="C116" s="4" t="s">
        <v>270</v>
      </c>
      <c r="D116" s="5"/>
      <c r="E116" s="5"/>
      <c r="F116" s="5"/>
      <c r="G116" s="5"/>
      <c r="H116" s="5"/>
      <c r="I116" s="5"/>
      <c r="J116" s="5"/>
      <c r="K116" s="5"/>
      <c r="L116" s="5"/>
      <c r="M116" s="5">
        <v>148975200</v>
      </c>
      <c r="N116" s="5">
        <f t="shared" si="41"/>
        <v>148975200</v>
      </c>
      <c r="O116" s="5"/>
      <c r="P116" s="5">
        <f t="shared" si="41"/>
        <v>148975200</v>
      </c>
    </row>
    <row r="117" spans="1:16" ht="99.75" customHeight="1" x14ac:dyDescent="0.25">
      <c r="A117" s="22"/>
      <c r="B117" s="4" t="s">
        <v>101</v>
      </c>
      <c r="C117" s="4" t="s">
        <v>142</v>
      </c>
      <c r="D117" s="5">
        <v>87647400</v>
      </c>
      <c r="E117" s="5">
        <v>-2711700</v>
      </c>
      <c r="F117" s="5">
        <f t="shared" si="42"/>
        <v>84935700</v>
      </c>
      <c r="G117" s="5"/>
      <c r="H117" s="5">
        <f t="shared" si="42"/>
        <v>84935700</v>
      </c>
      <c r="I117" s="5"/>
      <c r="J117" s="5">
        <f t="shared" si="43"/>
        <v>84935700</v>
      </c>
      <c r="K117" s="5"/>
      <c r="L117" s="5">
        <f t="shared" si="32"/>
        <v>84935700</v>
      </c>
      <c r="M117" s="5">
        <v>15108900</v>
      </c>
      <c r="N117" s="5">
        <f t="shared" si="41"/>
        <v>100044600</v>
      </c>
      <c r="O117" s="5"/>
      <c r="P117" s="5">
        <f t="shared" si="41"/>
        <v>100044600</v>
      </c>
    </row>
    <row r="118" spans="1:16" ht="69.75" customHeight="1" x14ac:dyDescent="0.25">
      <c r="A118" s="22"/>
      <c r="B118" s="4" t="s">
        <v>255</v>
      </c>
      <c r="C118" s="4" t="s">
        <v>256</v>
      </c>
      <c r="D118" s="5"/>
      <c r="E118" s="5"/>
      <c r="F118" s="5"/>
      <c r="G118" s="5"/>
      <c r="H118" s="5"/>
      <c r="I118" s="5"/>
      <c r="J118" s="5"/>
      <c r="K118" s="5">
        <v>100000</v>
      </c>
      <c r="L118" s="5">
        <f t="shared" si="32"/>
        <v>100000</v>
      </c>
      <c r="M118" s="5"/>
      <c r="N118" s="5">
        <f t="shared" si="41"/>
        <v>100000</v>
      </c>
      <c r="O118" s="5"/>
      <c r="P118" s="5">
        <f t="shared" si="41"/>
        <v>100000</v>
      </c>
    </row>
    <row r="119" spans="1:16" ht="84" customHeight="1" x14ac:dyDescent="0.25">
      <c r="A119" s="22"/>
      <c r="B119" s="4" t="s">
        <v>138</v>
      </c>
      <c r="C119" s="4" t="s">
        <v>139</v>
      </c>
      <c r="D119" s="5">
        <v>436000</v>
      </c>
      <c r="E119" s="5">
        <v>-1000</v>
      </c>
      <c r="F119" s="5">
        <f t="shared" si="42"/>
        <v>435000</v>
      </c>
      <c r="G119" s="5"/>
      <c r="H119" s="5">
        <f t="shared" si="42"/>
        <v>435000</v>
      </c>
      <c r="I119" s="5"/>
      <c r="J119" s="5">
        <f t="shared" si="43"/>
        <v>435000</v>
      </c>
      <c r="K119" s="5"/>
      <c r="L119" s="5">
        <f t="shared" si="32"/>
        <v>435000</v>
      </c>
      <c r="M119" s="5">
        <v>-54000</v>
      </c>
      <c r="N119" s="5">
        <f t="shared" si="41"/>
        <v>381000</v>
      </c>
      <c r="O119" s="5"/>
      <c r="P119" s="5">
        <f t="shared" si="41"/>
        <v>381000</v>
      </c>
    </row>
    <row r="120" spans="1:16" ht="66" customHeight="1" x14ac:dyDescent="0.25">
      <c r="A120" s="22"/>
      <c r="B120" s="4" t="s">
        <v>271</v>
      </c>
      <c r="C120" s="4" t="s">
        <v>272</v>
      </c>
      <c r="D120" s="5"/>
      <c r="E120" s="5"/>
      <c r="F120" s="5"/>
      <c r="G120" s="5"/>
      <c r="H120" s="5"/>
      <c r="I120" s="5"/>
      <c r="J120" s="5"/>
      <c r="K120" s="5"/>
      <c r="L120" s="5"/>
      <c r="M120" s="5">
        <v>10150</v>
      </c>
      <c r="N120" s="43">
        <f t="shared" si="41"/>
        <v>10150</v>
      </c>
      <c r="O120" s="5"/>
      <c r="P120" s="43">
        <f t="shared" si="41"/>
        <v>10150</v>
      </c>
    </row>
    <row r="121" spans="1:16" ht="102.75" customHeight="1" x14ac:dyDescent="0.25">
      <c r="A121" s="22"/>
      <c r="B121" s="4" t="s">
        <v>164</v>
      </c>
      <c r="C121" s="4" t="s">
        <v>177</v>
      </c>
      <c r="D121" s="5"/>
      <c r="E121" s="5">
        <v>737000</v>
      </c>
      <c r="F121" s="5">
        <f t="shared" si="42"/>
        <v>737000</v>
      </c>
      <c r="G121" s="5"/>
      <c r="H121" s="5">
        <f t="shared" si="42"/>
        <v>737000</v>
      </c>
      <c r="I121" s="5"/>
      <c r="J121" s="5">
        <f t="shared" si="43"/>
        <v>737000</v>
      </c>
      <c r="K121" s="5"/>
      <c r="L121" s="5">
        <f t="shared" si="32"/>
        <v>737000</v>
      </c>
      <c r="M121" s="5">
        <v>-92000</v>
      </c>
      <c r="N121" s="5">
        <f t="shared" si="41"/>
        <v>645000</v>
      </c>
      <c r="O121" s="5"/>
      <c r="P121" s="5">
        <f t="shared" si="41"/>
        <v>645000</v>
      </c>
    </row>
    <row r="122" spans="1:16" ht="148.5" customHeight="1" x14ac:dyDescent="0.25">
      <c r="A122" s="22"/>
      <c r="B122" s="4" t="s">
        <v>231</v>
      </c>
      <c r="C122" s="4" t="s">
        <v>232</v>
      </c>
      <c r="D122" s="5"/>
      <c r="E122" s="5"/>
      <c r="F122" s="5"/>
      <c r="G122" s="5"/>
      <c r="H122" s="5"/>
      <c r="I122" s="5">
        <v>1232000</v>
      </c>
      <c r="J122" s="5">
        <f>H122+I122</f>
        <v>1232000</v>
      </c>
      <c r="K122" s="5">
        <v>592000</v>
      </c>
      <c r="L122" s="5">
        <f t="shared" si="32"/>
        <v>1824000</v>
      </c>
      <c r="M122" s="5"/>
      <c r="N122" s="5">
        <f t="shared" si="41"/>
        <v>1824000</v>
      </c>
      <c r="O122" s="5"/>
      <c r="P122" s="5">
        <f t="shared" si="41"/>
        <v>1824000</v>
      </c>
    </row>
    <row r="123" spans="1:16" ht="66.75" customHeight="1" x14ac:dyDescent="0.25">
      <c r="A123" s="22"/>
      <c r="B123" s="4" t="s">
        <v>204</v>
      </c>
      <c r="C123" s="4" t="s">
        <v>205</v>
      </c>
      <c r="D123" s="5"/>
      <c r="E123" s="5"/>
      <c r="F123" s="5"/>
      <c r="G123" s="5">
        <v>12600000</v>
      </c>
      <c r="H123" s="5">
        <f t="shared" si="42"/>
        <v>12600000</v>
      </c>
      <c r="I123" s="5"/>
      <c r="J123" s="5">
        <f t="shared" si="43"/>
        <v>12600000</v>
      </c>
      <c r="K123" s="5"/>
      <c r="L123" s="5">
        <f t="shared" si="32"/>
        <v>12600000</v>
      </c>
      <c r="M123" s="5"/>
      <c r="N123" s="5">
        <f t="shared" si="41"/>
        <v>12600000</v>
      </c>
      <c r="O123" s="5"/>
      <c r="P123" s="5">
        <f t="shared" si="41"/>
        <v>12600000</v>
      </c>
    </row>
    <row r="124" spans="1:16" ht="84" customHeight="1" x14ac:dyDescent="0.25">
      <c r="A124" s="22"/>
      <c r="B124" s="4" t="s">
        <v>206</v>
      </c>
      <c r="C124" s="4" t="s">
        <v>207</v>
      </c>
      <c r="D124" s="5"/>
      <c r="E124" s="5"/>
      <c r="F124" s="5"/>
      <c r="G124" s="5">
        <v>400000</v>
      </c>
      <c r="H124" s="5">
        <f t="shared" si="42"/>
        <v>400000</v>
      </c>
      <c r="I124" s="5"/>
      <c r="J124" s="5">
        <f t="shared" si="43"/>
        <v>400000</v>
      </c>
      <c r="K124" s="5"/>
      <c r="L124" s="5">
        <f t="shared" si="32"/>
        <v>400000</v>
      </c>
      <c r="M124" s="5"/>
      <c r="N124" s="5">
        <f t="shared" si="41"/>
        <v>400000</v>
      </c>
      <c r="O124" s="5"/>
      <c r="P124" s="5">
        <f t="shared" si="41"/>
        <v>400000</v>
      </c>
    </row>
    <row r="125" spans="1:16" ht="82.5" customHeight="1" x14ac:dyDescent="0.25">
      <c r="A125" s="22"/>
      <c r="B125" s="4" t="s">
        <v>208</v>
      </c>
      <c r="C125" s="4" t="s">
        <v>209</v>
      </c>
      <c r="D125" s="5"/>
      <c r="E125" s="5"/>
      <c r="F125" s="5"/>
      <c r="G125" s="5">
        <v>450000</v>
      </c>
      <c r="H125" s="5">
        <f t="shared" si="42"/>
        <v>450000</v>
      </c>
      <c r="I125" s="5"/>
      <c r="J125" s="5">
        <f t="shared" si="43"/>
        <v>450000</v>
      </c>
      <c r="K125" s="5"/>
      <c r="L125" s="5">
        <f t="shared" si="32"/>
        <v>450000</v>
      </c>
      <c r="M125" s="5"/>
      <c r="N125" s="5">
        <f t="shared" si="41"/>
        <v>450000</v>
      </c>
      <c r="O125" s="5"/>
      <c r="P125" s="5">
        <f t="shared" si="41"/>
        <v>450000</v>
      </c>
    </row>
    <row r="126" spans="1:16" ht="99.75" customHeight="1" x14ac:dyDescent="0.25">
      <c r="A126" s="22"/>
      <c r="B126" s="4" t="s">
        <v>102</v>
      </c>
      <c r="C126" s="4" t="s">
        <v>103</v>
      </c>
      <c r="D126" s="5">
        <v>60225000</v>
      </c>
      <c r="E126" s="5">
        <v>-3950700</v>
      </c>
      <c r="F126" s="5">
        <f t="shared" si="42"/>
        <v>56274300</v>
      </c>
      <c r="G126" s="5"/>
      <c r="H126" s="5">
        <f t="shared" si="42"/>
        <v>56274300</v>
      </c>
      <c r="I126" s="5"/>
      <c r="J126" s="5">
        <f t="shared" si="43"/>
        <v>56274300</v>
      </c>
      <c r="K126" s="5"/>
      <c r="L126" s="5">
        <f t="shared" si="32"/>
        <v>56274300</v>
      </c>
      <c r="M126" s="5">
        <v>1730200</v>
      </c>
      <c r="N126" s="5">
        <f t="shared" si="41"/>
        <v>58004500</v>
      </c>
      <c r="O126" s="5"/>
      <c r="P126" s="5">
        <f t="shared" si="41"/>
        <v>58004500</v>
      </c>
    </row>
    <row r="127" spans="1:16" ht="167.25" customHeight="1" x14ac:dyDescent="0.25">
      <c r="A127" s="22"/>
      <c r="B127" s="4" t="s">
        <v>128</v>
      </c>
      <c r="C127" s="4" t="s">
        <v>129</v>
      </c>
      <c r="D127" s="5">
        <v>12013500</v>
      </c>
      <c r="E127" s="5">
        <v>-6398400</v>
      </c>
      <c r="F127" s="5">
        <f t="shared" si="42"/>
        <v>5615100</v>
      </c>
      <c r="G127" s="5"/>
      <c r="H127" s="5">
        <f t="shared" si="42"/>
        <v>5615100</v>
      </c>
      <c r="I127" s="5"/>
      <c r="J127" s="5">
        <f t="shared" si="43"/>
        <v>5615100</v>
      </c>
      <c r="K127" s="5"/>
      <c r="L127" s="5">
        <f t="shared" si="32"/>
        <v>5615100</v>
      </c>
      <c r="M127" s="5">
        <v>-561500</v>
      </c>
      <c r="N127" s="5">
        <f t="shared" si="41"/>
        <v>5053600</v>
      </c>
      <c r="O127" s="5"/>
      <c r="P127" s="5">
        <f t="shared" si="41"/>
        <v>5053600</v>
      </c>
    </row>
    <row r="128" spans="1:16" ht="195" customHeight="1" x14ac:dyDescent="0.25">
      <c r="A128" s="22"/>
      <c r="B128" s="4" t="s">
        <v>130</v>
      </c>
      <c r="C128" s="4" t="s">
        <v>131</v>
      </c>
      <c r="D128" s="5">
        <v>20092300</v>
      </c>
      <c r="E128" s="5">
        <v>-1027400</v>
      </c>
      <c r="F128" s="5">
        <f t="shared" si="42"/>
        <v>19064900</v>
      </c>
      <c r="G128" s="5"/>
      <c r="H128" s="5">
        <f t="shared" si="42"/>
        <v>19064900</v>
      </c>
      <c r="I128" s="5"/>
      <c r="J128" s="5">
        <f t="shared" si="43"/>
        <v>19064900</v>
      </c>
      <c r="K128" s="5"/>
      <c r="L128" s="5">
        <f t="shared" si="32"/>
        <v>19064900</v>
      </c>
      <c r="M128" s="5">
        <v>-1906500</v>
      </c>
      <c r="N128" s="5">
        <f t="shared" si="41"/>
        <v>17158400</v>
      </c>
      <c r="O128" s="5"/>
      <c r="P128" s="5">
        <f t="shared" si="41"/>
        <v>17158400</v>
      </c>
    </row>
    <row r="129" spans="1:16" ht="66.75" customHeight="1" x14ac:dyDescent="0.25">
      <c r="A129" s="22"/>
      <c r="B129" s="4" t="s">
        <v>132</v>
      </c>
      <c r="C129" s="4" t="s">
        <v>133</v>
      </c>
      <c r="D129" s="5">
        <v>1308200</v>
      </c>
      <c r="E129" s="5">
        <v>1742100</v>
      </c>
      <c r="F129" s="5">
        <f t="shared" si="42"/>
        <v>3050300</v>
      </c>
      <c r="G129" s="5"/>
      <c r="H129" s="5">
        <f t="shared" si="42"/>
        <v>3050300</v>
      </c>
      <c r="I129" s="5"/>
      <c r="J129" s="5">
        <f>H129+I129</f>
        <v>3050300</v>
      </c>
      <c r="K129" s="5"/>
      <c r="L129" s="5">
        <f t="shared" si="32"/>
        <v>3050300</v>
      </c>
      <c r="M129" s="5">
        <v>-305100</v>
      </c>
      <c r="N129" s="5">
        <f t="shared" si="41"/>
        <v>2745200</v>
      </c>
      <c r="O129" s="5"/>
      <c r="P129" s="5">
        <f t="shared" si="41"/>
        <v>2745200</v>
      </c>
    </row>
    <row r="130" spans="1:16" ht="195.75" customHeight="1" x14ac:dyDescent="0.25">
      <c r="A130" s="22"/>
      <c r="B130" s="4" t="s">
        <v>257</v>
      </c>
      <c r="C130" s="4" t="s">
        <v>258</v>
      </c>
      <c r="D130" s="5"/>
      <c r="E130" s="5"/>
      <c r="F130" s="5"/>
      <c r="G130" s="5"/>
      <c r="H130" s="5"/>
      <c r="I130" s="5"/>
      <c r="J130" s="5"/>
      <c r="K130" s="5">
        <v>5760900</v>
      </c>
      <c r="L130" s="5">
        <f t="shared" si="32"/>
        <v>5760900</v>
      </c>
      <c r="M130" s="5"/>
      <c r="N130" s="5">
        <f t="shared" si="41"/>
        <v>5760900</v>
      </c>
      <c r="O130" s="5"/>
      <c r="P130" s="5">
        <f t="shared" si="41"/>
        <v>5760900</v>
      </c>
    </row>
    <row r="131" spans="1:16" ht="151.5" customHeight="1" x14ac:dyDescent="0.25">
      <c r="A131" s="22"/>
      <c r="B131" s="4" t="s">
        <v>226</v>
      </c>
      <c r="C131" s="4" t="s">
        <v>241</v>
      </c>
      <c r="D131" s="5"/>
      <c r="E131" s="5"/>
      <c r="F131" s="5"/>
      <c r="G131" s="5"/>
      <c r="H131" s="5">
        <v>0</v>
      </c>
      <c r="I131" s="5">
        <v>284723820</v>
      </c>
      <c r="J131" s="5">
        <f>H131+I131</f>
        <v>284723820</v>
      </c>
      <c r="K131" s="5"/>
      <c r="L131" s="5">
        <f t="shared" si="32"/>
        <v>284723820</v>
      </c>
      <c r="M131" s="5"/>
      <c r="N131" s="5">
        <f t="shared" si="41"/>
        <v>284723820</v>
      </c>
      <c r="O131" s="5">
        <v>73200000</v>
      </c>
      <c r="P131" s="5">
        <f t="shared" si="41"/>
        <v>357923820</v>
      </c>
    </row>
    <row r="132" spans="1:16" ht="81.75" customHeight="1" x14ac:dyDescent="0.25">
      <c r="A132" s="22"/>
      <c r="B132" s="4" t="s">
        <v>233</v>
      </c>
      <c r="C132" s="38" t="s">
        <v>234</v>
      </c>
      <c r="D132" s="5"/>
      <c r="E132" s="5"/>
      <c r="F132" s="5"/>
      <c r="G132" s="5"/>
      <c r="H132" s="5"/>
      <c r="I132" s="5">
        <v>24561000</v>
      </c>
      <c r="J132" s="5">
        <f>H132+I132</f>
        <v>24561000</v>
      </c>
      <c r="K132" s="5"/>
      <c r="L132" s="5">
        <f t="shared" si="32"/>
        <v>24561000</v>
      </c>
      <c r="M132" s="5"/>
      <c r="N132" s="5">
        <f t="shared" si="41"/>
        <v>24561000</v>
      </c>
      <c r="O132" s="5"/>
      <c r="P132" s="5">
        <f t="shared" si="41"/>
        <v>24561000</v>
      </c>
    </row>
    <row r="133" spans="1:16" ht="96.75" customHeight="1" x14ac:dyDescent="0.25">
      <c r="A133" s="22"/>
      <c r="B133" s="4" t="s">
        <v>259</v>
      </c>
      <c r="C133" s="38" t="s">
        <v>260</v>
      </c>
      <c r="D133" s="5"/>
      <c r="E133" s="5"/>
      <c r="F133" s="5"/>
      <c r="G133" s="5"/>
      <c r="H133" s="5"/>
      <c r="I133" s="5"/>
      <c r="J133" s="5"/>
      <c r="K133" s="5">
        <v>372568</v>
      </c>
      <c r="L133" s="5">
        <f t="shared" si="32"/>
        <v>372568</v>
      </c>
      <c r="M133" s="5"/>
      <c r="N133" s="5">
        <f t="shared" si="41"/>
        <v>372568</v>
      </c>
      <c r="O133" s="5"/>
      <c r="P133" s="5">
        <f t="shared" si="41"/>
        <v>372568</v>
      </c>
    </row>
    <row r="134" spans="1:16" ht="81" customHeight="1" x14ac:dyDescent="0.25">
      <c r="A134" s="22"/>
      <c r="B134" s="4" t="s">
        <v>261</v>
      </c>
      <c r="C134" s="6" t="s">
        <v>262</v>
      </c>
      <c r="D134" s="5"/>
      <c r="E134" s="5"/>
      <c r="F134" s="5"/>
      <c r="G134" s="5"/>
      <c r="H134" s="5"/>
      <c r="I134" s="5"/>
      <c r="J134" s="5"/>
      <c r="K134" s="5">
        <v>60079700</v>
      </c>
      <c r="L134" s="5">
        <f t="shared" si="32"/>
        <v>60079700</v>
      </c>
      <c r="M134" s="5">
        <v>-43997973</v>
      </c>
      <c r="N134" s="5">
        <f t="shared" si="41"/>
        <v>16081727</v>
      </c>
      <c r="O134" s="5"/>
      <c r="P134" s="5">
        <f t="shared" si="41"/>
        <v>16081727</v>
      </c>
    </row>
    <row r="135" spans="1:16" ht="33.75" customHeight="1" x14ac:dyDescent="0.25">
      <c r="A135" s="22"/>
      <c r="B135" s="8" t="s">
        <v>135</v>
      </c>
      <c r="C135" s="8" t="s">
        <v>136</v>
      </c>
      <c r="D135" s="9">
        <f t="shared" ref="D135:G135" si="44">D136</f>
        <v>506932000</v>
      </c>
      <c r="E135" s="9">
        <f t="shared" si="44"/>
        <v>122959000</v>
      </c>
      <c r="F135" s="9">
        <f t="shared" si="44"/>
        <v>629891000</v>
      </c>
      <c r="G135" s="9">
        <f t="shared" si="44"/>
        <v>320282192</v>
      </c>
      <c r="H135" s="9">
        <f>H136</f>
        <v>950173192</v>
      </c>
      <c r="I135" s="9">
        <f>I136</f>
        <v>155000000</v>
      </c>
      <c r="J135" s="9">
        <f>J136</f>
        <v>1105173192</v>
      </c>
      <c r="K135" s="9">
        <f>K136</f>
        <v>55112444</v>
      </c>
      <c r="L135" s="9">
        <f t="shared" si="32"/>
        <v>1160285636</v>
      </c>
      <c r="M135" s="9">
        <f>M136</f>
        <v>-150000000</v>
      </c>
      <c r="N135" s="9">
        <f t="shared" si="41"/>
        <v>1010285636</v>
      </c>
      <c r="O135" s="9">
        <f>O136</f>
        <v>0</v>
      </c>
      <c r="P135" s="9">
        <f t="shared" si="41"/>
        <v>1010285636</v>
      </c>
    </row>
    <row r="136" spans="1:16" ht="49.5" customHeight="1" x14ac:dyDescent="0.25">
      <c r="A136" s="22"/>
      <c r="B136" s="8" t="s">
        <v>97</v>
      </c>
      <c r="C136" s="8" t="s">
        <v>98</v>
      </c>
      <c r="D136" s="9">
        <f t="shared" ref="D136:G136" si="45">SUM(D137:D137)</f>
        <v>506932000</v>
      </c>
      <c r="E136" s="9">
        <f t="shared" si="45"/>
        <v>122959000</v>
      </c>
      <c r="F136" s="9">
        <f t="shared" si="45"/>
        <v>629891000</v>
      </c>
      <c r="G136" s="9">
        <f t="shared" si="45"/>
        <v>320282192</v>
      </c>
      <c r="H136" s="9">
        <f>SUM(H137:H138)</f>
        <v>950173192</v>
      </c>
      <c r="I136" s="9">
        <f>SUM(I137:I138)</f>
        <v>155000000</v>
      </c>
      <c r="J136" s="9">
        <f t="shared" ref="J136" si="46">SUM(J137:J138)</f>
        <v>1105173192</v>
      </c>
      <c r="K136" s="9">
        <f>SUM(K137:K138)</f>
        <v>55112444</v>
      </c>
      <c r="L136" s="9">
        <f t="shared" si="32"/>
        <v>1160285636</v>
      </c>
      <c r="M136" s="9">
        <f>SUM(M137:M138)</f>
        <v>-150000000</v>
      </c>
      <c r="N136" s="9">
        <f t="shared" si="41"/>
        <v>1010285636</v>
      </c>
      <c r="O136" s="9">
        <f>SUM(O137:O138)</f>
        <v>0</v>
      </c>
      <c r="P136" s="9">
        <f t="shared" si="41"/>
        <v>1010285636</v>
      </c>
    </row>
    <row r="137" spans="1:16" ht="99" customHeight="1" x14ac:dyDescent="0.25">
      <c r="A137" s="22"/>
      <c r="B137" s="10" t="s">
        <v>143</v>
      </c>
      <c r="C137" s="10" t="s">
        <v>144</v>
      </c>
      <c r="D137" s="11">
        <v>506932000</v>
      </c>
      <c r="E137" s="11">
        <v>122959000</v>
      </c>
      <c r="F137" s="11">
        <f>D137+E137</f>
        <v>629891000</v>
      </c>
      <c r="G137" s="11">
        <v>320282192</v>
      </c>
      <c r="H137" s="11">
        <f>F137+G137</f>
        <v>950173192</v>
      </c>
      <c r="I137" s="11"/>
      <c r="J137" s="11">
        <f>H137+I137</f>
        <v>950173192</v>
      </c>
      <c r="K137" s="11">
        <v>55112444</v>
      </c>
      <c r="L137" s="11">
        <f t="shared" si="32"/>
        <v>1005285636</v>
      </c>
      <c r="M137" s="11"/>
      <c r="N137" s="11">
        <f t="shared" si="41"/>
        <v>1005285636</v>
      </c>
      <c r="O137" s="11"/>
      <c r="P137" s="11">
        <f t="shared" si="41"/>
        <v>1005285636</v>
      </c>
    </row>
    <row r="138" spans="1:16" ht="99" customHeight="1" x14ac:dyDescent="0.25">
      <c r="A138" s="22"/>
      <c r="B138" s="10" t="s">
        <v>237</v>
      </c>
      <c r="C138" s="10" t="s">
        <v>238</v>
      </c>
      <c r="D138" s="11"/>
      <c r="E138" s="11"/>
      <c r="F138" s="11"/>
      <c r="G138" s="11"/>
      <c r="H138" s="11"/>
      <c r="I138" s="11">
        <f>150000000+5000000</f>
        <v>155000000</v>
      </c>
      <c r="J138" s="11">
        <f>H138+I138</f>
        <v>155000000</v>
      </c>
      <c r="K138" s="11"/>
      <c r="L138" s="11">
        <f t="shared" si="32"/>
        <v>155000000</v>
      </c>
      <c r="M138" s="11">
        <v>-150000000</v>
      </c>
      <c r="N138" s="11">
        <f t="shared" si="41"/>
        <v>5000000</v>
      </c>
      <c r="O138" s="11"/>
      <c r="P138" s="11">
        <f t="shared" si="41"/>
        <v>5000000</v>
      </c>
    </row>
    <row r="139" spans="1:16" ht="16.5" customHeight="1" x14ac:dyDescent="0.25">
      <c r="A139" s="22"/>
      <c r="B139" s="45" t="s">
        <v>109</v>
      </c>
      <c r="C139" s="45"/>
      <c r="D139" s="2">
        <f t="shared" ref="D139:K139" si="47">SUM(D8,D46)</f>
        <v>53469251300</v>
      </c>
      <c r="E139" s="2">
        <f t="shared" si="47"/>
        <v>498736800</v>
      </c>
      <c r="F139" s="2">
        <f t="shared" si="47"/>
        <v>53967988100</v>
      </c>
      <c r="G139" s="2">
        <f t="shared" si="47"/>
        <v>1379690992</v>
      </c>
      <c r="H139" s="2">
        <f t="shared" si="47"/>
        <v>55347679092</v>
      </c>
      <c r="I139" s="2">
        <f t="shared" si="47"/>
        <v>1458234354</v>
      </c>
      <c r="J139" s="2">
        <f t="shared" si="47"/>
        <v>56805913446</v>
      </c>
      <c r="K139" s="2">
        <f t="shared" si="47"/>
        <v>31567304</v>
      </c>
      <c r="L139" s="2">
        <f>J139+K139</f>
        <v>56837480750</v>
      </c>
      <c r="M139" s="2">
        <f>SUM(M8,M46)</f>
        <v>-430736218</v>
      </c>
      <c r="N139" s="2">
        <f>L139+M139</f>
        <v>56406744532</v>
      </c>
      <c r="O139" s="2">
        <f>SUM(O8,O46)</f>
        <v>271714728</v>
      </c>
      <c r="P139" s="2">
        <f>N139+O139</f>
        <v>56678459260</v>
      </c>
    </row>
  </sheetData>
  <mergeCells count="5">
    <mergeCell ref="B139:C139"/>
    <mergeCell ref="B5:P5"/>
    <mergeCell ref="B1:P1"/>
    <mergeCell ref="B2:P2"/>
    <mergeCell ref="B3:P3"/>
  </mergeCells>
  <phoneticPr fontId="0" type="noConversion"/>
  <printOptions horizontalCentered="1"/>
  <pageMargins left="0.19685039370078741" right="0.23622047244094491" top="0.6692913385826772" bottom="0.39370078740157483" header="0.27559055118110237" footer="0.15748031496062992"/>
  <pageSetup paperSize="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2016-12-23T07:38:10Z</cp:lastPrinted>
  <dcterms:created xsi:type="dcterms:W3CDTF">2010-10-13T08:18:32Z</dcterms:created>
  <dcterms:modified xsi:type="dcterms:W3CDTF">2016-12-27T11:59:11Z</dcterms:modified>
</cp:coreProperties>
</file>