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5225" windowHeight="8745"/>
  </bookViews>
  <sheets>
    <sheet name="Лист1" sheetId="1" r:id="rId1"/>
  </sheets>
  <definedNames>
    <definedName name="_xlnm.Print_Titles" localSheetId="0">Лист1!$7:$8</definedName>
  </definedNames>
  <calcPr calcId="125725" fullCalcOnLoad="1"/>
</workbook>
</file>

<file path=xl/calcChain.xml><?xml version="1.0" encoding="utf-8"?>
<calcChain xmlns="http://schemas.openxmlformats.org/spreadsheetml/2006/main">
  <c r="H228" i="1"/>
  <c r="G228"/>
  <c r="H205"/>
  <c r="C316"/>
  <c r="D316"/>
  <c r="G316"/>
  <c r="H316"/>
  <c r="E316"/>
  <c r="G66"/>
  <c r="D193"/>
  <c r="G268"/>
  <c r="G165"/>
  <c r="H271"/>
  <c r="E141"/>
  <c r="D224"/>
  <c r="C97"/>
  <c r="D246"/>
  <c r="E246"/>
  <c r="F246"/>
  <c r="G246"/>
  <c r="H246"/>
  <c r="C246"/>
  <c r="D131"/>
  <c r="E131"/>
  <c r="F131"/>
  <c r="G131"/>
  <c r="H131"/>
  <c r="C131"/>
  <c r="D126"/>
  <c r="E126"/>
  <c r="F126"/>
  <c r="G126"/>
  <c r="H126"/>
  <c r="C126"/>
  <c r="H9"/>
  <c r="G179"/>
  <c r="G33"/>
  <c r="G25"/>
  <c r="H25"/>
  <c r="D9"/>
  <c r="E9"/>
  <c r="F9"/>
  <c r="G9"/>
  <c r="G97"/>
  <c r="D62"/>
  <c r="E62"/>
  <c r="F62"/>
  <c r="H62"/>
  <c r="C62"/>
  <c r="D255"/>
  <c r="E255"/>
  <c r="F255"/>
  <c r="G255"/>
  <c r="H255"/>
  <c r="C255"/>
  <c r="H241"/>
  <c r="C233"/>
  <c r="D233"/>
  <c r="E233"/>
  <c r="F233"/>
  <c r="G233"/>
  <c r="H233"/>
  <c r="D221"/>
  <c r="E221"/>
  <c r="F221"/>
  <c r="G221"/>
  <c r="H221"/>
  <c r="C221"/>
  <c r="C217"/>
  <c r="D217"/>
  <c r="E217"/>
  <c r="F217"/>
  <c r="G217"/>
  <c r="H217"/>
  <c r="G190"/>
  <c r="G189"/>
  <c r="G63"/>
  <c r="G62"/>
  <c r="E25"/>
  <c r="D236"/>
  <c r="E236"/>
  <c r="F236"/>
  <c r="G236"/>
  <c r="H236"/>
  <c r="C236"/>
  <c r="D287"/>
  <c r="E287"/>
  <c r="F287"/>
  <c r="G287"/>
  <c r="H287"/>
  <c r="C287"/>
  <c r="C284"/>
  <c r="D284"/>
  <c r="E284"/>
  <c r="F284"/>
  <c r="H284"/>
  <c r="G284"/>
  <c r="C189"/>
  <c r="D189"/>
  <c r="E189"/>
  <c r="F189"/>
  <c r="H189"/>
  <c r="D299"/>
  <c r="E299"/>
  <c r="F299"/>
  <c r="G299"/>
  <c r="H299"/>
  <c r="C299"/>
  <c r="E115"/>
  <c r="C33"/>
  <c r="D280"/>
  <c r="D272"/>
  <c r="D266"/>
  <c r="D257"/>
  <c r="D215"/>
  <c r="D213"/>
  <c r="D211"/>
  <c r="D179"/>
  <c r="D175"/>
  <c r="D150"/>
  <c r="D148"/>
  <c r="D146"/>
  <c r="D144"/>
  <c r="D141"/>
  <c r="D139"/>
  <c r="D97"/>
  <c r="D90"/>
  <c r="D73"/>
  <c r="D60"/>
  <c r="D33"/>
  <c r="D25"/>
  <c r="D241"/>
  <c r="E241"/>
  <c r="F241"/>
  <c r="G241"/>
  <c r="C241"/>
  <c r="H151"/>
  <c r="H150"/>
  <c r="D197"/>
  <c r="E197"/>
  <c r="F197"/>
  <c r="G197"/>
  <c r="H197"/>
  <c r="C197"/>
  <c r="D113"/>
  <c r="D123"/>
  <c r="D115"/>
  <c r="F115"/>
  <c r="G115"/>
  <c r="H115"/>
  <c r="C115"/>
  <c r="D311"/>
  <c r="E311"/>
  <c r="F311"/>
  <c r="G311"/>
  <c r="H311"/>
  <c r="C311"/>
  <c r="E60"/>
  <c r="E73"/>
  <c r="E90"/>
  <c r="E97"/>
  <c r="E113"/>
  <c r="E123"/>
  <c r="E139"/>
  <c r="E144"/>
  <c r="E146"/>
  <c r="E148"/>
  <c r="E150"/>
  <c r="E175"/>
  <c r="E179"/>
  <c r="E211"/>
  <c r="E213"/>
  <c r="E215"/>
  <c r="E224"/>
  <c r="E257"/>
  <c r="E266"/>
  <c r="E272"/>
  <c r="E280"/>
  <c r="C257"/>
  <c r="F257"/>
  <c r="C211"/>
  <c r="F211"/>
  <c r="G211"/>
  <c r="H211"/>
  <c r="C213"/>
  <c r="F213"/>
  <c r="G213"/>
  <c r="H213"/>
  <c r="C215"/>
  <c r="F215"/>
  <c r="G215"/>
  <c r="H215"/>
  <c r="C224"/>
  <c r="F224"/>
  <c r="G224"/>
  <c r="H224"/>
  <c r="F150"/>
  <c r="C150"/>
  <c r="C123"/>
  <c r="F123"/>
  <c r="G123"/>
  <c r="H123"/>
  <c r="G85"/>
  <c r="G73"/>
  <c r="F33"/>
  <c r="H33"/>
  <c r="F25"/>
  <c r="C25"/>
  <c r="C12"/>
  <c r="C9"/>
  <c r="F272"/>
  <c r="G272"/>
  <c r="H272"/>
  <c r="C272"/>
  <c r="C179"/>
  <c r="F179"/>
  <c r="H179"/>
  <c r="G175"/>
  <c r="G152"/>
  <c r="G150"/>
  <c r="G257"/>
  <c r="H258"/>
  <c r="H257"/>
  <c r="C175"/>
  <c r="F175"/>
  <c r="H175"/>
  <c r="F148"/>
  <c r="G148"/>
  <c r="H148"/>
  <c r="C148"/>
  <c r="F146"/>
  <c r="G146"/>
  <c r="H146"/>
  <c r="C146"/>
  <c r="F144"/>
  <c r="G144"/>
  <c r="H144"/>
  <c r="C144"/>
  <c r="F113"/>
  <c r="G113"/>
  <c r="H113"/>
  <c r="C113"/>
  <c r="F60"/>
  <c r="G60"/>
  <c r="H60"/>
  <c r="C60"/>
  <c r="K189"/>
  <c r="J189"/>
  <c r="J90"/>
  <c r="K197"/>
  <c r="J197"/>
  <c r="K246"/>
  <c r="J246"/>
  <c r="K62"/>
  <c r="J62"/>
  <c r="K287"/>
  <c r="K284"/>
  <c r="K280"/>
  <c r="K272"/>
  <c r="K266"/>
  <c r="K257"/>
  <c r="K241"/>
  <c r="K211"/>
  <c r="K179"/>
  <c r="K150"/>
  <c r="K141"/>
  <c r="K139"/>
  <c r="K131"/>
  <c r="K126"/>
  <c r="K115"/>
  <c r="K97"/>
  <c r="K90"/>
  <c r="K73"/>
  <c r="K33"/>
  <c r="K25"/>
  <c r="K9"/>
  <c r="J266"/>
  <c r="J316"/>
  <c r="J287"/>
  <c r="J284"/>
  <c r="J280"/>
  <c r="J272"/>
  <c r="J257"/>
  <c r="J241"/>
  <c r="J211"/>
  <c r="J179"/>
  <c r="J150"/>
  <c r="J141"/>
  <c r="J139"/>
  <c r="J131"/>
  <c r="J126"/>
  <c r="J115"/>
  <c r="J97"/>
  <c r="J73"/>
  <c r="J33"/>
  <c r="J25"/>
  <c r="J9"/>
  <c r="C73"/>
  <c r="C141"/>
  <c r="F141"/>
  <c r="G141"/>
  <c r="H141"/>
  <c r="H97"/>
  <c r="C90"/>
  <c r="F90"/>
  <c r="G90"/>
  <c r="H90"/>
  <c r="F280"/>
  <c r="G280"/>
  <c r="H280"/>
  <c r="C280"/>
  <c r="F266"/>
  <c r="G266"/>
  <c r="H266"/>
  <c r="C266"/>
  <c r="F139"/>
  <c r="G139"/>
  <c r="H139"/>
  <c r="C139"/>
  <c r="F97"/>
  <c r="F73"/>
  <c r="H73"/>
  <c r="J279"/>
  <c r="E33"/>
  <c r="K279"/>
  <c r="K277"/>
  <c r="J277"/>
  <c r="G279"/>
  <c r="K314"/>
  <c r="J314"/>
  <c r="H279"/>
  <c r="I279"/>
  <c r="D279"/>
  <c r="E279"/>
  <c r="F279"/>
  <c r="C279"/>
  <c r="C277"/>
  <c r="F277"/>
  <c r="D277"/>
  <c r="E277"/>
  <c r="G277"/>
  <c r="H277"/>
  <c r="G314"/>
  <c r="D314"/>
  <c r="E314"/>
  <c r="F314"/>
  <c r="C314"/>
  <c r="H314"/>
  <c r="I277"/>
  <c r="F316"/>
</calcChain>
</file>

<file path=xl/sharedStrings.xml><?xml version="1.0" encoding="utf-8"?>
<sst xmlns="http://schemas.openxmlformats.org/spreadsheetml/2006/main" count="630" uniqueCount="378">
  <si>
    <t>Взнос в уставной капитал ОАО "Регионального оператор ипотечного жилищного кредитования Ярославской области" (проект постановления "Об участии Ярославской области в учреждении ОАО "Регионального оператор ипотечного жилищного кредитования Ярославской области") за счет департамента строительства</t>
  </si>
  <si>
    <t>В соответствии с распределением средств  субсидии из федерального бюджета, согласованным Заместителем Губернатора А.В. Епанешниковым  передаются  средства  федерального бюджета городским округам, участвующим в софинасировании мероприятий по закупке спецтехники.</t>
  </si>
  <si>
    <t>Перераспределение ассигнований в рамках областной целевой программы "Энергосбережение и повышение энергоэффективности в Ярославской области" с департамента топлива, энергетики и регулирования тарифов Ярославской области</t>
  </si>
  <si>
    <t xml:space="preserve">перераспределение на ГУ Транспортная служба для приобретения автотранспортного средства в целях оптимизации расходов </t>
  </si>
  <si>
    <t>В целях реализации ФЗ РФ от 23.11.2009 г. № 261-ФЗ "Об энергосбережении и о повышении энергетической эффективности и о внесении изменений в отдельные законодательные акты РФ" и снижения уровня софинансирования местными бюджетами расходных обязательств по энергосбережению (1 группе - до 10%, 2-й группе, до 20%, 3-ей группе - до 30%) необходимо увеличение ассигнований областного бюджета в сумме 23667 тыс.руб.</t>
  </si>
  <si>
    <t>перераспределение с Правительства области на выполнение работ по устройству системы электронного голосования и создание локальной и структурированной сетей в здании Советская пл.,1/19</t>
  </si>
  <si>
    <t>перераспределение ассигнований на Ярославскую областную Думу на выполнение работ по устройству системы электронного голосования и создание локальной и структурированной сетей в здании Советская пл.,1/19</t>
  </si>
  <si>
    <t>перераспределение с департамента топлива и энергетики в рамках программы '"Энергосбережение и повышение энергоэффективности в Ярославской области"</t>
  </si>
  <si>
    <t xml:space="preserve">перераспределение внутри ассигнований Правительства области на увеличение субсидии ГАУ "Верхняя Волга" для проведения мероприятий по созданию положительного имиджа Ярославской области, проведение презентации Ярославской области в Министерстве иностранных дел РФ, издание книги "Герои земли Ярославской" </t>
  </si>
  <si>
    <t>перераспределение ассигнований внутри сметы Правительства области между разделами бюджетной классификации для оплаты кредиторской задолженности за информационное обслуживание</t>
  </si>
  <si>
    <t>увеличение ассигнований на 420т.р. по ОЦП "Семья и дети" подпрограмма "Семья" за счет уменьшения кредитов 400т.р. департамента образования (вед.903) и 20т.руб.департамента здравоохранения (вед.901).</t>
  </si>
  <si>
    <t>перераспределение ассигнований по программе "Семья и дети" на иной межбюджетный трансферт муниципальным образованиям в целях поддержки соц. значимых проектов в области оздоровления и отдыха детей, победивших в конкурсе</t>
  </si>
  <si>
    <t xml:space="preserve">Ассигнования резервного фонда уменьшаются при одновременном увеличении расходов в "Образовании" в связи с выделением межбюджетных трансфертов на компенсацию доп.расходов в результате увел. должностных окладов воспитателей муниципальных учреждений дошкольного образования. 
</t>
  </si>
  <si>
    <t>Департамент государственного регулирования хозяйственной деятельности ЯО</t>
  </si>
  <si>
    <t xml:space="preserve">на исполнение постановления Правительства области №659-п от 09.07.2009 "О декларировании розничной продажи алкогольной продукции на территории Ярославской области" перераспределение с департамента финансов </t>
  </si>
  <si>
    <t>Проект Постановления Правительства области  об утверждении концепции  ОЦП. Перераспределение  средств АИП по  мероприятиям по строительству жилых домов для ветеранов, нуждающихся в улучшении жилищных условий.</t>
  </si>
  <si>
    <t>Увеличение по уплате налогов лесничеств в связи с решением комиссии Федерального агентства лесного хозяйства по рассмотрению результатов защиты бюджетных проектировок расходов федерального бюджета от 25.01.2010;</t>
  </si>
  <si>
    <t>перераспределение с департамента финансов на монтаж линий связи для установки телефонных номеров, в связи с введением мини АТС в целях оптимизации расходов</t>
  </si>
  <si>
    <t>на разграничение полномочий по государственному контролю в области охраны, воспроизводства и использования объектов животного мира и среды обитания с департамента финансов (759т.р.) с Правительства области (4400т.р.)</t>
  </si>
  <si>
    <t>перераспределение на департамент информационно-аналитического обеспечения, на департамент финансов, на Правительство области в связи с разграничением полномочий</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</si>
  <si>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t>
  </si>
  <si>
    <t>в том. числе снятие меньше на 5585 тыс. руб. за счет экономии по мосту Николо-Корма-Глебово</t>
  </si>
  <si>
    <t>Уменьшить ассигнования резервного фонда на сумму фактических расходов за 1 полугодие при одновременном увеличении на соответствующую сумму ассигнований по разделу "Образование"</t>
  </si>
  <si>
    <t>Предлагаем сделать по фактическим расходам 1-го полугодия</t>
  </si>
  <si>
    <t>ВЦП "Стимулирование инвестиционной деятельности Ярославской области"</t>
  </si>
  <si>
    <t>перераспределение с департамента информационно-аналитического обеспечения органов государственной власти области на департамент информатизации и связи 500 тыс. руб. на приобретение и установку тех. средств и системного программного обеспечения</t>
  </si>
  <si>
    <t>перераспределение сумм федеральной субвенции на осуществление полномочий на государственную регистрацию актов гражданского состояния</t>
  </si>
  <si>
    <t xml:space="preserve">192 386т.р.-остатки 2009г., потребность в которых подтверждена Минрегионом РФ                                                                                  119 691 т.р.-средства федерального бюджета, поступившие в 2010г.                                                                                                 </t>
  </si>
  <si>
    <t xml:space="preserve"> Перераспределение средств областного бюджета в связи с принятием новой целевой программы "Развитие агропромышленного комплекса и сельских территорий Ярославской области» на 2010-2014 годы " : 583036 тыс.руб. - мероприятия АПК, 5000 тыс. руб. - АИП департамент АПК
</t>
  </si>
  <si>
    <t>Перераспределение средств с мероприятий АПК раздел 0405 на мероприятия по модернизации МУП "Даниловский лен"</t>
  </si>
  <si>
    <t>121 -Остатки денежных средств на 01.01.2010; 395-дополнительно поступившие доходы</t>
  </si>
  <si>
    <t>Перераспределение средств в пределах утвержденных бюджетных ассигнований на мероприятия ОЦП</t>
  </si>
  <si>
    <t>Перераспределение средств за счет экономии ассигнований по денежному довольствию на компенсации стоимости проезда в отпуск - 4 млн.руб., выходное пособие при увольнении- 6 млн.руб.</t>
  </si>
  <si>
    <t>дополнительно поступившие доходы</t>
  </si>
  <si>
    <t>В связи с уменьшением доходов по причине изменения законодательства. Доходы будут поступать в областной бюджет</t>
  </si>
  <si>
    <t xml:space="preserve">Проект постановления Правительства области  об утверждении областной целевой программы (завершение строительства футбольного поля, г.Мышкин) </t>
  </si>
  <si>
    <t>В связи с началом работы центральной диспетчерской службы   региональной навигационно-информационной системы управления пассажирскими перевозками на межмуниципальных  маршрутах в круглосуточном режиме, а также увеличением количества заданий контрольно-ревизорской службе по проведению контрольных проверок автотранспорта, осуществляющего   пассажирские перевозки,  необходимо увеличить субсидию на финансовое обеспечение выполнения государственного задания  ГАУ ЯО «Яроблтранском» за счет  перераспределения ассигнований.</t>
  </si>
  <si>
    <t>Перераспределение ассигнований с департамента дорожного хозяйства с целью приобретения спецтехники</t>
  </si>
  <si>
    <t>Субсидия автономному учреждению на финансовое обеспечение выполнения государственного задания</t>
  </si>
  <si>
    <t>В связи с увеличением расходов на возмещение затрат, возникающих в результате государственного регулирования тарифов,  железнодорожному транспорту  необходимо увеличение ассигнований в сумме 200 тыс.руб., за счет перераспределения ассигнований</t>
  </si>
  <si>
    <t xml:space="preserve">Перераспределены ассигнования на предоставление  финансовой  помощи ГО г. Ярославль  в связи с решением муниципалитета о сохранении единого льготного проездного билета в 2010 году  в сумме 31500 тыс.руб.,                                                                      на увеличение субсидии ГАУ ЯО "Яроблтранском" в сумме 2800 тыс.руб., 
на увеличение субсидии железнодорожному транспорту  в сумме 200 тыс. руб., 
на софинансирование федеральных средств, выделенных железнодорожному транспорту на льготный проезд обучающихся и студентов, в сумме 325 тыс.руб. </t>
  </si>
  <si>
    <t xml:space="preserve">Уменьшение остатков 2009г в соответствии  с актом сверки с Фондом содействия реформированию ЖКХ и в связи с возвратом федеральных средств в 2010 году. </t>
  </si>
  <si>
    <t>Передвижка ассигнований между объектами АИП и МР  (постановление от 04.05.2010 № 279-п о внесении изменений в ОЦП)</t>
  </si>
  <si>
    <t>Передвижка ассигнований между объектами АИП и МР  (проект постановления о внесении  изменений в ОЦП)</t>
  </si>
  <si>
    <t xml:space="preserve">ОЦП "Развитие материально-технической базы физической культуры и спорта Ярославской области" </t>
  </si>
  <si>
    <t>Фондом содействия реформированию ЖКХ выделены лимиты в 2010 году на реализацию мероприятий по переселению граждан из аварийного жилищного фонда, в т.ч. дополнительные лимиты Фонда - 238 919 тыс.руб. и остаток средств на счете департамента строительства - 20133 тыс.руб.
(постановление Правительства  РФ от 19.04.2010 № 248)</t>
  </si>
  <si>
    <t>Перераспределение с "Природоохранных мероприятий" департамента охраны окружающей среды ЯО на ОЦП "Берегоукрепление" (погашение кредиторской задолженности на участке "Городок" Рыбинского МР, в с.Прилуки Угличского МР за 2009 г)</t>
  </si>
  <si>
    <t>Планово предупредительный ремонт мостов, содержание введенных развязок Юбилейного моста</t>
  </si>
  <si>
    <t>Перераспределение ассигнований в рамках ведомственной целевой программы "Стимулирование   инвестиционной деятельности в Ярославской области на 2009-2011 " в части выполнения государственного задания ГАУ "Агентство по сопровождению инвестиционных проектов"</t>
  </si>
  <si>
    <t>Уменьшение расходов в связи с отсутствием потребности.</t>
  </si>
  <si>
    <t>к Пояснительной записке к проекту закона ЯО "О внесении изменений в Закон ЯО "Об областном бюджете на 2010 год                                                            и на плановый период 2011 и 2012 годов"</t>
  </si>
  <si>
    <t>По отчету за 1 кв.2010г. фактический расход составил 14710т.р., на полугодие - ожидаемые расходы составят 29420 т.р., отпускные за июль-август - 9385 т.р. Расходы предусмотрены за счет средств резервного фонда Правительства Ярославской области.</t>
  </si>
  <si>
    <t>Субвенция на обеспечение деятельности органов местного самоуправления в сфере социальной защиты населения</t>
  </si>
  <si>
    <t xml:space="preserve">оказание финансовой помощи Свято-Введенскому Толгскому женскому монастырю на проведение реставрационно-восстановительных работ на Паломническом корпусе (лечебнице) монастыря </t>
  </si>
  <si>
    <t>перераспределение ассигнований для оплаты земельного налога под строительство концертно-зрелищного центра в г. Ярославле</t>
  </si>
  <si>
    <t>В связи с решением  муниципалитета  г. Ярославля  от 09.12.2009г. о сохранении единого льготного проездного билета  в 2010 году  и о повышении его стоимости со 120 рублей до 200 рублей необходимо предусмотреть расходы  бюджету ГО г. Ярославль на предоставление финансовой помощи  по межбюджетным трансфертам  на организацию проезда отдельных категорий граждан,  оказание мер социальной поддержки  которым относится к ведению  Российской Федерации и Ярославской области, по решению органов местного самоуправления за счет  перераспределения  ассигнований.</t>
  </si>
  <si>
    <t>Финансирование подведомственных учреждений (уплата налогов транспортного, земельного, на имущество)</t>
  </si>
  <si>
    <t>Субсидия на строительство объектов льнопереработки в рамках ОЦП "Развитие агропромышленного комплекса и сельских территорий Ярославской области" на 2010-2014 годы</t>
  </si>
  <si>
    <t>Обеспечение мероприятий по переселению граждан из аварийного жилищного фонда за счет средств  Фонда содействию реформированию ЖКХ</t>
  </si>
  <si>
    <t>Департамент лесного хозяйства</t>
  </si>
  <si>
    <t>субсидия из федерального бюджета на реализацию дополнительных мероприятий, направленных на снижение напряженности на рынке труда, утвержденная постановлением Правительства РФ от 14.12.09 №1011</t>
  </si>
  <si>
    <t xml:space="preserve">субсидия Союзу художников </t>
  </si>
  <si>
    <t>1800 тыс.руб. - на ремонт кровли МОУ Борисоглебской СОШ № 2
2150 тыс.руб. - на ремонт кровли Брейтовской СОШ</t>
  </si>
  <si>
    <t>увеличение субвенции по муниципальным районам на обеспечение деятельности органов местного самоуправления в сфере социальной защиты населения в связи с внедрением автоматизированной системы "Единый социальный регистр населения Ярославской области" и разработкой в 2010г. проекта"Социальная карта жителя Ярославской области"</t>
  </si>
  <si>
    <t>субсидия из федерального бюджета на реализацию дополнительных мероприятий, направленных на снижение напряженности на рынке труда, утвержденная постановлением Правительства РФ от 14.12.09 № 1011 (490017 т.р.), субвенция на осуществление полномочий РФ в области содействия занятости населения (85136 т.р.)</t>
  </si>
  <si>
    <t>Увеличить расходы на 330 тыс.руб. в связи с увеличением числа детей, заявившихся на посещение лагерей с дневной формой пребывания во время весенних, летних и осенних каникул, в том числе безработных родителей, в Тутаевском муниципальном районе, где приостановлена деятельность промышленных предприятий.</t>
  </si>
  <si>
    <t xml:space="preserve">Перераспределение ассигнований между муниципальными районами в соответствии с изменениями, вносимыми  в ОЦП </t>
  </si>
  <si>
    <t>На создание промышленных парков, развитие проектов государственно-частных партнерств и разработку комплексных инвестиционных планов монопоселений, направленных на привлечение частных инвестиций.</t>
  </si>
  <si>
    <t>ВЦП "Поддержка физкультурно-спортивной деятельности в Ярославской области"</t>
  </si>
  <si>
    <t>Увеличение ассигнований в рамках реализации программы</t>
  </si>
  <si>
    <t>остаток неиспользованных в 2009 году средств федерального бюджета</t>
  </si>
  <si>
    <t>Субвенции на обеспечение бесплатным питанием обучающихся муниципальных общеобразовательных учреждений</t>
  </si>
  <si>
    <t xml:space="preserve">Субсидия на реализацию подпрограммы "Отдых, оздоровление и занятость детей" ОЦП "Семья и дети"в части оздоровления и отдыха детей </t>
  </si>
  <si>
    <t>Субсидия на закупку автотранспортных средств и коммунальной техники</t>
  </si>
  <si>
    <t>Увеличение ассигнований  ГОУ СПО ЯО "Ярославский медицинский колледж"  на 200 тыс.руб. для оплаты оборудования компьютерного класса в соответствии с рекомендациями комиссии по государственной аккредитации, ГУЗ ЯО "Областная клиническая больница" на 400 тыс.руб. для погашения кредиторской задолженности по контракту  за поставленное оборудование, ГУЗ ЯО "Областная туберкулезная больница  на 350 тыс.руб. для проведения противопожарных мероприятий по предписанию государственного пожарного надзора, за счет уменьшения ассигнований  по оплате детских путевок на  950 тыс.руб. , т.к. кредиторская задолженность,  запланированная в смете на 2010 год, была погашена в конце декабря 2009 года.</t>
  </si>
  <si>
    <t>Перераспределение между разделами для оплаты оргтехники  Центру здоровья ГУЗ ЯО "Областной госпиталь ветеранов войн"</t>
  </si>
  <si>
    <t>Увеличение ассигнований ГУЗ ЯО "Клиническая больница №5" 1100 тыс.руб. для устранения нарушений, выявленных Управлением Роспотребнадзора при проверке лицензионных требований за счет централизованных закупок оборудования</t>
  </si>
  <si>
    <t>Увеличение ассигнований ГУЗ ЯО "Областная онкологическая больница" на 1974 тыс.руб. для оплаты ремонтных работ по замене рентгеновской трубки маммологического комплекса за счет уменьшения расходов по приобретению медикаментов</t>
  </si>
  <si>
    <t>ОЦП "Профилактика правонарушений в Ярославской области"</t>
  </si>
  <si>
    <t>Увеличение ассигнований на 2819 тыс.руб. для закупки датчика к медицинскому оборудованию, а также для выполнения условий Соглашения, заключенного между Минздравсоцразвития РФ и Правительством Ярославской области от 08.04.09 № 11/4-2009 в рамках проведения мероприятий, направленных на совершенствование оказания медицинской помощи больным с сосудистыми заболеваниями за счет уменьшения ассигнований на приобретение оборудования по ГУЗ ЯО "Областной центр медицины катастроф"</t>
  </si>
  <si>
    <t>Увеличение расходов по ГУЗ ЯО "Областная клиническая больница" на 50 тыс.руб. для оплаты работ по составлению декларации по пожарной безопасности по зданию поликлиники за счет аналогичных расходов по стационарной помощи</t>
  </si>
  <si>
    <t>Перераспределение между разделами по коммунальным услугам в связи уточнением размеров тарифов с 1 января 2010 года.</t>
  </si>
  <si>
    <t>Увеличение ассигнований для страхования специалистов государственных учреждений здравоохранения (постановление Правительства Ярославской области от 02.02.2010 №42-п "Об утверждении Положения об обязательном страховании медицинских, фармацевтических и иных работников государственных учреждений здравоохранения Ярославской области") за счет уменьшения мероприятий по лечению больных за пределами области.</t>
  </si>
  <si>
    <t xml:space="preserve">уменьшение ассигнований на 150 тыс.руб. департамента здравоохранения ЯО по ОЦП "Семья и дети" подпрограмма "Семья" в счет увеличения кредитов 130 тыс.руб. департаменту образования (вед.903) на обучение специалистов служб "Телефон доверия" и   20 тыс.руб. Правительству области (вед.920) на оказание материальной помощи малообеспеченным семьям </t>
  </si>
  <si>
    <t>Перераспределение средств на проведение ремонтно-реставрационных работ на объекте культурного наследия «Дом жилой церкви Ильинско-Тихоновской»</t>
  </si>
  <si>
    <t>передача ассигнований департаменту информационно-аналитического обеспечения органов государственной власти области в связи с централизацией расходов на подписку и созданием библиотеки Правительства ЯО</t>
  </si>
  <si>
    <t>передача ассигнований с  департамента информационно-аналитического обеспечения в рамках ОЦП "Повышение эффективности и результативности органов исполнительной власти" 500 тыс. руб.; передача ассигнований департаменту информационно-аналитического обеспечения органов государственной власти области в связи с централизацией расходов на подписку и созданием библиотеки Правительства ЯО 18 тыс. руб.</t>
  </si>
  <si>
    <t>перераспределение ассигнований с органов исполнительной власти области в связи с централизацией расходов на подписку и созданием библиотеки Правительства ЯО</t>
  </si>
  <si>
    <t>увеличение  бюджетных ассигнований для окончания работ по благоустройству подъездных путей на территории ГОУ НПО ПУ №31 за счет экономии расходов на ремонтные работы по ГУ ЯО "Центр оценки и контроля качества образования"</t>
  </si>
  <si>
    <t xml:space="preserve">Средства федерального бюджета и остатки 2009 г., потребность в которых подтверждена Минобразования РФ </t>
  </si>
  <si>
    <t>перераспределение с  департамента  промышленности, предпринимательства, потребительского рынка и туризма области  в связи с передачей  полномочий в соответствии с постановлением Губернатора Ярославской области от 18.02.2010 №63  "О реорганизации департамента промышленности , предпринимательства, потребительского рынка и туризма Ярославской области"</t>
  </si>
  <si>
    <t>Уменьшение расходов по ВЦП "Государственная поддержка ведомственных учреждений АПК Ярославской области"на 2009-2011 годы.</t>
  </si>
  <si>
    <t>Субсидия на проведение мероприятий по улучшению жилищных условий граждан РФ, проживающих в сельской местности, в рамках ОЦП "Социальное развитие села до 2012 г."</t>
  </si>
  <si>
    <t>Субсидия на проведение мероприятий по улучшению жилищных условий граждан РФ, проживающих в сельской местности, в рамках ФЦП "Социальное развитие села до 2012 г."</t>
  </si>
  <si>
    <t>перераспределение средств подпрограммы "Отдых, оздоровление и занятость детей" ОЦП "Семья и дети" с Правительства области на  субвенцию в связи с увеличением числа детей, нуждающихся в отдухе и оздоровлении</t>
  </si>
  <si>
    <t>обеспечение мер социальной поддержки реабилитированных (уменьшение обращений за компенсацией по  установке телефона) передвижка ассигнований на субвенцию на оказание социальной помощи отдельным категориям граждан в связи с увеличением количества обращений граждан по вопросу оказания социальной помощи в Рыбинском и Гаврилов-Ямском муниципальных районах</t>
  </si>
  <si>
    <t>В связи с внесением изменений в закон ЯО от 11.04.2009 №11-з "О временных мерах социальной поддержки отдельных категорий граждан" в части продления срока действия меры соцподдержки до 30 апреля 2011 года.</t>
  </si>
  <si>
    <t>перераспределение на департамент по делам молодежи в связи с реорганизацией департаментов по физкультуре и спорту и по делам молодежи в части содержания и обеспечения деятельности департамента</t>
  </si>
  <si>
    <t>перераспределение на департамент строительства в связи с разграничением полномочий по градостроительной деятельности (4094 тыс.руб.) и департамент финансов (1927 тыс.руб.)</t>
  </si>
  <si>
    <t>на реализацию положений Федерального закона от 22.12.2008 №262 -ФЗ "Об обеспечении доступа  к информации о деятельности судов в РФ" для создания и обслуживания сайтов мировых судей</t>
  </si>
  <si>
    <t>частичное софинансирование проведения Мирового политического форума в соответствии с требованиями Бюджетного кодекса на получение межбюджетных трансфертов, предусмотренных распоряжением Правительства Российской Федерации от 04.05.2010 № 660-р</t>
  </si>
  <si>
    <t>на организацию Общественной приемной Президента РФ в Ярославской области</t>
  </si>
  <si>
    <t>перераспределение сумм федеральной субвенции  по осуществлению полномочий по подготовке проведения Всероссийской переписи населения на субвенцию муниципальным образованиям</t>
  </si>
  <si>
    <t>Перераспределение средств в пределах утвержденных бюджетных ассигнований на мероприятия ОЦП "Профилактика правонарушений в Ярославской области"</t>
  </si>
  <si>
    <t xml:space="preserve">оплата разницы между федеральной нормой и нормой, установленной в Ярославской области, по оплате суточных при командировании гражданских служащих </t>
  </si>
  <si>
    <t>перераспределение на департамент агропромышленного комплекса и департамент экономического развития в связи с разграничением полномочий</t>
  </si>
  <si>
    <t>средства федерального бюджета, запланированные на 2010 год</t>
  </si>
  <si>
    <t xml:space="preserve">уточнение за счет остатков на 01.01.2010  30343 тыс.руб., за счет  дополнительного поступления доходов 8892 тыс.руб. </t>
  </si>
  <si>
    <t xml:space="preserve">уточнение за счет остатков на 01.01.2010  4795 тыс.руб., за счет  дополнительного поступления доходов 202 тыс.руб. </t>
  </si>
  <si>
    <t xml:space="preserve">уточнение за счет остатков на 01.01.2010  11650 тыс.руб., за счет  дополнительного поступления доходов 2420 тыс.руб. </t>
  </si>
  <si>
    <t xml:space="preserve">уточнение за счет остатков на 01.01.2010  19970 тыс.руб., за счет  дополнительного поступления доходов 32965 тыс.руб. </t>
  </si>
  <si>
    <t>Плановое обновление автопарка, обслуживающего ЯОД</t>
  </si>
  <si>
    <t>выделение средств на проведение мероприятий по празднованию 1000-летия г.Ярославля</t>
  </si>
  <si>
    <t>Изменение бюджетной классификации по ГАУ "Лесная охрана"</t>
  </si>
  <si>
    <t>Корректировка нормативного бюджетного финансирования в связи с изменением численности учащихся учреждений начального и среднего профессионального образования</t>
  </si>
  <si>
    <t>перераспределение ассигнований между муниципальными районами в связи с изменением контингента в муниципальных образовательных учреждениях для детей сирот</t>
  </si>
  <si>
    <t>перераспределение средств субсидии между муниципальными районами в связи с изменением контингента детей нуждающихся в летнем отдыхе</t>
  </si>
  <si>
    <t>Средства федерального бюджета в соответствии с соглашением от 27.02.2010 г. 282/17</t>
  </si>
  <si>
    <t xml:space="preserve">перераспределение с департамента информационно-аналитического обеспечения органов государственной власти области на Правительство области средств в рамках ОЦП "Повышение эффективности и результативности деятельности органов исполнительной власти" в соответствии с уточнением состава проектов и отдельных видов работ во исполнение поручений Президента РФ по итогам заседания Государственной комиссии по информатизации и информационному обществу, а также Премьер-министра РФ по итогам совещания в Уфе. </t>
  </si>
  <si>
    <t>перераспределение с департамента промышленности, предпринимательства, потребительского рынка и туризма в связи с разграничением полномочий</t>
  </si>
  <si>
    <t>Средства  в сумме 40000 тыс.руб.  перераспределяются с субсидии на обеспечение мероприятий по кап. ремонту многоквартирных домов на субсидию бюджетам МО  по подготовке к зиме</t>
  </si>
  <si>
    <t>перераспределение ассигнований на проведение финальных мероприятий телевизионного конкурса "ТЭФИ-Регион" 2009</t>
  </si>
  <si>
    <t>перераспределение ассигнований в рамках поддержки книгоиздательских проектов</t>
  </si>
  <si>
    <t>Расходы областного бюджета за счет средств от предпринимательской деятельности и иной приносящей доход деятельности</t>
  </si>
  <si>
    <t>УВД по ЯО</t>
  </si>
  <si>
    <t>Департамент здравоохранения и фармации ЯО</t>
  </si>
  <si>
    <t>Департамент культуры  ЯО</t>
  </si>
  <si>
    <t>Департамент образования ЯО</t>
  </si>
  <si>
    <t>Департамент информатизации и связи ЯО</t>
  </si>
  <si>
    <t>Департамент агропромышленного комплекса ЯО</t>
  </si>
  <si>
    <t>Департамент финансов ЯО</t>
  </si>
  <si>
    <t>Департамент жилищно-коммунального хозяйства  и инфраструктуры ЯО</t>
  </si>
  <si>
    <t>Департамент труда и социальной поддержки населения ЯО</t>
  </si>
  <si>
    <t>Департамент по управлению гос. имуществом ЯО</t>
  </si>
  <si>
    <t>Правительство ЯО</t>
  </si>
  <si>
    <t>Департамент строительства</t>
  </si>
  <si>
    <t>Северное управление внутренних дел на транспорте МВД России</t>
  </si>
  <si>
    <t>Управление ГИБДД УВД по ЯО</t>
  </si>
  <si>
    <t>Департамент государственной службы занятости населения ЯО</t>
  </si>
  <si>
    <t>Департамент лесного хозяйства ЯО</t>
  </si>
  <si>
    <t>Инспекция государственного строительного надзора ЯО</t>
  </si>
  <si>
    <t>Департамент охраны окружающей среды и природопользования ЯО</t>
  </si>
  <si>
    <t>Департамент по охране и использованию животного мира ЯО</t>
  </si>
  <si>
    <t>Представительство Правительства ЯО при Правительстве РФ</t>
  </si>
  <si>
    <t>Департамент информационно-аналитического обеспечения органов государственной власти ЯО</t>
  </si>
  <si>
    <t>ГУ ЯО "Транспортная служба Правительства ЯО"</t>
  </si>
  <si>
    <t xml:space="preserve">Департамент </t>
  </si>
  <si>
    <t>КВСР</t>
  </si>
  <si>
    <t xml:space="preserve">Федеральные </t>
  </si>
  <si>
    <t>(+)</t>
  </si>
  <si>
    <t>(-)</t>
  </si>
  <si>
    <t xml:space="preserve">Пояснения </t>
  </si>
  <si>
    <t>ИТОГО:</t>
  </si>
  <si>
    <t>Увеличение(+) областные средства</t>
  </si>
  <si>
    <t>Уменьшение(-) областные средства</t>
  </si>
  <si>
    <t>АИП</t>
  </si>
  <si>
    <t>Всего</t>
  </si>
  <si>
    <t xml:space="preserve">Государственный архив </t>
  </si>
  <si>
    <t xml:space="preserve">Главное управление МЧС по ЯО </t>
  </si>
  <si>
    <t>Перераспределение ассигнований</t>
  </si>
  <si>
    <t>Департамент экономического развития Ярославской области</t>
  </si>
  <si>
    <t xml:space="preserve">Потребует увеличения кассового плана </t>
  </si>
  <si>
    <t>Уменьшение кассового плана</t>
  </si>
  <si>
    <t>Приложение</t>
  </si>
  <si>
    <t>Контрольно-счетная палата ЯО</t>
  </si>
  <si>
    <t>Ярославская областная Дума</t>
  </si>
  <si>
    <t>Управление Судебного департамента ЯО</t>
  </si>
  <si>
    <t>Департамент строительства ЯО</t>
  </si>
  <si>
    <t>Департамент дорожного хозяйства и транспорта ЯО</t>
  </si>
  <si>
    <t>Государственная жилищная инспекция ЯО</t>
  </si>
  <si>
    <t>Департамент государственного заказа ЯО</t>
  </si>
  <si>
    <t xml:space="preserve">Информация по внесению изменений в Закон ЯО "Об областном бюджете на 2010 год 
и на плановый период 2011 и 2012 годов" </t>
  </si>
  <si>
    <t>Департамент топлива, энергетики и регулирования тарифов ЯО</t>
  </si>
  <si>
    <t>Избирательная комиссия ЯО</t>
  </si>
  <si>
    <t>Департамент по делам молодежи, физической культуре и спорту  ЯО</t>
  </si>
  <si>
    <t>перераспределение с департамента экономического развития в связи с разграничением полномочий</t>
  </si>
  <si>
    <t>перераспределение с Правительства области в связи с разграничением полномочий по градостроительной деятельности</t>
  </si>
  <si>
    <t>Департамент по физкультуре и спорту ЯО</t>
  </si>
  <si>
    <t>перераспределение ассигнований по фонду оплаты труда между аппаратом и членами избирательной комиссии в связи с изменением федеральной доли</t>
  </si>
  <si>
    <t>перераспределение ассигнований внутри департамента по субвенции  на реализацию полномочий в области лесных отношений  для работ по тушению лесных пожаров и мониторингу пожарной опасности</t>
  </si>
  <si>
    <t>на определение областной доли по фонду оплаты труда по выполнению переданных полномочий</t>
  </si>
  <si>
    <t xml:space="preserve">перераспределение с ГУ "Управление по охране животного мира"на разграничение полномочий по государственному контролю в области охраны, воспроизводства и использования объектов животного мира и среды обитания  </t>
  </si>
  <si>
    <t>Департамент промышленной политики и поддержки  предпринимательства ЯО</t>
  </si>
  <si>
    <t xml:space="preserve">перераспределение c КСП для приобретения автотранспортного средства в целях оптимизации расходов </t>
  </si>
  <si>
    <t>перераспределение на департамент по охране животного мира в связи с разграничением полномочий по государственному контролю в области охраны, воспроизводства и использования объектов животного мира и среды обитания ( исполнение федерального закона от 24.07.2009 №209-ФЗ"Об охоте и сохранении охотничьих ресурсов и внесении изменений в отдельные законодательные акта РФ'</t>
  </si>
  <si>
    <t>перераспределение на инспекцию строительного надзора для установки линий связи</t>
  </si>
  <si>
    <t>перераспределение на департамент по охране животного мира в связи с разграничением полномочий по государственному контролю в области охраны, воспроизводства и использования объектов животного мира и среды обитания</t>
  </si>
  <si>
    <t>перераспределение на департамент государственного заказа на автоматизированную информационную систему размещения заказов на поставки товаров</t>
  </si>
  <si>
    <t>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t>
  </si>
  <si>
    <t>Перераспределение федеральных средств между муниципальными районами</t>
  </si>
  <si>
    <t>Областная целевая программа "Профилактика правонарушений в Ярославской области"</t>
  </si>
  <si>
    <t>Остатки денежных средств на 01.01.2010</t>
  </si>
  <si>
    <t>ОЦП "Энергосбережение и повышение энергоэффективности в Ярославской области"</t>
  </si>
  <si>
    <t>увеличение ассигнований на ОЦП  "Энергосбережение и повышение энергоэффективности в ЯО" за счет кредитов департамента топлива, энергетики и регулирования тарифов ЯО</t>
  </si>
  <si>
    <t>Перераспределение между разделами</t>
  </si>
  <si>
    <t>Перераспределение между видами расходов</t>
  </si>
  <si>
    <t>Субвенция на содержание муниципальных образовательных учреждений для детей-сирот и детей , оставшихся без попечения родителей, и на предоставление социальных гарантий их воспитанникам</t>
  </si>
  <si>
    <t xml:space="preserve">Субвенция на государственную поддержку  опеки и попечительства </t>
  </si>
  <si>
    <t>Перераспределить бюджетные ассигнования между субвенциями  и между муниципальными районами области в связи с недостаточностью ассигнований на компенсацию расходов по оплате услуг ЖКХ приемным семьям и на предоставление мер социальной поддержки детям-сиротам</t>
  </si>
  <si>
    <t>Перераспределение между субвенциями  и между муниципальными районами области</t>
  </si>
  <si>
    <t>в связи с недостаточностью ассигнований на компенсацию расходов по оплате услуг ЖКХ приемным семьям и на предоставление мер социальной поддержки детям-сиротам</t>
  </si>
  <si>
    <t>Субвенция на содержание ребенка в семье опекуна и приемной семье, а также вознаграждение, причитающееся приемному родителю</t>
  </si>
  <si>
    <t xml:space="preserve">Субвенция на организацию образовательного процесса в образовательных учреждениях  </t>
  </si>
  <si>
    <t>Перераспределение ассигнований между муниципальными районами в связи с изменением количества обучающихся, воспитанников муниципальных образовательных учреждений в 2010 году</t>
  </si>
  <si>
    <t>Субсидия на реализацию подпрограммы "Отдых, оздоровление и занятость детей" ОЦП "Семья и дети" в части оплаты стоимости наборов продуктов питания в лагерях с дневной формой пребывания детей, расположенных на территории Ярославской области</t>
  </si>
  <si>
    <t>Субсидия на государственную поддержку материально-технической базы образовательных учреждений Ярославской области</t>
  </si>
  <si>
    <t>Региональная адресная программа мероприятий по снижению напряженности на рынке труда Ярославской области на 2010г.</t>
  </si>
  <si>
    <t>Расходы на проведение мероприятий  ОЦП "Семья и дети"</t>
  </si>
  <si>
    <t>В связи с оплатой труда по гражданско-правовым договорам (нештатная заработная плата привлеченных специалистов) необходимо изменение вида расходов с 001 на 611</t>
  </si>
  <si>
    <t>Перераспределение между подразделами с изменением вида расхода по бюджетной классификации</t>
  </si>
  <si>
    <t>Перераспределение между мероприятиями</t>
  </si>
  <si>
    <t>Перераспределение на проведение капитального ремонта областной спортивной  ДЮШ Олимпийского резерва за счет расходов департамента образования по прочим мероприятиям</t>
  </si>
  <si>
    <t>На реализацию мероприятий ОЦП за счет средств департамента топлива, энергетики и регулирования тарифов ЯО</t>
  </si>
  <si>
    <t>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t>
  </si>
  <si>
    <t xml:space="preserve"> увеличение средств на путевки за счет субсидии на реализацию подпрограммы "Отдых, оздоровление и занятость детей" ОЦП "Семья и дети" в связи с увеличением числа детей</t>
  </si>
  <si>
    <t>снятие на субвенцию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t>
  </si>
  <si>
    <t>Субсидии ГАУ ЯО "Центр охраны труда и социального партнерства" передвижка ассигнований в связи с уточнением классификации</t>
  </si>
  <si>
    <t>передвижка ассигнований в связи с уточнением классификации</t>
  </si>
  <si>
    <t>Перераспределение с раздела 1003 на 1103</t>
  </si>
  <si>
    <t>ВЦП "Развитие системы мер социальной поддержки населения Ярославской области" перераспределение ассигнований с мероприятий по стационарным учреждениям на субвенцию на содержание учреждений социального обслуживания населения на проведение обучения</t>
  </si>
  <si>
    <t>Перераспределение между субвенциями</t>
  </si>
  <si>
    <t>Субвенция на содержание учреждений социального обслуживания населения в связи с сокращением штатной численности, передвижка ассигнований на субвенцию на содержание специализированных учреждений социального обслуживания населения( согласованное с Губернатором ЯО увеличение штатной численности  сотрудников в связи с передачей дополнительных полномочий и увеличением объема выполняемых работ)</t>
  </si>
  <si>
    <t xml:space="preserve">Субвенция на содержание специализированных учреждений социального обслуживания населения </t>
  </si>
  <si>
    <t xml:space="preserve">Перераспределение средств подпрограммы "Отдых, оздоровление и занятость детей" ОЦП "Семья и дети" на увеличение межбюджетных трансфертов на оздоровление и отдых детей, оплату стоимости наборов питания в связи с увеличением числа детей в сумме 422т.р. по департаменту финансов и в сумме 153т.р. по департаменту образования </t>
  </si>
  <si>
    <t>Передвижка ассигнований по субсидии государственному автономному учреждению "Дворец молодёжи" с КВР 006 на КВР 019 в соответствие с приказом Минфина РФ № 150н</t>
  </si>
  <si>
    <t>Департамент по физкультуре и спорту</t>
  </si>
  <si>
    <t>Департамент по делам молодёжи, физической культуре и спорту</t>
  </si>
  <si>
    <t xml:space="preserve">в связи с присоединением департамента по физкультуре и спорту к департаменту по делам молодёжи на сумму 4200 тыс. руб. Аналогичные изменения вносятся в бюджеты 2011 и 2012 годов. </t>
  </si>
  <si>
    <t>Субсидии в рамках финансирования мероприятий ОЦП "Развитие сельского хозяйства, пищевой и перерабатывающей промышленности ЯО", "Социальное развитие села до 2012 г.", "Развитие и поддержка малых форм хозяйствования в АПК ЯО"</t>
  </si>
  <si>
    <t>перераспределение субсидии между муниципальными районами в связи с уточнение списков участников программных мероприятий</t>
  </si>
  <si>
    <t xml:space="preserve">Средства федерального бюджета по соглашению между Правительством ЯО и Министерством сельского хозяйства РФ от 27.02.2010 № 286/10 </t>
  </si>
  <si>
    <t>Субсидии на поддержку сельскохозяйственного производства</t>
  </si>
  <si>
    <t>Финансирование мероприятий в рамках ОЦП Энергосбережение и повышение энергоэффективности ЯО"</t>
  </si>
  <si>
    <t>Передача бюджетных ассигнований от департамента топлива, энергетики и регулирования тарифов ЯО для финансирования подведомственных учреждений департамента АПК</t>
  </si>
  <si>
    <t>Субвенция на выполнение отдельных полномочий в области лесных отношений</t>
  </si>
  <si>
    <t xml:space="preserve">Возврат остатков прошлых лет </t>
  </si>
  <si>
    <t>Субсидия на осуществление капитального ремонта гидротехнических сооружений, находящихся в собственности Ярославской области, муниципальной собственности, и бесхозяйных гидротехнических сооружений</t>
  </si>
  <si>
    <t>Содержание подведомственных учреждений</t>
  </si>
  <si>
    <t>перераспределение средств в связи с изменением структуры департамента( уменьшение средств на содержание ГУ "Управление по охране животного мира")</t>
  </si>
  <si>
    <t>сумма остатков на начало 2010 года</t>
  </si>
  <si>
    <t>Резервный фонд правительства Ярославской области</t>
  </si>
  <si>
    <t>Приобретение акций и иных форм участия в капитале в собственность Ярославской области, в том числе внесение взносов в уставные капиталы</t>
  </si>
  <si>
    <t>Предупреждение и ликвидация последствий чрезвычайных ситуаций и стихийных бедствий природного и техногенного характера</t>
  </si>
  <si>
    <t>Строительство, модернизация, ремонт и содержание автомобильных дорог общего пользования</t>
  </si>
  <si>
    <t>Субсидии на государственную поддержку малого и среднего предпринимательства, включая крестьянские (фермерские) хозяйства</t>
  </si>
  <si>
    <t>Развитие инвестиционной деятельности на территории Ярославской области</t>
  </si>
  <si>
    <t xml:space="preserve">Субвенция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t>
  </si>
  <si>
    <t xml:space="preserve">Остатки 2009г., потребность в которых подтверждена Минрегионом РФ </t>
  </si>
  <si>
    <t xml:space="preserve">Субвенция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t>
  </si>
  <si>
    <t>Обеспечение мероприятий по переселению граждан из аварийного жилищного фонда с учетом необходимости стимулирования  рынка жилья</t>
  </si>
  <si>
    <t>Остатки федеральных средств</t>
  </si>
  <si>
    <t>Мероприятия по строительству жилых домов для ветеранов, нуждающихся в улучшении жилищных условий</t>
  </si>
  <si>
    <t xml:space="preserve">Приобретение жилых помещений в доме № 41/16-б по ул.Карла Маркса, г.Любим   </t>
  </si>
  <si>
    <t>Обязательства по гос.контрактам на обеспечение мероприятий по переселению граждан из аварийного жилищного фонда с учетом необходимости стимулирования  рынка жилья (постановление Правительства области от 145-п от 12.03.10)</t>
  </si>
  <si>
    <t xml:space="preserve">Строительство крытого катка с искус. льдом,  г. Переславль-Залесский </t>
  </si>
  <si>
    <t>Остатки 2009г., потребность в которых подтверждена Минспортом РФ по ФЦП "Развитие физической культуры и спорта в РФ"</t>
  </si>
  <si>
    <t>ФЦП Развитие транспортной системы России (2010-2015 годы)" Подпрограмма "Автомобильные дороги"</t>
  </si>
  <si>
    <t>Областная целевая программа развития сети автомобильных дорог Ярославской области</t>
  </si>
  <si>
    <t>субвенция на предоставление субсидий на оплату жилого помещения и коммунальных услуг безработным гражданам</t>
  </si>
  <si>
    <t>Перераспределение средств на социальные департаменты, Правительство области, ГУ МЧС и деп.государственного регулирования хозяйственной деятельности области для реализации мероприятий, предусмотренных ОЦП "Энергосбережение и повышение энергоэффективности в Ярославской области"</t>
  </si>
  <si>
    <t>Расходы  по обеспечению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</si>
  <si>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Межбюджетные трансферты на организацию проезда отдельных категорий граждан,  оказание мер социальной поддержки  которым относится  к ведению Российской Федерации и Ярославской области, по решению органов местного самоуправления</t>
  </si>
  <si>
    <t>Субсидия  на льготный проезд обучающихся на железнодорожном транспорте  в пригородном сообщении</t>
  </si>
  <si>
    <t>Выделение ассигнований на ОЦП " Профилактика правонарушений в Ярославской области" на 2010-2011гг. по постановлению Правительства Ярославской области от 06.04.2010г. №188-п</t>
  </si>
  <si>
    <t xml:space="preserve">перераспределение с департамента финансов в связи с внедрением  автоматизированной информационной системы размещения заказов на поставки товаров </t>
  </si>
  <si>
    <t xml:space="preserve">Перераспределение областных средств между объектами в связи с уточнением объема софинансирования федерального бюджета  </t>
  </si>
  <si>
    <t xml:space="preserve">Необходимые средства на формирование резерва чрезвычайных ситуаций в рамках  реализации Постановления Администрации ЯО № 167 от14.07.2005 "О резерве материальных ресурсов ЯО для ликвидации чрезвычайных ситуаций межмуниципального и регионального характера"  </t>
  </si>
  <si>
    <t>ВЦП "Сохранность региональных автомобильных дорог"</t>
  </si>
  <si>
    <t>Капитальный ремонт и ремонт автомобильных дорог за счет привлечения из федерального бюджета бюджетного кредита, в том числе капитальный ремонт мостового перехода через р. Обнора - 51347 тыс. руб., ремонт автомобильных дорог регионального значения 39583 тыс. руб.</t>
  </si>
  <si>
    <t xml:space="preserve">453638 тыс. руб. остаток неиспользованных в 2009 году средств федерального бюджета;   </t>
  </si>
  <si>
    <t>уменьшение ассигнований на строительство автомобильной дороги Кашин-Углич, участок границы Тверской области - Заречье, Угличский муниципальный район - 5600 тыс. руб., реконструкция автомобильной дороги Брейтово-Сить-Станилово-Бутовская, Некоузский муниципальный район - 6000 тыс. руб.</t>
  </si>
  <si>
    <t xml:space="preserve"> уменьшение ассигнований на реконструкцию автомобильной дороги Нагорье-Кубринск</t>
  </si>
  <si>
    <t>остаток неиспользованных в 2009 году средств федерального бюджета;</t>
  </si>
  <si>
    <t>средства бюджетного кредита на строительство и реконструкцию автомобильных дорог в  том числе:                                                                           28719 тыс. руб. строительство автодороги к пос. Соколиный,                                                                                                98511 тыс. руб. реконструкция автодороги Нагорье-Кубринск.</t>
  </si>
  <si>
    <t>Предложения департамента финансов</t>
  </si>
  <si>
    <t>согласны</t>
  </si>
  <si>
    <t xml:space="preserve"> ОЦП "Обеспечение территорий муниципальных районов ЯО документами территориального планирования"</t>
  </si>
  <si>
    <t>Субсидия на проведение мероприятий по газификации и водоснабжению сельских населенных пунктов в рамках ФЦП "Социальное развитие села до 2012 г."</t>
  </si>
  <si>
    <t>Субсидия на проведение мероприятий по газификации и водоснабжению сельских населенных пунктов в рамках ОЦП "Социальное развитие села до 2012 г."</t>
  </si>
  <si>
    <t>ОЦП "Модернизация объектов коммунальной инфраструктуры"</t>
  </si>
  <si>
    <t>ОЦП "Чистая вода"</t>
  </si>
  <si>
    <t xml:space="preserve"> Уменьшение ассигнований на сумму 23375 т.р., в том числе 8377 т.р. - восстановление средств областного бюджета на реализацию мероприятий по переселению граждан из аварийного жилищного фонда с учетом необходимости стимулирования  рынка жилья, 10 000 т.р. - на взнос в уставный фонд регионального оператора ИЖК, 834 т.р. - выполнение функций гос.органами (оплата земельного налога под строительство концертно-зрелищного центра в г.Ярославле), 4164 т.р. - ОЦП "Обеспечение территорий муниципальных районов ЯО документами территориального планирования".</t>
  </si>
  <si>
    <t>Областная целевая программа "Улучшение условий проживания отдельных категорий граждан" на 2010 год</t>
  </si>
  <si>
    <t xml:space="preserve">Постановление Правительства области от 04.05.10 № 284-п  </t>
  </si>
  <si>
    <t>Строительство концертно-зрелищного центра , г.Ярославль</t>
  </si>
  <si>
    <t>Для обеспечения ввода объекта в эксплуатацию к празднованию 1000-летнего юбилея г.Ярославля</t>
  </si>
  <si>
    <t>Фондом содействия реформированию ЖКХ выделены дополнительные лимиты в 2010 году на реализацию мероприятий по переселению граждан из аварийного жилищного фонда. (постановление Правительства  РФ от 19.04.2010 № 248)</t>
  </si>
  <si>
    <t>Строительство областного перинатального центра,        г.Ярославль</t>
  </si>
  <si>
    <t>Остатки 2009г., потребность в которых подтверждена Минздравом РФ</t>
  </si>
  <si>
    <t xml:space="preserve">Федеральная целевая программа " Жилище" на 2002-2010 годы. Переселение граждан из жилищного фонда, признанного непригодным для проживания, и (или) жилищного фонда с высоким уровнем износа (более 70 процентов) </t>
  </si>
  <si>
    <t xml:space="preserve">Остатки 2009г. по Любимскому МР, потребность в которых подтверждена Минрегионом РФ. </t>
  </si>
  <si>
    <t>Обеспечение деятельности подведомственных учреждений</t>
  </si>
  <si>
    <t>Остатки средств федерального бюджета по состоянию на 01.01.2010г.</t>
  </si>
  <si>
    <t>Природоохранные мероприятия</t>
  </si>
  <si>
    <t>Субвенция на осуществление отдельных полномочий в области водных отношений</t>
  </si>
  <si>
    <t>Перераспределение между видами расхода бюджетной классификации</t>
  </si>
  <si>
    <t>В связи с подготовкой к 1000-летию Ярославля для ремонта фасада здания департамента (предписано дополнительно "Программой реставрационных работ") за счет удешевления ремонтных работ по конкурсным процедурам ГОУ "Центр помощи детям"</t>
  </si>
  <si>
    <t>перераспределение средств между целевыми статьями в связи с изменением категории получателей путевок</t>
  </si>
  <si>
    <t xml:space="preserve">увеличение субвенции по муниципальным образованиям связано с увеличением штатной численности, согласованное с Губернатором ЯО </t>
  </si>
  <si>
    <t xml:space="preserve">Снятие ассигнований в связи с присоединением с 01.03.2010 года департамента по физкультуре и спорту к департаменту по делам молодёжи. 
Аналогичные изменения вносятся в бюджеты 2011 и 2012 годов  </t>
  </si>
  <si>
    <t>Увеличение ассигнований в связи с присоединением с 01.03.2010 к департаменту по делам молодёжи департамента по физкультуре и спорту 
Аналогичные изменения вносятся в бюджеты 2011 и 2012 годов.</t>
  </si>
  <si>
    <t>Согласно Постановлению Правительства ЯО № 188-п от 06.04.2010 увеличение ассигнований по ОЦП "Профилактика правонарушений в Ярославской области"</t>
  </si>
  <si>
    <t>передача ассигнований департаменту информационно-аналитического обеспечения органов государственной власти области в связи с централизацией расходов на подписку и созданием электронной библиотеки</t>
  </si>
  <si>
    <t xml:space="preserve">перераспределение с департамента промышленности, предпринимательства, потребительского рынка и туризма области, департамента финансов области в связи с разграничением полномочий </t>
  </si>
  <si>
    <t>перераспределение с департамента экономического развития области в связи с разграничением полномочий</t>
  </si>
  <si>
    <t xml:space="preserve">перераспределение на департамент государственного регулирования хозяйственной деятельности области на исполнение постановления Правительства области №659-п от 09.07.2009 "О декларировании розничной продажи алкогольной продукции на территории Ярославской области" </t>
  </si>
  <si>
    <t xml:space="preserve">перераспределение на департамент лесного хозяйства области для оплаты транспортного налога и налога на имущество </t>
  </si>
  <si>
    <t>перераспределение на департамент агропромышленного комплекса области в связи с разграничением полномочий</t>
  </si>
  <si>
    <t>средства федеральной субсидии по реформированию региональных финансов</t>
  </si>
  <si>
    <t>Считает нецелесообразным</t>
  </si>
  <si>
    <t>перераспределение между муниципальными районами по субвенции на обеспечение деятельности органов местного самоуправления в сфере социальной защиты населения</t>
  </si>
  <si>
    <t>ОЦП " Профилактика правонарушений в Ярославской области"</t>
  </si>
  <si>
    <t>субсидия из федерального бюджета на реализацию мероприятий государственного плана подготовки управленческих кадров для организаций народного хозяйства РФ по переподготовке и повышению квалификации кадров</t>
  </si>
  <si>
    <t>перераспределение между муниципальными районами по субвенции на осуществление полномочий по профилактике безнадзорности, правонарушений несовершеннолетних и защиты их прав в Ярославской области</t>
  </si>
  <si>
    <t>Изменения в программу в части исполнителей по проведению социологических исследований на данный момент не внесены</t>
  </si>
  <si>
    <t>перераспределение ассигнований с департамента топлива, энергетики и регулирования тарифов области в рамках программы '"Энергосбережение и повышение энергоэффективности в Ярославской области"</t>
  </si>
  <si>
    <t>перераспределение с департамента физкультуры и спорта в связи с реорганизацией департаментов в части расходов на содержание и обеспечение деятельности</t>
  </si>
  <si>
    <t>на погашение ГУ "Содействие" кредиторской задолженности по оплате коммунальных услуг за 2009 год</t>
  </si>
  <si>
    <t>перераспределение с департамента промышленности, предпринимательства, потребительского рынка и туризма области в связи с разграничением полномочий</t>
  </si>
  <si>
    <t>Произвести перераспределение средств в пределах утвержденных на т.г. бюджетных ассигнований на приобретение оборудования. Предусмотрено 2,5 млн.руб., освоение - 0 %</t>
  </si>
  <si>
    <t xml:space="preserve">Произвести перераспределение средств за счет экономии ассигнований по денежному довольствию </t>
  </si>
  <si>
    <t>Произвести перераспределение средств в пределах утвержденных на т.г. бюджетных ассигнований (некомплект более 80 %)</t>
  </si>
  <si>
    <t>Областная целевая программа развития субъектов малого и среднего предпринимательства в Ярославской области</t>
  </si>
  <si>
    <t>перераспределение с департамента промышленности на формирование (пополнение) фондов микрофинансовой организации, предназначенных для выдачи займов СМиСП</t>
  </si>
  <si>
    <t>Субсидия на финансирование дорожного хозяйства</t>
  </si>
  <si>
    <t>увеличение ассигнований на предоставление субсидии муниципальным районам на финансирование дорожного хозяйства</t>
  </si>
  <si>
    <t>оставить в пределах утвержденных ассигнований</t>
  </si>
  <si>
    <t xml:space="preserve">36664 остаток неиспользованных в 2009 году средств федерального бюджета; 8700 - обеспечение деятельности ГУ "Бизнес-инкубатор" за счет уменьшения расходов на областную целевую программу развития СМиСП  </t>
  </si>
  <si>
    <t>Областная целевая программа развития туризма и отдыха в Ярославской области</t>
  </si>
  <si>
    <t>перераспределение на департамент экономического развития , в связи с разграничением полномочий</t>
  </si>
  <si>
    <t>перераспределение на департамент по управлению государственным имуществом на формирование (пополнение) фондов микрофинансовой организации, предназначенных для выдачи займов СМиСП</t>
  </si>
  <si>
    <t>перераспределение ассигнований в рамках программы на предоставление субсидий на поддержку муниципальных программ развития СМиСП</t>
  </si>
  <si>
    <t>перераспределение ассигнований программы на обеспечение деятельности ГУ "Бизнес-инкубатор"</t>
  </si>
  <si>
    <t>Перераспределение ассигнований в рамках ведомственной целевой программы "Стимулирование инвестиционной деятельности в Ярославской области на 2009-2011 в связи с изменением бюджетной классификации</t>
  </si>
  <si>
    <t>экономия по строительству обхода города Ярославля</t>
  </si>
  <si>
    <t xml:space="preserve">Корректировка перечня объектов строительства в том числе:                                                                                                                                                 16315 тыс. руб. на разработку проектов по реконструкции автомобильных дорог общего пользования;                                                                                                                        13120 тыс. руб. строительство автомобильной дороги подъезд к п. Соколиный;                                                                                                           14000 тыс. руб. строительство автомобильной дороги Туношна-Бурмакино-Ключи.                               </t>
  </si>
  <si>
    <t>ОЦП "Поддержка потребительского рынка на селе"</t>
  </si>
  <si>
    <t>субсидия на обеспечение мероприятий по капитальному ремонту многоквартирных домов за счет средств государственной корпорации - Фонда содействия реформированию ЖКХ</t>
  </si>
  <si>
    <t>По решению ГК  Фонд содействия реформированию ЖКХ Ярославской области выделен дополнительный лимит средств на проведение капитального ремонта многоквартирных домов</t>
  </si>
  <si>
    <t>Согласовано. Требуется  разработка региональной программы по капитальному ремонту МКД на 2010г.</t>
  </si>
  <si>
    <t>субсидия на обеспечение мероприятий по капитальному ремонту многоквартирных домов за счет средств областного бюджета</t>
  </si>
  <si>
    <t>субсидия на подготовку к зиме</t>
  </si>
  <si>
    <t>расходное обязательство отсутствует. В настоящее время находится в стадии разработки проект  постановления  по  подготовке к зиме объектов жилищно-коммунального комплекса и соцсферы.</t>
  </si>
  <si>
    <t>Расчеты  согласованы</t>
  </si>
  <si>
    <t>Возврат из Минрегионразвития РФ остатков средств субсидии федерального бюджета 2009г, потребность в которых подтверждена</t>
  </si>
  <si>
    <t>для оплаты контракта по поставке спецтехники 2009 года</t>
  </si>
  <si>
    <t>В связи с участием в мероприятиях по закупке автотранспортных средств и коммунальной техники с привлечением средств федерального бюджета  ГО г.Ярославля и г.Рыбинска произвести перераспределение ассигнований с раздела 0114 на раздел 1102 "Субсидии местным бюджетам из федерального бюджета на закупку автотранспортных средств и коммунальной техники"</t>
  </si>
  <si>
    <t>Субсидия на реализацию ОЦП "Государственная поддержка молодых семей в приобретении (строительстве) жилья"</t>
  </si>
  <si>
    <t>Перераспределение средств областного бюджета между муниципальными образованиями в связи с проведенным анализом уровня софинансирования из местных бюджетов с одновременным увеличением ассигнований на 267 тыс.руб. Тутаевскому МР в целях обеспечения софинансирования с федеральным бюджетом.</t>
  </si>
  <si>
    <t>субсидии на обеспечение жильем молодых семей в рамках ФЦП "Жилище"</t>
  </si>
  <si>
    <t>В связи с необходимостью выделения Тутаевскому МР  за счет  подтвержденных остатков федерального бюджета 2009 года  требуется увеличить ассигнования в сумме 553 тыс.руб.</t>
  </si>
  <si>
    <t>расчеты согласованы</t>
  </si>
  <si>
    <t>перераспределение на  департамент  агропромышленного комплекса  в связи с передачей  полномочий в соответствии с постановлением Губернатора Ярославской области от 18.02.2010 №63  "О реорганизации департамента промышленности , предпринимательства, потребительского рынка и туризма Ярославской области"</t>
  </si>
  <si>
    <t>Перераспределение федеральной субвенции с лесничеств на расходы по департаменту лесного хозяйства</t>
  </si>
  <si>
    <t xml:space="preserve">Субсидия на выполнения госзадания </t>
  </si>
  <si>
    <t xml:space="preserve">Изменения в программу в части исполнителей по проведению социологических исследований на данный момент не внесены </t>
  </si>
  <si>
    <t>Субсидия на проведение мероприятий по повышению энергоэффективности в муниципальных районах (городских округах) в рамках ОЦП "Энергосбережение и повышение энергоэффективности в ЯО"</t>
  </si>
  <si>
    <t>средства федеральной субвенции на осуществление полномочий РФ в области охраны здоровья граждан</t>
  </si>
  <si>
    <t>В связи с решением Правительства РФ о предоставлении области субсидии на льготный проезд обучающихся на железнодорожном транспорте  в пригородном сообщении необходимо предусмотреть средства на обеспечение софинансирования  в размере 5% за счет перераспределения ассигнований.</t>
  </si>
  <si>
    <t>Увеличение ассигнований в сумме 80 тыс.руб. для оплаты задолженности за услуги по хранению медикаментов для федеральных льготников за счет уменьшения расходов по медикаментам для региональных льготников</t>
  </si>
  <si>
    <t>Перераспределение ассигнований в соответствии с постановлением Правительства области от 12.03.2010 № 145-п на приобретение жилых помещений в доме № 41/16-б по ул.Карла Маркса, г.Любим, а так же ОЦП "Улучшение условий проживания отдельных категорий граждан", и на строительство концертно-зрелищного центра.</t>
  </si>
  <si>
    <t>Согласно Постановлению Правительства ЯО № 188-п от 06.04.2010 на  ОЦП "Профилактика правонарушений в Ярославской области" дополнительные ассигнования на: приобретение тест-полосок 350 тыс.руб., приобретение буклетов 100 тыс.руб.</t>
  </si>
  <si>
    <t>Перераспределение бюджетных ассигнований на предоставление субсидии ГОАУ СПО ЯО  "Техникум бытового сервиса" в связи с  изменением вида расходов с 006 на  019 в соответствие с приказом Минфина РФ № 150н</t>
  </si>
  <si>
    <t xml:space="preserve">перераспределение средств подпрограммы "Отдых, оздоровление и занятость детей"  с Правительства области на субсидию Тутаевскому МР в сумме 153 тыс.руб. ; </t>
  </si>
  <si>
    <t>Считает нецелесообразным, расходовать образовавшуюся экономию, из-за дефицита бюджета.</t>
  </si>
  <si>
    <t>Субсидия организациям железнодорожного транспорта  на возмещение убытков  от государственного регулирования тарифов на перевозку  пассажиров в поездах пригородного сообщения</t>
  </si>
  <si>
    <t xml:space="preserve"> перераспределение с департамента финансов  для оплаты налога на имущество и транспортного налога </t>
  </si>
  <si>
    <t>Не целесообразно, предлагаем за счет перераспределения</t>
  </si>
  <si>
    <t>снятие средств на мероприятия по берегоукреплению</t>
  </si>
  <si>
    <t xml:space="preserve">перераспределение субсидии между МР в связи с разработкой ПСД, получившей положительное заключение гос.экспертизы по согласованию с Верхне-Волжским бассейновым водным управлением; снятие средств на мероприятия по берегоукреплению в сумме 793 тыс.руб. </t>
  </si>
  <si>
    <t>Перераспределение ассигнований на ремонт медицинского блока, не соответствующего  требованиям СанПина, и проведение телефонной связи с подразделением пожарной охраны в МОУ Первомайский детский дом за счет экономии расходов по выплате компенсации части родительской платы за содержание детей в негосударственных дошкольных учреждениях области (0709)</t>
  </si>
  <si>
    <t>Субсидия на  реализацию ОЦП "Обеспечение доступности дошкольного образования в Ярославской области"</t>
  </si>
  <si>
    <t>Иные межбюджетные трансферты. Компенсация дополнительных расходов, возникших в результате увеличения должностных окладов (ставок заработной платы) воспитателям муниципальных дошкольных образовательных учреждений</t>
  </si>
  <si>
    <t>уменьшение ассигнований 400 тыс.руб. департамента образования ЯО по ОЦП "Семья и дети" подпрограмма "Семья" за счет увеличения кредитов  Правительству области (вед.920) на оказание материальной помощи малообеспеченным семьям и увеличение кредитов 130тыс.руб. департаменту образования  на обучение специалистов служб "Телефон доверия" за счет уменьшения ассигнований департамента здравоохранения ЯО по ОЦП "Семья и дети" подпрограмма "Семья" с проведения мероприятий по  анализу заболеваемости  алкоголизмом членов малоимущих семей</t>
  </si>
  <si>
    <t>Субсидия на дистанционное образование детей-инвалидов</t>
  </si>
  <si>
    <t>перераспределение на программу "Энергоресурсосбережения" за счет средств департамента топлива, энергетики и регулирования тарифов ЯО</t>
  </si>
  <si>
    <t>Департамент агропромышленного комплекса и потребительского рынка ЯО</t>
  </si>
  <si>
    <t>Субвенция на обеспечение деятельности органов местного самоуправления</t>
  </si>
</sst>
</file>

<file path=xl/styles.xml><?xml version="1.0" encoding="utf-8"?>
<styleSheet xmlns="http://schemas.openxmlformats.org/spreadsheetml/2006/main">
  <numFmts count="3">
    <numFmt numFmtId="43" formatCode="_-* #,##0.00_р_._-;\-* #,##0.00_р_._-;_-* &quot;-&quot;??_р_._-;_-@_-"/>
    <numFmt numFmtId="164" formatCode="#,##0_ ;\-#,##0\ "/>
    <numFmt numFmtId="165" formatCode="0.0"/>
  </numFmts>
  <fonts count="22">
    <font>
      <sz val="10"/>
      <name val="Arial Cyr"/>
      <charset val="204"/>
    </font>
    <font>
      <sz val="10"/>
      <name val="Arial Cyr"/>
      <charset val="204"/>
    </font>
    <font>
      <sz val="10"/>
      <name val="Arial"/>
      <family val="2"/>
      <charset val="204"/>
    </font>
    <font>
      <sz val="10"/>
      <name val="Arial"/>
      <family val="2"/>
      <charset val="204"/>
    </font>
    <font>
      <b/>
      <sz val="8"/>
      <name val="Arial"/>
      <family val="2"/>
      <charset val="204"/>
    </font>
    <font>
      <b/>
      <sz val="10"/>
      <name val="Arial Cyr"/>
      <charset val="204"/>
    </font>
    <font>
      <b/>
      <sz val="9"/>
      <name val="Times New Roman"/>
      <family val="1"/>
      <charset val="204"/>
    </font>
    <font>
      <b/>
      <sz val="10"/>
      <name val="Arial"/>
      <family val="2"/>
      <charset val="204"/>
    </font>
    <font>
      <b/>
      <u/>
      <sz val="10"/>
      <name val="Arial"/>
      <family val="2"/>
      <charset val="204"/>
    </font>
    <font>
      <sz val="8"/>
      <name val="Arial Cyr"/>
      <charset val="204"/>
    </font>
    <font>
      <sz val="10"/>
      <name val="Arial Cyr"/>
    </font>
    <font>
      <sz val="8"/>
      <name val="Arial Cyr"/>
    </font>
    <font>
      <sz val="8"/>
      <name val="Arial"/>
      <family val="2"/>
      <charset val="204"/>
    </font>
    <font>
      <sz val="14"/>
      <name val="Times New Roman"/>
      <family val="1"/>
      <charset val="204"/>
    </font>
    <font>
      <b/>
      <sz val="14"/>
      <name val="Arial Cyr"/>
      <charset val="204"/>
    </font>
    <font>
      <sz val="9"/>
      <name val="Times New Roman"/>
      <family val="1"/>
      <charset val="204"/>
    </font>
    <font>
      <b/>
      <sz val="12"/>
      <name val="Times New Roman"/>
      <family val="1"/>
      <charset val="204"/>
    </font>
    <font>
      <sz val="12"/>
      <name val="Times New Roman"/>
      <family val="1"/>
      <charset val="204"/>
    </font>
    <font>
      <sz val="9"/>
      <name val="Arial Cyr"/>
      <charset val="204"/>
    </font>
    <font>
      <sz val="9"/>
      <name val="Arial"/>
      <family val="2"/>
      <charset val="204"/>
    </font>
    <font>
      <b/>
      <sz val="8"/>
      <name val="Times New Roman"/>
      <family val="1"/>
      <charset val="204"/>
    </font>
    <font>
      <sz val="10"/>
      <color indexed="10"/>
      <name val="Arial"/>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s>
  <cellStyleXfs count="16">
    <xf numFmtId="0" fontId="0"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cellStyleXfs>
  <cellXfs count="174">
    <xf numFmtId="0" fontId="0" fillId="0" borderId="0" xfId="0"/>
    <xf numFmtId="0" fontId="6" fillId="0" borderId="1" xfId="14" applyNumberFormat="1" applyFont="1" applyFill="1" applyBorder="1" applyAlignment="1" applyProtection="1">
      <alignment horizontal="center" wrapText="1"/>
      <protection hidden="1"/>
    </xf>
    <xf numFmtId="0" fontId="4"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0" fontId="4" fillId="0" borderId="0" xfId="1" applyNumberFormat="1" applyFont="1" applyFill="1" applyBorder="1" applyAlignment="1" applyProtection="1">
      <alignment horizontal="left" vertical="top" wrapText="1"/>
      <protection hidden="1"/>
    </xf>
    <xf numFmtId="0" fontId="4" fillId="0" borderId="1" xfId="1" applyNumberFormat="1" applyFont="1" applyFill="1" applyBorder="1" applyAlignment="1" applyProtection="1">
      <alignment vertical="top" wrapText="1"/>
      <protection hidden="1"/>
    </xf>
    <xf numFmtId="49" fontId="7" fillId="0" borderId="1" xfId="0" applyNumberFormat="1" applyFont="1" applyFill="1" applyBorder="1" applyAlignment="1">
      <alignment horizontal="left" wrapText="1"/>
    </xf>
    <xf numFmtId="0" fontId="7" fillId="0" borderId="1" xfId="1" applyNumberFormat="1" applyFont="1" applyFill="1" applyBorder="1" applyAlignment="1" applyProtection="1">
      <alignment horizontal="left" vertical="top" wrapText="1"/>
      <protection hidden="1"/>
    </xf>
    <xf numFmtId="0" fontId="6" fillId="0" borderId="2" xfId="14" applyNumberFormat="1" applyFont="1" applyFill="1" applyBorder="1" applyAlignment="1" applyProtection="1">
      <alignment horizontal="center" wrapText="1"/>
      <protection hidden="1"/>
    </xf>
    <xf numFmtId="49" fontId="2" fillId="0" borderId="1" xfId="0" applyNumberFormat="1" applyFont="1" applyFill="1" applyBorder="1" applyAlignment="1">
      <alignment horizontal="left" vertical="top" wrapText="1"/>
    </xf>
    <xf numFmtId="0" fontId="4" fillId="0" borderId="1" xfId="1" applyNumberFormat="1" applyFont="1" applyFill="1" applyBorder="1" applyAlignment="1" applyProtection="1">
      <alignment horizontal="left" wrapText="1"/>
      <protection hidden="1"/>
    </xf>
    <xf numFmtId="0" fontId="2" fillId="0" borderId="1" xfId="1" applyNumberFormat="1" applyFont="1" applyFill="1" applyBorder="1" applyAlignment="1" applyProtection="1">
      <alignment vertical="top" wrapText="1"/>
      <protection hidden="1"/>
    </xf>
    <xf numFmtId="0" fontId="2" fillId="0" borderId="1" xfId="1" applyNumberFormat="1" applyFont="1" applyFill="1" applyBorder="1" applyAlignment="1" applyProtection="1">
      <alignment horizontal="justify" vertical="top" wrapText="1"/>
      <protection hidden="1"/>
    </xf>
    <xf numFmtId="0" fontId="12" fillId="0" borderId="1" xfId="1" applyNumberFormat="1" applyFont="1" applyFill="1" applyBorder="1" applyAlignment="1" applyProtection="1">
      <alignment horizontal="left" vertical="top" wrapText="1"/>
      <protection hidden="1"/>
    </xf>
    <xf numFmtId="0" fontId="5" fillId="0" borderId="1" xfId="0" applyFont="1" applyFill="1" applyBorder="1"/>
    <xf numFmtId="0" fontId="0" fillId="0" borderId="1" xfId="0" applyFont="1" applyFill="1" applyBorder="1"/>
    <xf numFmtId="0" fontId="2" fillId="0" borderId="1" xfId="9" applyNumberFormat="1" applyFont="1" applyFill="1" applyBorder="1" applyAlignment="1" applyProtection="1">
      <alignment vertical="top" wrapText="1"/>
      <protection hidden="1"/>
    </xf>
    <xf numFmtId="0" fontId="4" fillId="0" borderId="1" xfId="10" applyNumberFormat="1" applyFont="1" applyFill="1" applyBorder="1" applyAlignment="1" applyProtection="1">
      <alignment horizontal="left" vertical="top" wrapText="1"/>
      <protection hidden="1"/>
    </xf>
    <xf numFmtId="0" fontId="2" fillId="0" borderId="1" xfId="10" applyNumberFormat="1" applyFont="1" applyFill="1" applyBorder="1" applyAlignment="1" applyProtection="1">
      <alignment vertical="top" wrapText="1"/>
      <protection hidden="1"/>
    </xf>
    <xf numFmtId="0" fontId="4" fillId="0" borderId="1" xfId="11" applyNumberFormat="1" applyFont="1" applyFill="1" applyBorder="1" applyAlignment="1" applyProtection="1">
      <alignment horizontal="left" vertical="top" wrapText="1"/>
      <protection hidden="1"/>
    </xf>
    <xf numFmtId="0" fontId="2" fillId="0" borderId="1" xfId="11" applyNumberFormat="1" applyFont="1" applyFill="1" applyBorder="1" applyAlignment="1" applyProtection="1">
      <alignment vertical="top" wrapText="1"/>
      <protection hidden="1"/>
    </xf>
    <xf numFmtId="0" fontId="4" fillId="0" borderId="1" xfId="12" applyNumberFormat="1" applyFont="1" applyFill="1" applyBorder="1" applyAlignment="1" applyProtection="1">
      <alignment horizontal="left" vertical="top" wrapText="1"/>
      <protection hidden="1"/>
    </xf>
    <xf numFmtId="0" fontId="4" fillId="0" borderId="1" xfId="13" applyNumberFormat="1" applyFont="1" applyFill="1" applyBorder="1" applyAlignment="1" applyProtection="1">
      <alignment horizontal="left" vertical="top" wrapText="1"/>
      <protection hidden="1"/>
    </xf>
    <xf numFmtId="0" fontId="4" fillId="0" borderId="1" xfId="2" applyNumberFormat="1" applyFont="1" applyFill="1" applyBorder="1" applyAlignment="1" applyProtection="1">
      <alignment horizontal="left" vertical="top" wrapText="1"/>
      <protection hidden="1"/>
    </xf>
    <xf numFmtId="0" fontId="4" fillId="0" borderId="1" xfId="3" applyNumberFormat="1" applyFont="1" applyFill="1" applyBorder="1" applyAlignment="1" applyProtection="1">
      <alignment horizontal="left" vertical="top" wrapText="1"/>
      <protection hidden="1"/>
    </xf>
    <xf numFmtId="0" fontId="4" fillId="0" borderId="1" xfId="4" applyNumberFormat="1" applyFont="1" applyFill="1" applyBorder="1" applyAlignment="1" applyProtection="1">
      <alignment horizontal="left" vertical="top" wrapText="1"/>
      <protection hidden="1"/>
    </xf>
    <xf numFmtId="0" fontId="2" fillId="0" borderId="1" xfId="4" applyNumberFormat="1" applyFont="1" applyFill="1" applyBorder="1" applyAlignment="1" applyProtection="1">
      <alignment vertical="top" wrapText="1"/>
      <protection hidden="1"/>
    </xf>
    <xf numFmtId="0" fontId="4" fillId="0" borderId="1" xfId="5" applyNumberFormat="1" applyFont="1" applyFill="1" applyBorder="1" applyAlignment="1" applyProtection="1">
      <alignment horizontal="left" vertical="top" wrapText="1"/>
      <protection hidden="1"/>
    </xf>
    <xf numFmtId="0" fontId="2" fillId="0" borderId="1" xfId="5" applyNumberFormat="1" applyFont="1" applyFill="1" applyBorder="1" applyAlignment="1" applyProtection="1">
      <alignment vertical="top" wrapText="1"/>
      <protection hidden="1"/>
    </xf>
    <xf numFmtId="0" fontId="4" fillId="0" borderId="1" xfId="6" applyNumberFormat="1" applyFont="1" applyFill="1" applyBorder="1" applyAlignment="1" applyProtection="1">
      <alignment horizontal="left" vertical="top" wrapText="1"/>
      <protection hidden="1"/>
    </xf>
    <xf numFmtId="0" fontId="4" fillId="0" borderId="1" xfId="7" applyNumberFormat="1" applyFont="1" applyFill="1" applyBorder="1" applyAlignment="1" applyProtection="1">
      <alignment horizontal="left" vertical="top" wrapText="1"/>
      <protection hidden="1"/>
    </xf>
    <xf numFmtId="0" fontId="2" fillId="0" borderId="1" xfId="7" applyNumberFormat="1" applyFont="1" applyFill="1" applyBorder="1" applyAlignment="1" applyProtection="1">
      <alignment vertical="top" wrapText="1"/>
      <protection hidden="1"/>
    </xf>
    <xf numFmtId="0" fontId="12" fillId="0" borderId="1" xfId="8" applyNumberFormat="1" applyFont="1" applyFill="1" applyBorder="1" applyAlignment="1" applyProtection="1">
      <alignment horizontal="left" vertical="top" wrapText="1"/>
      <protection hidden="1"/>
    </xf>
    <xf numFmtId="0" fontId="2" fillId="0" borderId="1" xfId="2" applyNumberFormat="1" applyFont="1" applyFill="1" applyBorder="1" applyAlignment="1" applyProtection="1">
      <alignment vertical="top" wrapText="1"/>
      <protection hidden="1"/>
    </xf>
    <xf numFmtId="0" fontId="12" fillId="0" borderId="1" xfId="2" applyNumberFormat="1" applyFont="1" applyFill="1" applyBorder="1" applyAlignment="1" applyProtection="1">
      <alignment horizontal="left" vertical="top" wrapText="1"/>
      <protection hidden="1"/>
    </xf>
    <xf numFmtId="0" fontId="2" fillId="0" borderId="1" xfId="2" applyNumberFormat="1" applyFont="1" applyFill="1" applyBorder="1" applyAlignment="1" applyProtection="1">
      <alignment wrapText="1"/>
      <protection hidden="1"/>
    </xf>
    <xf numFmtId="0" fontId="15" fillId="0" borderId="1" xfId="14" applyNumberFormat="1" applyFont="1" applyFill="1" applyBorder="1" applyAlignment="1" applyProtection="1">
      <alignment horizontal="center" wrapText="1"/>
      <protection hidden="1"/>
    </xf>
    <xf numFmtId="49" fontId="12" fillId="0" borderId="1" xfId="2" applyNumberFormat="1" applyFont="1" applyFill="1" applyBorder="1" applyAlignment="1" applyProtection="1">
      <alignment horizontal="left" vertical="top" wrapText="1"/>
      <protection hidden="1"/>
    </xf>
    <xf numFmtId="0" fontId="16" fillId="0" borderId="1" xfId="14" applyNumberFormat="1" applyFont="1" applyFill="1" applyBorder="1" applyAlignment="1" applyProtection="1">
      <alignment horizontal="center" wrapText="1"/>
      <protection hidden="1"/>
    </xf>
    <xf numFmtId="0" fontId="4" fillId="0" borderId="1" xfId="2" applyNumberFormat="1" applyFont="1" applyFill="1" applyBorder="1" applyAlignment="1" applyProtection="1">
      <alignment vertical="top" wrapText="1"/>
      <protection hidden="1"/>
    </xf>
    <xf numFmtId="0" fontId="2" fillId="0" borderId="3" xfId="2" applyNumberFormat="1" applyFont="1" applyFill="1" applyBorder="1" applyAlignment="1" applyProtection="1">
      <alignment vertical="top" wrapText="1"/>
      <protection hidden="1"/>
    </xf>
    <xf numFmtId="0" fontId="19" fillId="0" borderId="1" xfId="1" applyNumberFormat="1" applyFont="1" applyFill="1" applyBorder="1" applyAlignment="1" applyProtection="1">
      <alignment vertical="top" wrapText="1"/>
      <protection hidden="1"/>
    </xf>
    <xf numFmtId="0" fontId="5" fillId="0" borderId="2" xfId="0" applyFont="1" applyFill="1" applyBorder="1"/>
    <xf numFmtId="0" fontId="12" fillId="0" borderId="4" xfId="2" applyNumberFormat="1" applyFont="1" applyFill="1" applyBorder="1" applyAlignment="1" applyProtection="1">
      <alignment horizontal="left" vertical="top" wrapText="1"/>
      <protection hidden="1"/>
    </xf>
    <xf numFmtId="0" fontId="17" fillId="0" borderId="1" xfId="0" applyFont="1" applyFill="1" applyBorder="1"/>
    <xf numFmtId="49" fontId="4" fillId="0" borderId="1" xfId="2" applyNumberFormat="1" applyFont="1" applyFill="1" applyBorder="1" applyAlignment="1" applyProtection="1">
      <alignment horizontal="left" vertical="top" wrapText="1"/>
      <protection hidden="1"/>
    </xf>
    <xf numFmtId="0" fontId="5" fillId="0" borderId="0" xfId="0" applyFont="1" applyFill="1"/>
    <xf numFmtId="0" fontId="5" fillId="0" borderId="0" xfId="0" applyFont="1" applyFill="1" applyAlignment="1">
      <alignment horizontal="left" vertical="top"/>
    </xf>
    <xf numFmtId="0" fontId="0" fillId="0" borderId="0" xfId="0" applyFont="1" applyFill="1"/>
    <xf numFmtId="0" fontId="13" fillId="0" borderId="0" xfId="0" applyFont="1" applyFill="1"/>
    <xf numFmtId="0" fontId="0" fillId="0" borderId="0" xfId="0" applyFont="1" applyFill="1" applyAlignment="1">
      <alignment vertical="top"/>
    </xf>
    <xf numFmtId="0" fontId="0" fillId="0" borderId="1" xfId="0" applyFont="1" applyFill="1" applyBorder="1" applyAlignment="1">
      <alignment horizontal="center" vertical="center"/>
    </xf>
    <xf numFmtId="0" fontId="0" fillId="0" borderId="1" xfId="0" applyFont="1" applyFill="1" applyBorder="1" applyAlignment="1">
      <alignment horizontal="center" wrapText="1"/>
    </xf>
    <xf numFmtId="0" fontId="0" fillId="0" borderId="2"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0" xfId="0" applyFont="1" applyFill="1" applyBorder="1" applyAlignment="1">
      <alignment horizontal="center" wrapText="1"/>
    </xf>
    <xf numFmtId="0" fontId="0" fillId="0" borderId="1" xfId="0" applyFont="1" applyFill="1" applyBorder="1" applyAlignment="1">
      <alignment vertical="top"/>
    </xf>
    <xf numFmtId="0" fontId="0" fillId="0" borderId="1" xfId="0" applyFont="1" applyFill="1" applyBorder="1" applyAlignment="1">
      <alignment horizontal="center"/>
    </xf>
    <xf numFmtId="0" fontId="0" fillId="0" borderId="2" xfId="0" applyFont="1" applyFill="1" applyBorder="1" applyAlignment="1">
      <alignment horizontal="center"/>
    </xf>
    <xf numFmtId="0" fontId="0" fillId="0" borderId="4" xfId="0" applyFont="1" applyFill="1" applyBorder="1"/>
    <xf numFmtId="0" fontId="0" fillId="0" borderId="2" xfId="0" applyFont="1" applyFill="1" applyBorder="1"/>
    <xf numFmtId="0" fontId="10" fillId="0" borderId="1" xfId="0" applyFont="1" applyFill="1" applyBorder="1"/>
    <xf numFmtId="0" fontId="0" fillId="0" borderId="1" xfId="0" applyFont="1" applyFill="1" applyBorder="1" applyAlignment="1">
      <alignment horizontal="justify" vertical="top"/>
    </xf>
    <xf numFmtId="0" fontId="5" fillId="0" borderId="1" xfId="0" applyNumberFormat="1" applyFont="1" applyFill="1" applyBorder="1"/>
    <xf numFmtId="0" fontId="5" fillId="0" borderId="2" xfId="0" applyNumberFormat="1" applyFont="1" applyFill="1" applyBorder="1"/>
    <xf numFmtId="0" fontId="2" fillId="0" borderId="1" xfId="9" applyNumberFormat="1" applyFont="1" applyFill="1" applyBorder="1" applyAlignment="1" applyProtection="1">
      <alignment horizontal="justify" wrapText="1"/>
      <protection hidden="1"/>
    </xf>
    <xf numFmtId="0" fontId="0" fillId="0" borderId="1" xfId="0" applyFont="1" applyFill="1" applyBorder="1" applyAlignment="1">
      <alignment wrapText="1"/>
    </xf>
    <xf numFmtId="0" fontId="0" fillId="0" borderId="1" xfId="0" applyFont="1" applyFill="1" applyBorder="1" applyAlignment="1">
      <alignment horizontal="right"/>
    </xf>
    <xf numFmtId="0" fontId="0" fillId="0" borderId="1" xfId="0" applyFont="1" applyFill="1" applyBorder="1" applyAlignment="1">
      <alignment horizontal="justify"/>
    </xf>
    <xf numFmtId="0" fontId="12" fillId="0" borderId="1" xfId="2" applyNumberFormat="1" applyFont="1" applyFill="1" applyBorder="1" applyAlignment="1" applyProtection="1">
      <alignment vertical="top" wrapText="1"/>
      <protection hidden="1"/>
    </xf>
    <xf numFmtId="0" fontId="0" fillId="0" borderId="1" xfId="0" applyFont="1" applyFill="1" applyBorder="1" applyAlignment="1">
      <alignment vertical="top" wrapText="1"/>
    </xf>
    <xf numFmtId="0" fontId="0" fillId="0" borderId="1" xfId="0" applyNumberFormat="1" applyFont="1" applyFill="1" applyBorder="1" applyAlignment="1">
      <alignment wrapText="1"/>
    </xf>
    <xf numFmtId="3" fontId="0" fillId="0" borderId="1" xfId="0" applyNumberFormat="1" applyFont="1" applyFill="1" applyBorder="1"/>
    <xf numFmtId="1" fontId="5" fillId="0" borderId="1" xfId="0" applyNumberFormat="1" applyFont="1" applyFill="1" applyBorder="1"/>
    <xf numFmtId="1" fontId="0" fillId="0" borderId="1" xfId="0" applyNumberFormat="1" applyFont="1" applyFill="1" applyBorder="1"/>
    <xf numFmtId="0" fontId="0" fillId="0" borderId="1" xfId="0" applyFont="1" applyFill="1" applyBorder="1" applyAlignment="1">
      <alignment vertical="center" wrapText="1"/>
    </xf>
    <xf numFmtId="2" fontId="0" fillId="0" borderId="1" xfId="0" applyNumberFormat="1" applyFont="1" applyFill="1" applyBorder="1" applyAlignment="1">
      <alignment vertical="top" wrapText="1"/>
    </xf>
    <xf numFmtId="0" fontId="0" fillId="0" borderId="1" xfId="0" applyFont="1" applyFill="1" applyBorder="1" applyAlignment="1">
      <alignment horizontal="left" vertical="center" wrapText="1"/>
    </xf>
    <xf numFmtId="0" fontId="16" fillId="0" borderId="1" xfId="2" applyNumberFormat="1" applyFont="1" applyFill="1" applyBorder="1" applyAlignment="1" applyProtection="1">
      <alignment horizontal="left" vertical="top" wrapText="1"/>
      <protection hidden="1"/>
    </xf>
    <xf numFmtId="0" fontId="16" fillId="0" borderId="4" xfId="2" applyNumberFormat="1" applyFont="1" applyFill="1" applyBorder="1" applyAlignment="1" applyProtection="1">
      <alignment horizontal="left" vertical="top" wrapText="1"/>
      <protection hidden="1"/>
    </xf>
    <xf numFmtId="0" fontId="16" fillId="0" borderId="1" xfId="0" applyFont="1" applyFill="1" applyBorder="1" applyAlignment="1" applyProtection="1"/>
    <xf numFmtId="0" fontId="0" fillId="0" borderId="1" xfId="0" applyFont="1" applyFill="1" applyBorder="1" applyAlignment="1">
      <alignment horizontal="left" vertical="top" wrapText="1"/>
    </xf>
    <xf numFmtId="0" fontId="0" fillId="0" borderId="0" xfId="0" applyFont="1" applyFill="1" applyBorder="1"/>
    <xf numFmtId="0" fontId="9" fillId="0" borderId="1" xfId="0" applyFont="1" applyFill="1" applyBorder="1" applyAlignment="1">
      <alignment horizontal="left" vertical="top" wrapText="1"/>
    </xf>
    <xf numFmtId="0" fontId="2" fillId="0" borderId="1" xfId="0" applyFont="1" applyFill="1" applyBorder="1"/>
    <xf numFmtId="0" fontId="0" fillId="0" borderId="3" xfId="0" applyFont="1" applyFill="1" applyBorder="1" applyAlignment="1">
      <alignment vertical="top" wrapText="1"/>
    </xf>
    <xf numFmtId="1" fontId="0" fillId="0" borderId="1" xfId="0" applyNumberFormat="1" applyFont="1" applyFill="1" applyBorder="1" applyAlignment="1">
      <alignment vertical="top"/>
    </xf>
    <xf numFmtId="1" fontId="5" fillId="0" borderId="2" xfId="0" applyNumberFormat="1" applyFont="1" applyFill="1" applyBorder="1"/>
    <xf numFmtId="0" fontId="5" fillId="0" borderId="0" xfId="0" applyFont="1" applyFill="1" applyBorder="1"/>
    <xf numFmtId="0" fontId="0" fillId="0" borderId="0" xfId="0" applyFont="1" applyFill="1" applyBorder="1" applyAlignment="1">
      <alignment vertical="top"/>
    </xf>
    <xf numFmtId="1" fontId="5" fillId="0" borderId="1" xfId="0" applyNumberFormat="1" applyFont="1" applyFill="1" applyBorder="1" applyAlignment="1">
      <alignment horizontal="right"/>
    </xf>
    <xf numFmtId="1" fontId="5" fillId="0" borderId="2" xfId="0" applyNumberFormat="1" applyFont="1" applyFill="1" applyBorder="1" applyAlignment="1">
      <alignment horizontal="right"/>
    </xf>
    <xf numFmtId="0" fontId="6" fillId="0" borderId="1" xfId="14" applyNumberFormat="1" applyFont="1" applyFill="1" applyBorder="1" applyAlignment="1" applyProtection="1">
      <alignment horizontal="center" vertical="center" wrapText="1"/>
      <protection hidden="1"/>
    </xf>
    <xf numFmtId="0" fontId="12" fillId="0" borderId="1" xfId="1" applyNumberFormat="1" applyFont="1" applyFill="1" applyBorder="1" applyAlignment="1" applyProtection="1">
      <alignment vertical="center" wrapText="1"/>
      <protection hidden="1"/>
    </xf>
    <xf numFmtId="49" fontId="0" fillId="0" borderId="1" xfId="0" applyNumberFormat="1" applyFont="1" applyFill="1" applyBorder="1" applyAlignment="1">
      <alignment horizontal="right"/>
    </xf>
    <xf numFmtId="49" fontId="0" fillId="0" borderId="2" xfId="0" applyNumberFormat="1" applyFont="1" applyFill="1" applyBorder="1" applyAlignment="1">
      <alignment horizontal="right"/>
    </xf>
    <xf numFmtId="0" fontId="0" fillId="0" borderId="1" xfId="0" applyFont="1" applyFill="1" applyBorder="1" applyAlignment="1"/>
    <xf numFmtId="3" fontId="5" fillId="0" borderId="1" xfId="0" applyNumberFormat="1" applyFont="1" applyFill="1" applyBorder="1"/>
    <xf numFmtId="0" fontId="12" fillId="0" borderId="1" xfId="1" applyNumberFormat="1" applyFont="1" applyFill="1" applyBorder="1" applyAlignment="1" applyProtection="1">
      <alignment vertical="top" wrapText="1"/>
      <protection hidden="1"/>
    </xf>
    <xf numFmtId="0" fontId="16" fillId="0" borderId="1" xfId="14" applyNumberFormat="1" applyFont="1" applyFill="1" applyBorder="1" applyAlignment="1" applyProtection="1">
      <alignment horizontal="center" vertical="top" wrapText="1"/>
      <protection hidden="1"/>
    </xf>
    <xf numFmtId="0" fontId="7" fillId="0" borderId="1" xfId="0" applyFont="1" applyFill="1" applyBorder="1"/>
    <xf numFmtId="0" fontId="2" fillId="0" borderId="2" xfId="0" applyFont="1" applyFill="1" applyBorder="1"/>
    <xf numFmtId="0" fontId="18" fillId="0" borderId="1" xfId="0" applyFont="1" applyFill="1" applyBorder="1" applyAlignment="1">
      <alignment vertical="top"/>
    </xf>
    <xf numFmtId="1" fontId="0" fillId="0" borderId="1" xfId="0" applyNumberFormat="1" applyFont="1" applyFill="1" applyBorder="1" applyAlignment="1">
      <alignment vertical="top" wrapText="1"/>
    </xf>
    <xf numFmtId="0" fontId="5" fillId="0" borderId="1" xfId="0" applyFont="1" applyFill="1" applyBorder="1" applyAlignment="1">
      <alignment horizontal="left" vertical="top"/>
    </xf>
    <xf numFmtId="0" fontId="11" fillId="0" borderId="1" xfId="0" applyFont="1" applyFill="1" applyBorder="1"/>
    <xf numFmtId="0" fontId="11" fillId="0" borderId="2" xfId="0" applyFont="1" applyFill="1" applyBorder="1"/>
    <xf numFmtId="1" fontId="0" fillId="0" borderId="0" xfId="0" applyNumberFormat="1" applyFont="1" applyFill="1"/>
    <xf numFmtId="0" fontId="0" fillId="0" borderId="1" xfId="0" applyFill="1" applyBorder="1" applyAlignment="1">
      <alignment wrapText="1"/>
    </xf>
    <xf numFmtId="0" fontId="0" fillId="0" borderId="1" xfId="0" applyFill="1" applyBorder="1" applyAlignment="1">
      <alignment vertical="top" wrapText="1"/>
    </xf>
    <xf numFmtId="0" fontId="5" fillId="0" borderId="0" xfId="0" applyFont="1" applyFill="1" applyBorder="1" applyAlignment="1">
      <alignment wrapText="1"/>
    </xf>
    <xf numFmtId="1" fontId="5" fillId="0" borderId="0" xfId="0" applyNumberFormat="1" applyFont="1" applyFill="1" applyBorder="1" applyAlignment="1">
      <alignment vertical="top"/>
    </xf>
    <xf numFmtId="49" fontId="0" fillId="0" borderId="0" xfId="0" applyNumberFormat="1" applyFont="1" applyFill="1"/>
    <xf numFmtId="0" fontId="2" fillId="0" borderId="4" xfId="2" applyNumberFormat="1" applyFont="1" applyFill="1" applyBorder="1" applyAlignment="1" applyProtection="1">
      <alignment horizontal="left" vertical="center" wrapText="1"/>
      <protection hidden="1"/>
    </xf>
    <xf numFmtId="0" fontId="19" fillId="0" borderId="1" xfId="2" applyNumberFormat="1" applyFont="1" applyFill="1" applyBorder="1" applyAlignment="1" applyProtection="1">
      <alignment vertical="top" wrapText="1"/>
      <protection hidden="1"/>
    </xf>
    <xf numFmtId="1" fontId="0" fillId="0" borderId="0" xfId="0" applyNumberFormat="1" applyFont="1" applyFill="1" applyBorder="1"/>
    <xf numFmtId="0" fontId="2" fillId="0" borderId="3" xfId="2" applyNumberFormat="1" applyFont="1" applyFill="1" applyBorder="1" applyAlignment="1" applyProtection="1">
      <alignment vertical="center" wrapText="1"/>
      <protection hidden="1"/>
    </xf>
    <xf numFmtId="165" fontId="5" fillId="0" borderId="0" xfId="0" applyNumberFormat="1" applyFont="1" applyFill="1" applyBorder="1"/>
    <xf numFmtId="165" fontId="0" fillId="0" borderId="0" xfId="0" applyNumberFormat="1" applyFont="1" applyFill="1" applyBorder="1"/>
    <xf numFmtId="0" fontId="0" fillId="0" borderId="0" xfId="0" applyFont="1" applyFill="1" applyAlignment="1">
      <alignment horizontal="right" wrapText="1"/>
    </xf>
    <xf numFmtId="0" fontId="9" fillId="0" borderId="4" xfId="0" applyFont="1" applyFill="1" applyBorder="1" applyAlignment="1">
      <alignment horizontal="left" vertical="top" wrapText="1"/>
    </xf>
    <xf numFmtId="0" fontId="12" fillId="0" borderId="3" xfId="2" applyNumberFormat="1" applyFont="1" applyFill="1" applyBorder="1" applyAlignment="1" applyProtection="1">
      <alignment horizontal="left" vertical="top" wrapText="1"/>
      <protection hidden="1"/>
    </xf>
    <xf numFmtId="0" fontId="0" fillId="0" borderId="1" xfId="0" applyFont="1" applyFill="1" applyBorder="1" applyAlignment="1">
      <alignment horizontal="justify" vertical="justify"/>
    </xf>
    <xf numFmtId="0" fontId="16" fillId="0" borderId="3" xfId="14" applyNumberFormat="1" applyFont="1" applyFill="1" applyBorder="1" applyAlignment="1" applyProtection="1">
      <alignment horizontal="center" wrapText="1"/>
      <protection hidden="1"/>
    </xf>
    <xf numFmtId="164" fontId="0" fillId="0" borderId="1" xfId="15" applyNumberFormat="1" applyFont="1" applyFill="1" applyBorder="1"/>
    <xf numFmtId="0" fontId="8" fillId="0" borderId="1" xfId="1" applyNumberFormat="1" applyFont="1" applyFill="1" applyBorder="1" applyAlignment="1" applyProtection="1">
      <alignment horizontal="center" vertical="center" wrapText="1"/>
      <protection hidden="1"/>
    </xf>
    <xf numFmtId="1" fontId="5" fillId="0" borderId="1" xfId="0" applyNumberFormat="1" applyFont="1" applyFill="1" applyBorder="1" applyAlignment="1">
      <alignment horizontal="right" vertical="center"/>
    </xf>
    <xf numFmtId="1" fontId="5" fillId="0" borderId="2" xfId="0" applyNumberFormat="1" applyFont="1" applyFill="1" applyBorder="1" applyAlignment="1">
      <alignment horizontal="right" vertical="center"/>
    </xf>
    <xf numFmtId="3" fontId="0" fillId="0" borderId="0" xfId="0" applyNumberFormat="1" applyFont="1" applyFill="1" applyBorder="1"/>
    <xf numFmtId="0" fontId="12" fillId="0" borderId="1" xfId="9" applyNumberFormat="1" applyFont="1" applyFill="1" applyBorder="1" applyAlignment="1" applyProtection="1">
      <alignment vertical="top" wrapText="1"/>
      <protection hidden="1"/>
    </xf>
    <xf numFmtId="0" fontId="20" fillId="0" borderId="1" xfId="2" applyNumberFormat="1" applyFont="1" applyFill="1" applyBorder="1" applyAlignment="1" applyProtection="1">
      <alignment horizontal="left" vertical="top" wrapText="1"/>
      <protection hidden="1"/>
    </xf>
    <xf numFmtId="0" fontId="20" fillId="0" borderId="0" xfId="0" applyFont="1" applyFill="1" applyAlignment="1">
      <alignment horizontal="left" vertical="top"/>
    </xf>
    <xf numFmtId="0" fontId="0" fillId="0" borderId="3" xfId="0" applyFill="1" applyBorder="1" applyAlignment="1">
      <alignment vertical="top" wrapText="1"/>
    </xf>
    <xf numFmtId="0" fontId="21" fillId="0" borderId="1" xfId="9" applyNumberFormat="1" applyFont="1" applyFill="1" applyBorder="1" applyAlignment="1" applyProtection="1">
      <alignment vertical="top" wrapText="1"/>
      <protection hidden="1"/>
    </xf>
    <xf numFmtId="0" fontId="17" fillId="0" borderId="1" xfId="0" applyFont="1" applyFill="1" applyBorder="1" applyAlignment="1" applyProtection="1"/>
    <xf numFmtId="3" fontId="1" fillId="0" borderId="1" xfId="0" applyNumberFormat="1" applyFont="1" applyFill="1" applyBorder="1"/>
    <xf numFmtId="0" fontId="1" fillId="0" borderId="1" xfId="0" applyFont="1" applyFill="1" applyBorder="1"/>
    <xf numFmtId="0" fontId="1" fillId="0" borderId="0" xfId="0" applyFont="1" applyFill="1"/>
    <xf numFmtId="0" fontId="1" fillId="0" borderId="1" xfId="0" applyFont="1" applyFill="1" applyBorder="1" applyAlignment="1">
      <alignment horizontal="right"/>
    </xf>
    <xf numFmtId="0" fontId="1" fillId="0" borderId="2" xfId="0" applyFont="1" applyFill="1" applyBorder="1"/>
    <xf numFmtId="0" fontId="1" fillId="0" borderId="1" xfId="0" applyFont="1" applyFill="1" applyBorder="1" applyAlignment="1">
      <alignment vertical="top" wrapText="1"/>
    </xf>
    <xf numFmtId="0" fontId="1" fillId="0" borderId="1" xfId="0" applyFont="1" applyFill="1" applyBorder="1" applyAlignment="1">
      <alignment wrapText="1"/>
    </xf>
    <xf numFmtId="0" fontId="6" fillId="0" borderId="3" xfId="14" applyNumberFormat="1" applyFont="1" applyFill="1" applyBorder="1" applyAlignment="1" applyProtection="1">
      <alignment horizontal="center" wrapText="1"/>
      <protection hidden="1"/>
    </xf>
    <xf numFmtId="0" fontId="6" fillId="0" borderId="4" xfId="14" applyNumberFormat="1" applyFont="1" applyFill="1" applyBorder="1" applyAlignment="1" applyProtection="1">
      <alignment horizontal="center" wrapText="1"/>
      <protection hidden="1"/>
    </xf>
    <xf numFmtId="0" fontId="0" fillId="0" borderId="3" xfId="0" applyFill="1" applyBorder="1" applyAlignment="1">
      <alignment horizontal="left" vertical="top" wrapText="1"/>
    </xf>
    <xf numFmtId="0" fontId="0" fillId="0" borderId="4" xfId="0" applyFont="1" applyFill="1" applyBorder="1" applyAlignment="1">
      <alignment horizontal="left" vertical="top" wrapText="1"/>
    </xf>
    <xf numFmtId="0" fontId="2" fillId="0" borderId="3" xfId="1" applyNumberFormat="1" applyFont="1" applyFill="1" applyBorder="1" applyAlignment="1" applyProtection="1">
      <alignment horizontal="left" vertical="top" wrapText="1"/>
      <protection hidden="1"/>
    </xf>
    <xf numFmtId="0" fontId="2" fillId="0" borderId="4" xfId="1" applyNumberFormat="1" applyFont="1" applyFill="1" applyBorder="1" applyAlignment="1" applyProtection="1">
      <alignment horizontal="left" vertical="top" wrapText="1"/>
      <protection hidden="1"/>
    </xf>
    <xf numFmtId="0" fontId="5" fillId="0" borderId="0" xfId="0" applyFont="1" applyFill="1" applyBorder="1" applyAlignment="1">
      <alignment horizontal="center" wrapText="1"/>
    </xf>
    <xf numFmtId="0" fontId="2" fillId="0" borderId="3" xfId="9" applyNumberFormat="1" applyFont="1" applyFill="1" applyBorder="1" applyAlignment="1" applyProtection="1">
      <alignment horizontal="left" vertical="top" wrapText="1"/>
      <protection hidden="1"/>
    </xf>
    <xf numFmtId="0" fontId="2" fillId="0" borderId="4" xfId="9" applyNumberFormat="1" applyFont="1" applyFill="1" applyBorder="1" applyAlignment="1" applyProtection="1">
      <alignment horizontal="left" vertical="top" wrapText="1"/>
      <protection hidden="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2" fillId="0" borderId="3" xfId="1" applyNumberFormat="1" applyFont="1" applyFill="1" applyBorder="1" applyAlignment="1" applyProtection="1">
      <alignment horizontal="left" vertical="top" wrapText="1"/>
      <protection hidden="1"/>
    </xf>
    <xf numFmtId="0" fontId="12" fillId="0" borderId="4" xfId="1" applyNumberFormat="1" applyFont="1" applyFill="1" applyBorder="1" applyAlignment="1" applyProtection="1">
      <alignment horizontal="left" vertical="top" wrapText="1"/>
      <protection hidden="1"/>
    </xf>
    <xf numFmtId="0" fontId="12" fillId="0" borderId="6" xfId="1" applyNumberFormat="1" applyFont="1" applyFill="1" applyBorder="1" applyAlignment="1" applyProtection="1">
      <alignment horizontal="left" vertical="top" wrapText="1"/>
      <protection hidden="1"/>
    </xf>
    <xf numFmtId="0" fontId="12" fillId="0" borderId="3" xfId="2" applyNumberFormat="1" applyFont="1" applyFill="1" applyBorder="1" applyAlignment="1" applyProtection="1">
      <alignment horizontal="left" vertical="top" wrapText="1"/>
      <protection hidden="1"/>
    </xf>
    <xf numFmtId="0" fontId="4" fillId="0" borderId="1" xfId="1" applyNumberFormat="1" applyFont="1" applyFill="1" applyBorder="1" applyAlignment="1" applyProtection="1">
      <alignment horizontal="left" vertical="top" wrapText="1"/>
      <protection hidden="1"/>
    </xf>
    <xf numFmtId="0" fontId="5" fillId="0" borderId="1" xfId="0" applyFont="1" applyFill="1" applyBorder="1" applyAlignment="1">
      <alignment wrapText="1"/>
    </xf>
    <xf numFmtId="0" fontId="6" fillId="0" borderId="7" xfId="14" applyNumberFormat="1" applyFont="1" applyFill="1" applyBorder="1" applyAlignment="1" applyProtection="1">
      <alignment horizontal="center" wrapText="1"/>
      <protection hidden="1"/>
    </xf>
    <xf numFmtId="0" fontId="6" fillId="0" borderId="8" xfId="14" applyNumberFormat="1" applyFont="1" applyFill="1" applyBorder="1" applyAlignment="1" applyProtection="1">
      <alignment horizontal="center" wrapText="1"/>
      <protection hidden="1"/>
    </xf>
    <xf numFmtId="0" fontId="0" fillId="0" borderId="3" xfId="0" applyFont="1" applyFill="1" applyBorder="1" applyAlignment="1">
      <alignment horizontal="left" vertical="top"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9" fillId="0" borderId="6" xfId="0" applyFont="1" applyFill="1" applyBorder="1" applyAlignment="1">
      <alignment horizontal="left" vertical="top" wrapText="1"/>
    </xf>
    <xf numFmtId="0" fontId="0" fillId="0" borderId="0" xfId="0" applyFont="1" applyFill="1" applyAlignment="1">
      <alignment horizontal="right"/>
    </xf>
    <xf numFmtId="0" fontId="0" fillId="0" borderId="0" xfId="0" applyFont="1" applyFill="1" applyAlignment="1">
      <alignment horizontal="right" wrapText="1"/>
    </xf>
    <xf numFmtId="0" fontId="14" fillId="0" borderId="0" xfId="0" applyFont="1" applyFill="1" applyAlignment="1">
      <alignment horizontal="center" wrapText="1"/>
    </xf>
    <xf numFmtId="0" fontId="5" fillId="0" borderId="2" xfId="0" applyFont="1" applyFill="1" applyBorder="1" applyAlignment="1">
      <alignment wrapText="1"/>
    </xf>
    <xf numFmtId="0" fontId="5" fillId="0" borderId="5" xfId="0" applyFont="1" applyFill="1" applyBorder="1" applyAlignment="1">
      <alignment wrapText="1"/>
    </xf>
    <xf numFmtId="0" fontId="0" fillId="0" borderId="2"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cellXfs>
  <cellStyles count="16">
    <cellStyle name="Обычный" xfId="0" builtinId="0"/>
    <cellStyle name="Обычный_tmp" xfId="1"/>
    <cellStyle name="Обычный_tmp 10" xfId="2"/>
    <cellStyle name="Обычный_tmp 11" xfId="3"/>
    <cellStyle name="Обычный_tmp 13" xfId="4"/>
    <cellStyle name="Обычный_tmp 14" xfId="5"/>
    <cellStyle name="Обычный_tmp 15" xfId="6"/>
    <cellStyle name="Обычный_tmp 16" xfId="7"/>
    <cellStyle name="Обычный_tmp 17" xfId="8"/>
    <cellStyle name="Обычный_tmp 2" xfId="9"/>
    <cellStyle name="Обычный_tmp 4" xfId="10"/>
    <cellStyle name="Обычный_tmp 7" xfId="11"/>
    <cellStyle name="Обычный_tmp 8" xfId="12"/>
    <cellStyle name="Обычный_tmp 9" xfId="13"/>
    <cellStyle name="Обычный_Tmp1" xfId="14"/>
    <cellStyle name="Финансовый" xfId="15"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357"/>
  <sheetViews>
    <sheetView tabSelected="1" view="pageBreakPreview" topLeftCell="I316" zoomScaleNormal="100" zoomScaleSheetLayoutView="100" workbookViewId="0">
      <selection activeCell="I313" sqref="I313"/>
    </sheetView>
  </sheetViews>
  <sheetFormatPr defaultRowHeight="12.75" outlineLevelRow="3"/>
  <cols>
    <col min="1" max="1" width="5.85546875" style="46" customWidth="1"/>
    <col min="2" max="2" width="28.7109375" style="47" customWidth="1"/>
    <col min="3" max="3" width="10.140625" style="48" customWidth="1"/>
    <col min="4" max="4" width="9.28515625" style="48" customWidth="1"/>
    <col min="5" max="5" width="10.85546875" style="48" customWidth="1"/>
    <col min="6" max="6" width="12" style="48" customWidth="1"/>
    <col min="7" max="7" width="10.140625" style="48" customWidth="1"/>
    <col min="8" max="8" width="10.85546875" style="48" customWidth="1"/>
    <col min="9" max="9" width="60.28515625" style="50" customWidth="1"/>
    <col min="10" max="10" width="12" style="48" hidden="1" customWidth="1"/>
    <col min="11" max="11" width="12.140625" style="48" hidden="1" customWidth="1"/>
    <col min="12" max="12" width="26.28515625" style="48" hidden="1" customWidth="1"/>
    <col min="13" max="16384" width="9.140625" style="48"/>
  </cols>
  <sheetData>
    <row r="1" spans="1:13">
      <c r="I1" s="165" t="s">
        <v>163</v>
      </c>
      <c r="J1" s="165"/>
      <c r="K1" s="165"/>
      <c r="L1" s="165"/>
    </row>
    <row r="2" spans="1:13" ht="12.75" customHeight="1">
      <c r="I2" s="166" t="s">
        <v>50</v>
      </c>
      <c r="J2" s="166"/>
      <c r="K2" s="166"/>
      <c r="L2" s="166"/>
    </row>
    <row r="3" spans="1:13" ht="26.25" customHeight="1">
      <c r="I3" s="166"/>
      <c r="J3" s="166"/>
      <c r="K3" s="166"/>
      <c r="L3" s="166"/>
    </row>
    <row r="4" spans="1:13">
      <c r="I4" s="119"/>
    </row>
    <row r="5" spans="1:13" ht="38.25" customHeight="1">
      <c r="A5" s="167" t="s">
        <v>171</v>
      </c>
      <c r="B5" s="167"/>
      <c r="C5" s="167"/>
      <c r="D5" s="167"/>
      <c r="E5" s="167"/>
      <c r="F5" s="167"/>
      <c r="G5" s="167"/>
      <c r="H5" s="167"/>
      <c r="I5" s="167"/>
      <c r="J5" s="167"/>
      <c r="K5" s="167"/>
      <c r="L5" s="167"/>
    </row>
    <row r="6" spans="1:13" ht="18.75">
      <c r="B6" s="49"/>
    </row>
    <row r="7" spans="1:13" ht="50.25" customHeight="1">
      <c r="A7" s="172" t="s">
        <v>147</v>
      </c>
      <c r="B7" s="172" t="s">
        <v>146</v>
      </c>
      <c r="C7" s="162" t="s">
        <v>148</v>
      </c>
      <c r="D7" s="162" t="s">
        <v>250</v>
      </c>
      <c r="E7" s="162" t="s">
        <v>153</v>
      </c>
      <c r="F7" s="162" t="s">
        <v>154</v>
      </c>
      <c r="G7" s="170" t="s">
        <v>159</v>
      </c>
      <c r="H7" s="171"/>
      <c r="I7" s="51" t="s">
        <v>151</v>
      </c>
      <c r="J7" s="52" t="s">
        <v>161</v>
      </c>
      <c r="K7" s="53" t="s">
        <v>162</v>
      </c>
      <c r="L7" s="54" t="s">
        <v>274</v>
      </c>
      <c r="M7" s="55"/>
    </row>
    <row r="8" spans="1:13" ht="22.5" customHeight="1">
      <c r="A8" s="173"/>
      <c r="B8" s="173"/>
      <c r="C8" s="163"/>
      <c r="D8" s="163"/>
      <c r="E8" s="163"/>
      <c r="F8" s="163"/>
      <c r="G8" s="51" t="s">
        <v>149</v>
      </c>
      <c r="H8" s="51" t="s">
        <v>150</v>
      </c>
      <c r="I8" s="56"/>
      <c r="J8" s="57" t="s">
        <v>149</v>
      </c>
      <c r="K8" s="58" t="s">
        <v>150</v>
      </c>
      <c r="L8" s="59"/>
    </row>
    <row r="9" spans="1:13" ht="22.5">
      <c r="A9" s="1">
        <v>901</v>
      </c>
      <c r="B9" s="2" t="s">
        <v>125</v>
      </c>
      <c r="C9" s="14">
        <f t="shared" ref="C9:H9" si="0">SUM(C10:C24)</f>
        <v>6705</v>
      </c>
      <c r="D9" s="14">
        <f t="shared" si="0"/>
        <v>88</v>
      </c>
      <c r="E9" s="14">
        <f t="shared" si="0"/>
        <v>450</v>
      </c>
      <c r="F9" s="14">
        <f t="shared" si="0"/>
        <v>0</v>
      </c>
      <c r="G9" s="14">
        <f t="shared" si="0"/>
        <v>15195</v>
      </c>
      <c r="H9" s="14">
        <f t="shared" si="0"/>
        <v>10386</v>
      </c>
      <c r="I9" s="11"/>
      <c r="J9" s="14">
        <f>SUM(J10:J22)</f>
        <v>0</v>
      </c>
      <c r="K9" s="42">
        <f>SUM(K10:K22)</f>
        <v>6388</v>
      </c>
      <c r="L9" s="15"/>
    </row>
    <row r="10" spans="1:13" ht="25.5">
      <c r="A10" s="1"/>
      <c r="B10" s="13"/>
      <c r="C10" s="72"/>
      <c r="D10" s="72">
        <v>88</v>
      </c>
      <c r="E10" s="72"/>
      <c r="F10" s="72"/>
      <c r="G10" s="72"/>
      <c r="H10" s="72"/>
      <c r="I10" s="16" t="s">
        <v>357</v>
      </c>
      <c r="J10" s="14"/>
      <c r="K10" s="42"/>
      <c r="L10" s="15" t="s">
        <v>275</v>
      </c>
    </row>
    <row r="11" spans="1:13" ht="63.75">
      <c r="A11" s="38"/>
      <c r="B11" s="13" t="s">
        <v>78</v>
      </c>
      <c r="C11" s="72"/>
      <c r="D11" s="72"/>
      <c r="E11" s="72">
        <v>450</v>
      </c>
      <c r="F11" s="72"/>
      <c r="G11" s="72"/>
      <c r="H11" s="72"/>
      <c r="I11" s="16" t="s">
        <v>361</v>
      </c>
      <c r="J11" s="14"/>
      <c r="K11" s="60">
        <v>1872</v>
      </c>
      <c r="L11" s="15" t="s">
        <v>275</v>
      </c>
    </row>
    <row r="12" spans="1:13" ht="51.75">
      <c r="A12" s="38"/>
      <c r="B12" s="13"/>
      <c r="C12" s="72">
        <f>2682+4023</f>
        <v>6705</v>
      </c>
      <c r="D12" s="72"/>
      <c r="E12" s="72"/>
      <c r="F12" s="72"/>
      <c r="G12" s="72"/>
      <c r="H12" s="72"/>
      <c r="I12" s="108" t="s">
        <v>60</v>
      </c>
      <c r="J12" s="14"/>
      <c r="K12" s="60">
        <v>4516</v>
      </c>
      <c r="L12" s="15" t="s">
        <v>275</v>
      </c>
    </row>
    <row r="13" spans="1:13" ht="153">
      <c r="A13" s="38"/>
      <c r="B13" s="13"/>
      <c r="C13" s="72"/>
      <c r="D13" s="72"/>
      <c r="E13" s="72"/>
      <c r="F13" s="72"/>
      <c r="G13" s="72">
        <v>950</v>
      </c>
      <c r="H13" s="72">
        <v>950</v>
      </c>
      <c r="I13" s="16" t="s">
        <v>74</v>
      </c>
      <c r="J13" s="14"/>
      <c r="K13" s="60"/>
      <c r="L13" s="15" t="s">
        <v>275</v>
      </c>
    </row>
    <row r="14" spans="1:13" ht="25.5">
      <c r="A14" s="38"/>
      <c r="B14" s="13" t="s">
        <v>194</v>
      </c>
      <c r="C14" s="72"/>
      <c r="D14" s="72"/>
      <c r="E14" s="72"/>
      <c r="F14" s="72"/>
      <c r="G14" s="72">
        <v>78</v>
      </c>
      <c r="H14" s="72">
        <v>78</v>
      </c>
      <c r="I14" s="16" t="s">
        <v>75</v>
      </c>
      <c r="J14" s="14"/>
      <c r="K14" s="60"/>
      <c r="L14" s="15" t="s">
        <v>275</v>
      </c>
    </row>
    <row r="15" spans="1:13" ht="51">
      <c r="A15" s="38"/>
      <c r="B15" s="13"/>
      <c r="C15" s="72"/>
      <c r="D15" s="72"/>
      <c r="E15" s="72"/>
      <c r="F15" s="72"/>
      <c r="G15" s="72">
        <v>1100</v>
      </c>
      <c r="H15" s="72">
        <v>1100</v>
      </c>
      <c r="I15" s="16" t="s">
        <v>76</v>
      </c>
      <c r="J15" s="14"/>
      <c r="K15" s="60"/>
      <c r="L15" s="15" t="s">
        <v>275</v>
      </c>
    </row>
    <row r="16" spans="1:13" ht="51">
      <c r="A16" s="38"/>
      <c r="B16" s="13"/>
      <c r="C16" s="72"/>
      <c r="D16" s="72"/>
      <c r="E16" s="72"/>
      <c r="F16" s="72"/>
      <c r="G16" s="72">
        <v>1974</v>
      </c>
      <c r="H16" s="72">
        <v>1974</v>
      </c>
      <c r="I16" s="16" t="s">
        <v>77</v>
      </c>
      <c r="J16" s="14" t="s">
        <v>275</v>
      </c>
      <c r="K16" s="60"/>
      <c r="L16" s="15" t="s">
        <v>275</v>
      </c>
    </row>
    <row r="17" spans="1:12" ht="114.75">
      <c r="A17" s="38"/>
      <c r="B17" s="13"/>
      <c r="C17" s="72"/>
      <c r="D17" s="72"/>
      <c r="E17" s="72"/>
      <c r="F17" s="72"/>
      <c r="G17" s="72">
        <v>2819</v>
      </c>
      <c r="H17" s="72">
        <v>2819</v>
      </c>
      <c r="I17" s="16" t="s">
        <v>79</v>
      </c>
      <c r="J17" s="14" t="s">
        <v>275</v>
      </c>
      <c r="K17" s="60"/>
      <c r="L17" s="15" t="s">
        <v>275</v>
      </c>
    </row>
    <row r="18" spans="1:12" ht="51">
      <c r="A18" s="38"/>
      <c r="B18" s="13"/>
      <c r="C18" s="72"/>
      <c r="D18" s="72"/>
      <c r="E18" s="72"/>
      <c r="F18" s="72"/>
      <c r="G18" s="72">
        <v>80</v>
      </c>
      <c r="H18" s="72">
        <v>80</v>
      </c>
      <c r="I18" s="16" t="s">
        <v>359</v>
      </c>
      <c r="J18" s="14"/>
      <c r="K18" s="60"/>
      <c r="L18" s="15" t="s">
        <v>275</v>
      </c>
    </row>
    <row r="19" spans="1:12" ht="51">
      <c r="A19" s="38"/>
      <c r="B19" s="13" t="s">
        <v>194</v>
      </c>
      <c r="C19" s="72"/>
      <c r="D19" s="72"/>
      <c r="E19" s="72"/>
      <c r="F19" s="72"/>
      <c r="G19" s="72">
        <v>50</v>
      </c>
      <c r="H19" s="72">
        <v>50</v>
      </c>
      <c r="I19" s="16" t="s">
        <v>80</v>
      </c>
      <c r="J19" s="14"/>
      <c r="K19" s="60"/>
      <c r="L19" s="15" t="s">
        <v>275</v>
      </c>
    </row>
    <row r="20" spans="1:12" ht="25.5">
      <c r="A20" s="38"/>
      <c r="B20" s="13" t="s">
        <v>194</v>
      </c>
      <c r="C20" s="72"/>
      <c r="D20" s="72"/>
      <c r="E20" s="72"/>
      <c r="F20" s="72"/>
      <c r="G20" s="72">
        <v>2680</v>
      </c>
      <c r="H20" s="72">
        <v>2680</v>
      </c>
      <c r="I20" s="16" t="s">
        <v>81</v>
      </c>
      <c r="J20" s="14"/>
      <c r="K20" s="60"/>
      <c r="L20" s="15" t="s">
        <v>275</v>
      </c>
    </row>
    <row r="21" spans="1:12" ht="102">
      <c r="A21" s="38"/>
      <c r="B21" s="13"/>
      <c r="C21" s="72"/>
      <c r="D21" s="72"/>
      <c r="E21" s="72"/>
      <c r="F21" s="72"/>
      <c r="G21" s="72">
        <v>489</v>
      </c>
      <c r="H21" s="72">
        <v>489</v>
      </c>
      <c r="I21" s="16" t="s">
        <v>82</v>
      </c>
      <c r="J21" s="15"/>
      <c r="K21" s="42"/>
      <c r="L21" s="15" t="s">
        <v>275</v>
      </c>
    </row>
    <row r="22" spans="1:12" ht="38.25">
      <c r="A22" s="38"/>
      <c r="B22" s="13" t="s">
        <v>192</v>
      </c>
      <c r="C22" s="72"/>
      <c r="D22" s="72"/>
      <c r="E22" s="72"/>
      <c r="F22" s="72"/>
      <c r="G22" s="72">
        <v>4975</v>
      </c>
      <c r="H22" s="72"/>
      <c r="I22" s="16" t="s">
        <v>193</v>
      </c>
      <c r="J22" s="61"/>
      <c r="K22" s="42"/>
      <c r="L22" s="15" t="s">
        <v>275</v>
      </c>
    </row>
    <row r="23" spans="1:12" ht="51">
      <c r="A23" s="38"/>
      <c r="B23" s="13"/>
      <c r="C23" s="72"/>
      <c r="D23" s="72"/>
      <c r="E23" s="72"/>
      <c r="F23" s="72"/>
      <c r="G23" s="72"/>
      <c r="H23" s="72">
        <v>16</v>
      </c>
      <c r="I23" s="16" t="s">
        <v>85</v>
      </c>
      <c r="J23" s="61"/>
      <c r="K23" s="42"/>
      <c r="L23" s="15" t="s">
        <v>275</v>
      </c>
    </row>
    <row r="24" spans="1:12" ht="76.5">
      <c r="A24" s="38"/>
      <c r="B24" s="13" t="s">
        <v>207</v>
      </c>
      <c r="C24" s="15"/>
      <c r="D24" s="15"/>
      <c r="E24" s="15"/>
      <c r="F24" s="15"/>
      <c r="G24" s="15"/>
      <c r="H24" s="72">
        <v>150</v>
      </c>
      <c r="I24" s="16" t="s">
        <v>83</v>
      </c>
      <c r="J24" s="61"/>
      <c r="K24" s="42"/>
      <c r="L24" s="15" t="s">
        <v>275</v>
      </c>
    </row>
    <row r="25" spans="1:12">
      <c r="A25" s="1">
        <v>902</v>
      </c>
      <c r="B25" s="2" t="s">
        <v>126</v>
      </c>
      <c r="C25" s="14">
        <f t="shared" ref="C25:H25" si="1">SUM(C26:C32)</f>
        <v>604</v>
      </c>
      <c r="D25" s="14">
        <f t="shared" si="1"/>
        <v>0</v>
      </c>
      <c r="E25" s="14">
        <f t="shared" si="1"/>
        <v>1000</v>
      </c>
      <c r="F25" s="14">
        <f t="shared" si="1"/>
        <v>0</v>
      </c>
      <c r="G25" s="14">
        <f t="shared" si="1"/>
        <v>2904</v>
      </c>
      <c r="H25" s="14">
        <f t="shared" si="1"/>
        <v>613</v>
      </c>
      <c r="I25" s="62"/>
      <c r="J25" s="14">
        <f>SUM(J30:J32)</f>
        <v>0</v>
      </c>
      <c r="K25" s="42">
        <f>SUM(K30:K32)</f>
        <v>0</v>
      </c>
      <c r="L25" s="15"/>
    </row>
    <row r="26" spans="1:12" ht="51.75">
      <c r="A26" s="38"/>
      <c r="B26" s="13"/>
      <c r="C26" s="72">
        <v>604</v>
      </c>
      <c r="D26" s="72"/>
      <c r="E26" s="72"/>
      <c r="F26" s="72"/>
      <c r="G26" s="72"/>
      <c r="H26" s="72"/>
      <c r="I26" s="108" t="s">
        <v>60</v>
      </c>
      <c r="J26" s="14"/>
      <c r="K26" s="42"/>
      <c r="L26" s="15" t="s">
        <v>275</v>
      </c>
    </row>
    <row r="27" spans="1:12" ht="15.75" hidden="1">
      <c r="A27" s="38"/>
      <c r="B27" s="13"/>
      <c r="C27" s="72"/>
      <c r="D27" s="72"/>
      <c r="E27" s="72"/>
      <c r="F27" s="72"/>
      <c r="G27" s="72"/>
      <c r="H27" s="72"/>
      <c r="I27" s="16"/>
      <c r="J27" s="14"/>
      <c r="K27" s="42"/>
      <c r="L27" s="122"/>
    </row>
    <row r="28" spans="1:12" ht="15.75">
      <c r="A28" s="38"/>
      <c r="B28" s="13"/>
      <c r="C28" s="72"/>
      <c r="D28" s="72"/>
      <c r="E28" s="72">
        <v>1000</v>
      </c>
      <c r="F28" s="72"/>
      <c r="G28" s="72"/>
      <c r="H28" s="72"/>
      <c r="I28" s="16" t="s">
        <v>61</v>
      </c>
      <c r="J28" s="14"/>
      <c r="K28" s="42"/>
      <c r="L28" s="15" t="s">
        <v>275</v>
      </c>
    </row>
    <row r="29" spans="1:12" ht="51">
      <c r="A29" s="38"/>
      <c r="B29" s="13"/>
      <c r="C29" s="72"/>
      <c r="D29" s="72"/>
      <c r="E29" s="72"/>
      <c r="F29" s="72"/>
      <c r="G29" s="72"/>
      <c r="H29" s="72">
        <v>13</v>
      </c>
      <c r="I29" s="16" t="s">
        <v>85</v>
      </c>
      <c r="J29" s="14"/>
      <c r="K29" s="42"/>
      <c r="L29" s="15" t="s">
        <v>275</v>
      </c>
    </row>
    <row r="30" spans="1:12" ht="38.25">
      <c r="A30" s="38"/>
      <c r="B30" s="13" t="s">
        <v>195</v>
      </c>
      <c r="C30" s="72"/>
      <c r="D30" s="72"/>
      <c r="E30" s="72"/>
      <c r="F30" s="72"/>
      <c r="G30" s="72">
        <v>600</v>
      </c>
      <c r="H30" s="72">
        <v>600</v>
      </c>
      <c r="I30" s="16" t="s">
        <v>84</v>
      </c>
      <c r="J30" s="14"/>
      <c r="K30" s="60"/>
      <c r="L30" s="15" t="s">
        <v>275</v>
      </c>
    </row>
    <row r="31" spans="1:12" ht="15.75" hidden="1">
      <c r="A31" s="38"/>
      <c r="B31" s="13"/>
      <c r="C31" s="72"/>
      <c r="D31" s="72"/>
      <c r="E31" s="72"/>
      <c r="F31" s="72"/>
      <c r="G31" s="72"/>
      <c r="H31" s="72"/>
      <c r="I31" s="16"/>
      <c r="J31" s="14"/>
      <c r="K31" s="60"/>
      <c r="L31" s="15"/>
    </row>
    <row r="32" spans="1:12" ht="38.25">
      <c r="A32" s="38"/>
      <c r="B32" s="13" t="s">
        <v>192</v>
      </c>
      <c r="C32" s="15"/>
      <c r="D32" s="15"/>
      <c r="E32" s="15"/>
      <c r="F32" s="15"/>
      <c r="G32" s="72">
        <v>2304</v>
      </c>
      <c r="H32" s="15"/>
      <c r="I32" s="16" t="s">
        <v>375</v>
      </c>
      <c r="J32" s="15"/>
      <c r="K32" s="60"/>
      <c r="L32" s="15" t="s">
        <v>275</v>
      </c>
    </row>
    <row r="33" spans="1:12">
      <c r="A33" s="1">
        <v>903</v>
      </c>
      <c r="B33" s="2" t="s">
        <v>127</v>
      </c>
      <c r="C33" s="63">
        <f t="shared" ref="C33:H33" si="2">SUM(C34:C59)</f>
        <v>28050</v>
      </c>
      <c r="D33" s="63">
        <f t="shared" si="2"/>
        <v>8875</v>
      </c>
      <c r="E33" s="63">
        <f t="shared" si="2"/>
        <v>4280</v>
      </c>
      <c r="F33" s="63">
        <f t="shared" si="2"/>
        <v>2698</v>
      </c>
      <c r="G33" s="63">
        <f t="shared" si="2"/>
        <v>104809</v>
      </c>
      <c r="H33" s="63">
        <f t="shared" si="2"/>
        <v>47893</v>
      </c>
      <c r="I33" s="11"/>
      <c r="J33" s="63">
        <f>SUM(J34:J59)</f>
        <v>0</v>
      </c>
      <c r="K33" s="64">
        <f>SUM(K34:K59)</f>
        <v>4155</v>
      </c>
      <c r="L33" s="15"/>
    </row>
    <row r="34" spans="1:12" hidden="1">
      <c r="A34" s="16"/>
      <c r="B34" s="16"/>
      <c r="C34" s="15"/>
      <c r="D34" s="15"/>
      <c r="E34" s="15"/>
      <c r="F34" s="15"/>
      <c r="G34" s="15"/>
      <c r="H34" s="15"/>
      <c r="I34" s="65"/>
      <c r="J34" s="15"/>
      <c r="K34" s="42"/>
      <c r="L34" s="66"/>
    </row>
    <row r="35" spans="1:12" ht="51">
      <c r="A35" s="16"/>
      <c r="B35" s="13" t="s">
        <v>194</v>
      </c>
      <c r="C35" s="72"/>
      <c r="D35" s="72"/>
      <c r="E35" s="72"/>
      <c r="F35" s="72"/>
      <c r="G35" s="72">
        <v>200</v>
      </c>
      <c r="H35" s="72">
        <v>200</v>
      </c>
      <c r="I35" s="16" t="s">
        <v>88</v>
      </c>
      <c r="J35" s="67"/>
      <c r="K35" s="60"/>
      <c r="L35" s="15" t="s">
        <v>275</v>
      </c>
    </row>
    <row r="36" spans="1:12" ht="51">
      <c r="A36" s="16"/>
      <c r="B36" s="13"/>
      <c r="C36" s="72"/>
      <c r="D36" s="72"/>
      <c r="E36" s="72"/>
      <c r="F36" s="72"/>
      <c r="G36" s="72"/>
      <c r="H36" s="72">
        <v>34</v>
      </c>
      <c r="I36" s="16" t="s">
        <v>85</v>
      </c>
      <c r="J36" s="67"/>
      <c r="K36" s="60"/>
      <c r="L36" s="15" t="s">
        <v>275</v>
      </c>
    </row>
    <row r="37" spans="1:12" ht="51">
      <c r="A37" s="16"/>
      <c r="B37" s="13" t="s">
        <v>195</v>
      </c>
      <c r="C37" s="72"/>
      <c r="D37" s="72"/>
      <c r="E37" s="72"/>
      <c r="F37" s="72"/>
      <c r="G37" s="72">
        <v>19458</v>
      </c>
      <c r="H37" s="72">
        <v>19458</v>
      </c>
      <c r="I37" s="16" t="s">
        <v>362</v>
      </c>
      <c r="J37" s="67"/>
      <c r="K37" s="60"/>
      <c r="L37" s="15" t="s">
        <v>275</v>
      </c>
    </row>
    <row r="38" spans="1:12" ht="38.25">
      <c r="A38" s="16"/>
      <c r="B38" s="13" t="s">
        <v>194</v>
      </c>
      <c r="C38" s="72"/>
      <c r="D38" s="72"/>
      <c r="E38" s="72"/>
      <c r="F38" s="72"/>
      <c r="G38" s="72">
        <v>2947</v>
      </c>
      <c r="H38" s="72">
        <v>2947</v>
      </c>
      <c r="I38" s="16" t="s">
        <v>114</v>
      </c>
      <c r="J38" s="67"/>
      <c r="K38" s="60"/>
      <c r="L38" s="15" t="s">
        <v>275</v>
      </c>
    </row>
    <row r="39" spans="1:12" ht="89.25">
      <c r="A39" s="16"/>
      <c r="B39" s="13" t="s">
        <v>196</v>
      </c>
      <c r="C39" s="72"/>
      <c r="D39" s="72"/>
      <c r="E39" s="72"/>
      <c r="F39" s="72"/>
      <c r="G39" s="72">
        <v>210</v>
      </c>
      <c r="H39" s="72">
        <v>210</v>
      </c>
      <c r="I39" s="16" t="s">
        <v>370</v>
      </c>
      <c r="J39" s="67"/>
      <c r="K39" s="60"/>
      <c r="L39" s="15" t="s">
        <v>275</v>
      </c>
    </row>
    <row r="40" spans="1:12" s="137" customFormat="1" ht="38.25">
      <c r="A40" s="16"/>
      <c r="B40" s="13"/>
      <c r="C40" s="135"/>
      <c r="D40" s="135"/>
      <c r="E40" s="135"/>
      <c r="F40" s="135"/>
      <c r="G40" s="135">
        <v>114</v>
      </c>
      <c r="H40" s="135">
        <v>114</v>
      </c>
      <c r="I40" s="16" t="s">
        <v>115</v>
      </c>
      <c r="J40" s="138"/>
      <c r="K40" s="139"/>
      <c r="L40" s="136" t="s">
        <v>275</v>
      </c>
    </row>
    <row r="41" spans="1:12" ht="38.25">
      <c r="A41" s="16"/>
      <c r="B41" s="13" t="s">
        <v>199</v>
      </c>
      <c r="C41" s="72"/>
      <c r="D41" s="72"/>
      <c r="E41" s="72"/>
      <c r="F41" s="72"/>
      <c r="G41" s="72">
        <v>1054</v>
      </c>
      <c r="H41" s="72">
        <v>1054</v>
      </c>
      <c r="I41" s="16" t="s">
        <v>200</v>
      </c>
      <c r="J41" s="68"/>
      <c r="K41" s="60"/>
      <c r="L41" s="15" t="s">
        <v>275</v>
      </c>
    </row>
    <row r="42" spans="1:12" ht="22.5">
      <c r="A42" s="16"/>
      <c r="B42" s="13" t="s">
        <v>197</v>
      </c>
      <c r="C42" s="72"/>
      <c r="D42" s="72"/>
      <c r="E42" s="72"/>
      <c r="F42" s="72"/>
      <c r="G42" s="72">
        <v>1604</v>
      </c>
      <c r="H42" s="72">
        <v>550</v>
      </c>
      <c r="I42" s="149" t="s">
        <v>198</v>
      </c>
      <c r="J42" s="68"/>
      <c r="K42" s="60"/>
      <c r="L42" s="15" t="s">
        <v>275</v>
      </c>
    </row>
    <row r="43" spans="1:12" ht="56.25">
      <c r="A43" s="16"/>
      <c r="B43" s="13" t="s">
        <v>201</v>
      </c>
      <c r="C43" s="72"/>
      <c r="D43" s="72"/>
      <c r="E43" s="72"/>
      <c r="F43" s="72"/>
      <c r="G43" s="72"/>
      <c r="H43" s="72">
        <v>1054</v>
      </c>
      <c r="I43" s="150"/>
      <c r="J43" s="68"/>
      <c r="K43" s="60"/>
      <c r="L43" s="15" t="s">
        <v>275</v>
      </c>
    </row>
    <row r="44" spans="1:12" ht="51">
      <c r="A44" s="16"/>
      <c r="B44" s="13" t="s">
        <v>202</v>
      </c>
      <c r="C44" s="72"/>
      <c r="D44" s="72"/>
      <c r="E44" s="72"/>
      <c r="F44" s="72"/>
      <c r="G44" s="72">
        <v>5136</v>
      </c>
      <c r="H44" s="72">
        <v>5136</v>
      </c>
      <c r="I44" s="16" t="s">
        <v>203</v>
      </c>
      <c r="J44" s="68"/>
      <c r="K44" s="60"/>
      <c r="L44" s="15" t="s">
        <v>275</v>
      </c>
    </row>
    <row r="45" spans="1:12" ht="45">
      <c r="A45" s="16"/>
      <c r="B45" s="13" t="s">
        <v>371</v>
      </c>
      <c r="C45" s="72"/>
      <c r="D45" s="72"/>
      <c r="E45" s="72"/>
      <c r="F45" s="72"/>
      <c r="G45" s="72">
        <v>10000</v>
      </c>
      <c r="H45" s="72">
        <v>10000</v>
      </c>
      <c r="I45" s="16" t="s">
        <v>66</v>
      </c>
      <c r="J45" s="68"/>
      <c r="K45" s="60"/>
      <c r="L45" s="15" t="s">
        <v>275</v>
      </c>
    </row>
    <row r="46" spans="1:12" ht="90">
      <c r="A46" s="16"/>
      <c r="B46" s="13" t="s">
        <v>372</v>
      </c>
      <c r="C46" s="72"/>
      <c r="D46" s="72"/>
      <c r="E46" s="72"/>
      <c r="F46" s="72"/>
      <c r="G46" s="72">
        <v>38805</v>
      </c>
      <c r="H46" s="72"/>
      <c r="I46" s="16" t="s">
        <v>51</v>
      </c>
      <c r="J46" s="68"/>
      <c r="K46" s="60"/>
      <c r="L46" s="66" t="s">
        <v>23</v>
      </c>
    </row>
    <row r="47" spans="1:12" ht="101.25">
      <c r="A47" s="38"/>
      <c r="B47" s="13" t="s">
        <v>204</v>
      </c>
      <c r="C47" s="72"/>
      <c r="D47" s="72"/>
      <c r="E47" s="72">
        <v>330</v>
      </c>
      <c r="F47" s="72"/>
      <c r="G47" s="72"/>
      <c r="H47" s="72"/>
      <c r="I47" s="16" t="s">
        <v>65</v>
      </c>
      <c r="J47" s="15"/>
      <c r="K47" s="60"/>
      <c r="L47" s="15" t="s">
        <v>275</v>
      </c>
    </row>
    <row r="48" spans="1:12" ht="38.25">
      <c r="A48" s="38"/>
      <c r="B48" s="13"/>
      <c r="C48" s="72"/>
      <c r="D48" s="72"/>
      <c r="E48" s="72"/>
      <c r="F48" s="72"/>
      <c r="G48" s="72">
        <v>153</v>
      </c>
      <c r="H48" s="72"/>
      <c r="I48" s="16" t="s">
        <v>363</v>
      </c>
      <c r="J48" s="15"/>
      <c r="K48" s="60">
        <v>2475</v>
      </c>
      <c r="L48" s="15" t="s">
        <v>275</v>
      </c>
    </row>
    <row r="49" spans="1:12" s="137" customFormat="1" ht="38.25">
      <c r="A49" s="38"/>
      <c r="B49" s="13"/>
      <c r="C49" s="135"/>
      <c r="D49" s="135"/>
      <c r="E49" s="135"/>
      <c r="F49" s="135"/>
      <c r="G49" s="135">
        <v>144</v>
      </c>
      <c r="H49" s="135">
        <v>144</v>
      </c>
      <c r="I49" s="16" t="s">
        <v>116</v>
      </c>
      <c r="J49" s="136"/>
      <c r="K49" s="139"/>
      <c r="L49" s="136" t="s">
        <v>275</v>
      </c>
    </row>
    <row r="50" spans="1:12" ht="45">
      <c r="A50" s="38"/>
      <c r="B50" s="13" t="s">
        <v>205</v>
      </c>
      <c r="C50" s="72"/>
      <c r="D50" s="72"/>
      <c r="E50" s="72">
        <v>3950</v>
      </c>
      <c r="F50" s="72"/>
      <c r="G50" s="72"/>
      <c r="H50" s="72"/>
      <c r="I50" s="16" t="s">
        <v>62</v>
      </c>
      <c r="J50" s="15"/>
      <c r="K50" s="60"/>
      <c r="L50" s="15" t="s">
        <v>275</v>
      </c>
    </row>
    <row r="51" spans="1:12" ht="51.75">
      <c r="A51" s="38"/>
      <c r="B51" s="13" t="s">
        <v>206</v>
      </c>
      <c r="C51" s="72">
        <v>6770</v>
      </c>
      <c r="D51" s="72"/>
      <c r="E51" s="72"/>
      <c r="F51" s="72"/>
      <c r="G51" s="72"/>
      <c r="H51" s="72"/>
      <c r="I51" s="108" t="s">
        <v>60</v>
      </c>
      <c r="J51" s="15"/>
      <c r="K51" s="60"/>
      <c r="L51" s="15" t="s">
        <v>275</v>
      </c>
    </row>
    <row r="52" spans="1:12" ht="127.5">
      <c r="A52" s="38"/>
      <c r="B52" s="13" t="s">
        <v>207</v>
      </c>
      <c r="C52" s="72"/>
      <c r="D52" s="72"/>
      <c r="E52" s="72"/>
      <c r="F52" s="72"/>
      <c r="G52" s="72">
        <v>130</v>
      </c>
      <c r="H52" s="72">
        <v>400</v>
      </c>
      <c r="I52" s="16" t="s">
        <v>373</v>
      </c>
      <c r="J52" s="15"/>
      <c r="K52" s="60"/>
      <c r="L52" s="15" t="s">
        <v>275</v>
      </c>
    </row>
    <row r="53" spans="1:12" ht="45">
      <c r="A53" s="38"/>
      <c r="B53" s="13" t="s">
        <v>209</v>
      </c>
      <c r="C53" s="72"/>
      <c r="D53" s="72"/>
      <c r="E53" s="72"/>
      <c r="F53" s="72"/>
      <c r="G53" s="72">
        <v>5000</v>
      </c>
      <c r="H53" s="72">
        <v>5000</v>
      </c>
      <c r="I53" s="16" t="s">
        <v>208</v>
      </c>
      <c r="J53" s="15"/>
      <c r="K53" s="60"/>
      <c r="L53" s="15" t="s">
        <v>275</v>
      </c>
    </row>
    <row r="54" spans="1:12" ht="38.25">
      <c r="A54" s="38"/>
      <c r="B54" s="13" t="s">
        <v>210</v>
      </c>
      <c r="C54" s="72"/>
      <c r="D54" s="72"/>
      <c r="E54" s="72"/>
      <c r="F54" s="72"/>
      <c r="G54" s="72">
        <v>1400</v>
      </c>
      <c r="H54" s="72">
        <v>1400</v>
      </c>
      <c r="I54" s="16" t="s">
        <v>211</v>
      </c>
      <c r="J54" s="15"/>
      <c r="K54" s="60"/>
      <c r="L54" s="15" t="s">
        <v>275</v>
      </c>
    </row>
    <row r="55" spans="1:12" ht="15.75" hidden="1">
      <c r="A55" s="38"/>
      <c r="B55" s="13"/>
      <c r="C55" s="72"/>
      <c r="D55" s="72"/>
      <c r="E55" s="72"/>
      <c r="F55" s="72"/>
      <c r="G55" s="72"/>
      <c r="H55" s="72"/>
      <c r="I55" s="133"/>
      <c r="J55" s="15"/>
      <c r="K55" s="60"/>
      <c r="L55" s="15"/>
    </row>
    <row r="56" spans="1:12" ht="63.75">
      <c r="A56" s="38"/>
      <c r="B56" s="13" t="s">
        <v>295</v>
      </c>
      <c r="C56" s="72"/>
      <c r="D56" s="72"/>
      <c r="E56" s="72"/>
      <c r="F56" s="72"/>
      <c r="G56" s="72">
        <v>192</v>
      </c>
      <c r="H56" s="72">
        <v>192</v>
      </c>
      <c r="I56" s="16" t="s">
        <v>296</v>
      </c>
      <c r="J56" s="15"/>
      <c r="K56" s="60"/>
      <c r="L56" s="15" t="s">
        <v>275</v>
      </c>
    </row>
    <row r="57" spans="1:12" ht="33.75">
      <c r="A57" s="38"/>
      <c r="B57" s="13" t="s">
        <v>192</v>
      </c>
      <c r="C57" s="72"/>
      <c r="D57" s="72"/>
      <c r="E57" s="72"/>
      <c r="F57" s="72"/>
      <c r="G57" s="72">
        <v>18262</v>
      </c>
      <c r="H57" s="72"/>
      <c r="I57" s="16" t="s">
        <v>212</v>
      </c>
      <c r="J57" s="15"/>
      <c r="K57" s="60"/>
      <c r="L57" s="15" t="s">
        <v>275</v>
      </c>
    </row>
    <row r="58" spans="1:12" ht="25.5">
      <c r="A58" s="38"/>
      <c r="B58" s="13" t="s">
        <v>374</v>
      </c>
      <c r="C58" s="72">
        <v>21280</v>
      </c>
      <c r="D58" s="72">
        <v>8875</v>
      </c>
      <c r="E58" s="72"/>
      <c r="F58" s="72"/>
      <c r="G58" s="72"/>
      <c r="H58" s="72"/>
      <c r="I58" s="16" t="s">
        <v>89</v>
      </c>
      <c r="J58" s="15"/>
      <c r="K58" s="60"/>
      <c r="L58" s="15" t="s">
        <v>275</v>
      </c>
    </row>
    <row r="59" spans="1:12" ht="45">
      <c r="A59" s="1"/>
      <c r="B59" s="13" t="s">
        <v>71</v>
      </c>
      <c r="C59" s="72"/>
      <c r="D59" s="72"/>
      <c r="E59" s="72"/>
      <c r="F59" s="72">
        <v>2698</v>
      </c>
      <c r="G59" s="72"/>
      <c r="H59" s="72"/>
      <c r="I59" s="11" t="s">
        <v>49</v>
      </c>
      <c r="J59" s="15"/>
      <c r="K59" s="60">
        <v>1680</v>
      </c>
      <c r="L59" s="15" t="s">
        <v>275</v>
      </c>
    </row>
    <row r="60" spans="1:12" ht="22.5">
      <c r="A60" s="1">
        <v>904</v>
      </c>
      <c r="B60" s="2" t="s">
        <v>128</v>
      </c>
      <c r="C60" s="14">
        <f t="shared" ref="C60:H60" si="3">SUM(C61)</f>
        <v>0</v>
      </c>
      <c r="D60" s="14">
        <f t="shared" si="3"/>
        <v>0</v>
      </c>
      <c r="E60" s="14">
        <f t="shared" si="3"/>
        <v>0</v>
      </c>
      <c r="F60" s="14">
        <f t="shared" si="3"/>
        <v>0</v>
      </c>
      <c r="G60" s="14">
        <f t="shared" si="3"/>
        <v>500</v>
      </c>
      <c r="H60" s="14">
        <f t="shared" si="3"/>
        <v>18</v>
      </c>
      <c r="I60" s="11"/>
      <c r="J60" s="14"/>
      <c r="K60" s="42"/>
      <c r="L60" s="15"/>
    </row>
    <row r="61" spans="1:12" ht="102">
      <c r="A61" s="1"/>
      <c r="B61" s="16"/>
      <c r="C61" s="72"/>
      <c r="D61" s="72"/>
      <c r="E61" s="72"/>
      <c r="F61" s="72"/>
      <c r="G61" s="72">
        <v>500</v>
      </c>
      <c r="H61" s="72">
        <v>18</v>
      </c>
      <c r="I61" s="16" t="s">
        <v>86</v>
      </c>
      <c r="J61" s="14"/>
      <c r="K61" s="42"/>
      <c r="L61" s="15" t="s">
        <v>275</v>
      </c>
    </row>
    <row r="62" spans="1:12" ht="40.5" customHeight="1">
      <c r="A62" s="1">
        <v>905</v>
      </c>
      <c r="B62" s="5" t="s">
        <v>376</v>
      </c>
      <c r="C62" s="14">
        <f t="shared" ref="C62:H62" si="4">SUM(C63:C72)</f>
        <v>317122</v>
      </c>
      <c r="D62" s="14">
        <f t="shared" si="4"/>
        <v>1</v>
      </c>
      <c r="E62" s="14">
        <f t="shared" si="4"/>
        <v>0</v>
      </c>
      <c r="F62" s="14">
        <f t="shared" si="4"/>
        <v>0</v>
      </c>
      <c r="G62" s="14">
        <f t="shared" si="4"/>
        <v>596143</v>
      </c>
      <c r="H62" s="14">
        <f t="shared" si="4"/>
        <v>590727</v>
      </c>
      <c r="I62" s="56"/>
      <c r="J62" s="14">
        <f>SUM(J63:J72)</f>
        <v>0</v>
      </c>
      <c r="K62" s="42">
        <f>SUM(K63:K72)</f>
        <v>0</v>
      </c>
      <c r="L62" s="15"/>
    </row>
    <row r="63" spans="1:12" ht="51">
      <c r="A63" s="1"/>
      <c r="B63" s="13"/>
      <c r="C63" s="72"/>
      <c r="D63" s="72"/>
      <c r="E63" s="72"/>
      <c r="F63" s="72"/>
      <c r="G63" s="72">
        <f>2939+59</f>
        <v>2998</v>
      </c>
      <c r="H63" s="72"/>
      <c r="I63" s="66" t="s">
        <v>303</v>
      </c>
      <c r="J63" s="15"/>
      <c r="K63" s="60"/>
      <c r="L63" s="15" t="s">
        <v>275</v>
      </c>
    </row>
    <row r="64" spans="1:12" ht="89.25">
      <c r="A64" s="1"/>
      <c r="B64" s="13" t="s">
        <v>336</v>
      </c>
      <c r="C64" s="72"/>
      <c r="D64" s="72"/>
      <c r="E64" s="72"/>
      <c r="F64" s="72"/>
      <c r="G64" s="72">
        <v>5535</v>
      </c>
      <c r="H64" s="72"/>
      <c r="I64" s="108" t="s">
        <v>90</v>
      </c>
      <c r="J64" s="15"/>
      <c r="K64" s="60"/>
      <c r="L64" s="15" t="s">
        <v>275</v>
      </c>
    </row>
    <row r="65" spans="1:12" ht="51">
      <c r="A65" s="1"/>
      <c r="B65" s="13"/>
      <c r="C65" s="72"/>
      <c r="D65" s="72"/>
      <c r="E65" s="72"/>
      <c r="F65" s="72"/>
      <c r="G65" s="72"/>
      <c r="H65" s="72">
        <v>21</v>
      </c>
      <c r="I65" s="16" t="s">
        <v>85</v>
      </c>
      <c r="J65" s="15"/>
      <c r="K65" s="60"/>
      <c r="L65" s="15" t="s">
        <v>275</v>
      </c>
    </row>
    <row r="66" spans="1:12" ht="90">
      <c r="A66" s="1"/>
      <c r="B66" s="13" t="s">
        <v>228</v>
      </c>
      <c r="C66" s="72"/>
      <c r="D66" s="72"/>
      <c r="E66" s="72"/>
      <c r="F66" s="72"/>
      <c r="G66" s="72">
        <f>588036-5000</f>
        <v>583036</v>
      </c>
      <c r="H66" s="72">
        <v>588036</v>
      </c>
      <c r="I66" s="66" t="s">
        <v>28</v>
      </c>
      <c r="J66" s="15"/>
      <c r="K66" s="60"/>
      <c r="L66" s="15" t="s">
        <v>275</v>
      </c>
    </row>
    <row r="67" spans="1:12" ht="78.75">
      <c r="A67" s="1"/>
      <c r="B67" s="13" t="s">
        <v>92</v>
      </c>
      <c r="C67" s="72"/>
      <c r="D67" s="72"/>
      <c r="E67" s="72"/>
      <c r="F67" s="72"/>
      <c r="G67" s="72">
        <v>2630</v>
      </c>
      <c r="H67" s="72">
        <v>2630</v>
      </c>
      <c r="I67" s="66" t="s">
        <v>229</v>
      </c>
      <c r="J67" s="15"/>
      <c r="K67" s="60"/>
      <c r="L67" s="15" t="s">
        <v>275</v>
      </c>
    </row>
    <row r="68" spans="1:12" ht="38.25">
      <c r="A68" s="1"/>
      <c r="B68" s="13" t="s">
        <v>291</v>
      </c>
      <c r="C68" s="72"/>
      <c r="D68" s="72"/>
      <c r="E68" s="72"/>
      <c r="F68" s="72"/>
      <c r="G68" s="72">
        <v>40</v>
      </c>
      <c r="H68" s="72">
        <v>40</v>
      </c>
      <c r="I68" s="108" t="s">
        <v>91</v>
      </c>
      <c r="J68" s="15"/>
      <c r="K68" s="60"/>
      <c r="L68" s="15" t="s">
        <v>275</v>
      </c>
    </row>
    <row r="69" spans="1:12" ht="78.75">
      <c r="A69" s="1"/>
      <c r="B69" s="13" t="s">
        <v>93</v>
      </c>
      <c r="C69" s="72">
        <v>30000</v>
      </c>
      <c r="D69" s="72"/>
      <c r="E69" s="72"/>
      <c r="F69" s="72"/>
      <c r="G69" s="72"/>
      <c r="H69" s="72"/>
      <c r="I69" s="70" t="s">
        <v>230</v>
      </c>
      <c r="J69" s="15"/>
      <c r="K69" s="60"/>
      <c r="L69" s="15" t="s">
        <v>275</v>
      </c>
    </row>
    <row r="70" spans="1:12" ht="78.75">
      <c r="A70" s="1"/>
      <c r="B70" s="13" t="s">
        <v>93</v>
      </c>
      <c r="C70" s="72"/>
      <c r="D70" s="72">
        <v>1</v>
      </c>
      <c r="E70" s="72"/>
      <c r="F70" s="72"/>
      <c r="G70" s="72"/>
      <c r="H70" s="72"/>
      <c r="I70" s="109" t="s">
        <v>292</v>
      </c>
      <c r="J70" s="15"/>
      <c r="K70" s="60"/>
      <c r="L70" s="15" t="s">
        <v>275</v>
      </c>
    </row>
    <row r="71" spans="1:12" s="137" customFormat="1" ht="33.75">
      <c r="A71" s="1"/>
      <c r="B71" s="13" t="s">
        <v>231</v>
      </c>
      <c r="C71" s="135">
        <v>287122</v>
      </c>
      <c r="D71" s="135"/>
      <c r="E71" s="135"/>
      <c r="F71" s="135"/>
      <c r="G71" s="135"/>
      <c r="H71" s="135"/>
      <c r="I71" s="140" t="s">
        <v>117</v>
      </c>
      <c r="J71" s="136"/>
      <c r="K71" s="139"/>
      <c r="L71" s="136" t="s">
        <v>275</v>
      </c>
    </row>
    <row r="72" spans="1:12" ht="45">
      <c r="A72" s="1"/>
      <c r="B72" s="13" t="s">
        <v>232</v>
      </c>
      <c r="C72" s="72"/>
      <c r="D72" s="72"/>
      <c r="E72" s="72"/>
      <c r="F72" s="72"/>
      <c r="G72" s="72">
        <v>1904</v>
      </c>
      <c r="H72" s="72"/>
      <c r="I72" s="70" t="s">
        <v>233</v>
      </c>
      <c r="J72" s="15"/>
      <c r="K72" s="60"/>
      <c r="L72" s="15" t="s">
        <v>275</v>
      </c>
    </row>
    <row r="73" spans="1:12">
      <c r="A73" s="1">
        <v>906</v>
      </c>
      <c r="B73" s="10" t="s">
        <v>130</v>
      </c>
      <c r="C73" s="14">
        <f t="shared" ref="C73:H73" si="5">SUM(C74:C89)</f>
        <v>0</v>
      </c>
      <c r="D73" s="14">
        <f t="shared" si="5"/>
        <v>8773</v>
      </c>
      <c r="E73" s="14">
        <f t="shared" si="5"/>
        <v>0</v>
      </c>
      <c r="F73" s="14">
        <f t="shared" si="5"/>
        <v>0</v>
      </c>
      <c r="G73" s="14">
        <f t="shared" si="5"/>
        <v>3905</v>
      </c>
      <c r="H73" s="14">
        <f t="shared" si="5"/>
        <v>1787</v>
      </c>
      <c r="I73" s="70"/>
      <c r="J73" s="14">
        <f>SUM(J74:J89)</f>
        <v>6842</v>
      </c>
      <c r="K73" s="42">
        <f>SUM(K74:K89)</f>
        <v>1859</v>
      </c>
      <c r="L73" s="15"/>
    </row>
    <row r="74" spans="1:12" ht="25.5">
      <c r="A74" s="1"/>
      <c r="B74" s="17"/>
      <c r="C74" s="72"/>
      <c r="D74" s="72"/>
      <c r="E74" s="72"/>
      <c r="F74" s="72"/>
      <c r="G74" s="72">
        <v>1249</v>
      </c>
      <c r="H74" s="72"/>
      <c r="I74" s="70" t="s">
        <v>304</v>
      </c>
      <c r="J74" s="15">
        <v>500</v>
      </c>
      <c r="K74" s="42"/>
      <c r="L74" s="15"/>
    </row>
    <row r="75" spans="1:12" ht="63.75">
      <c r="A75" s="1"/>
      <c r="B75" s="17"/>
      <c r="C75" s="72"/>
      <c r="D75" s="72"/>
      <c r="E75" s="72"/>
      <c r="F75" s="72"/>
      <c r="G75" s="72"/>
      <c r="H75" s="72">
        <v>99</v>
      </c>
      <c r="I75" s="18" t="s">
        <v>305</v>
      </c>
      <c r="J75" s="15"/>
      <c r="K75" s="42"/>
      <c r="L75" s="15"/>
    </row>
    <row r="76" spans="1:12" ht="25.5">
      <c r="A76" s="1"/>
      <c r="B76" s="17"/>
      <c r="C76" s="72"/>
      <c r="D76" s="72"/>
      <c r="E76" s="72"/>
      <c r="F76" s="72"/>
      <c r="G76" s="72">
        <v>1927</v>
      </c>
      <c r="H76" s="72"/>
      <c r="I76" s="70" t="s">
        <v>176</v>
      </c>
      <c r="J76" s="15"/>
      <c r="K76" s="42"/>
      <c r="L76" s="15"/>
    </row>
    <row r="77" spans="1:12" ht="25.5">
      <c r="A77" s="1"/>
      <c r="B77" s="66"/>
      <c r="C77" s="72"/>
      <c r="D77" s="72"/>
      <c r="E77" s="72"/>
      <c r="F77" s="72"/>
      <c r="G77" s="72"/>
      <c r="H77" s="72">
        <v>40</v>
      </c>
      <c r="I77" s="70" t="s">
        <v>185</v>
      </c>
      <c r="J77" s="66"/>
      <c r="K77" s="42"/>
      <c r="L77" s="15"/>
    </row>
    <row r="78" spans="1:12" ht="51">
      <c r="A78" s="1"/>
      <c r="B78" s="66"/>
      <c r="C78" s="72"/>
      <c r="D78" s="72"/>
      <c r="E78" s="72"/>
      <c r="F78" s="72"/>
      <c r="G78" s="72"/>
      <c r="H78" s="72">
        <v>759</v>
      </c>
      <c r="I78" s="70" t="s">
        <v>186</v>
      </c>
      <c r="J78" s="66"/>
      <c r="K78" s="60">
        <v>1406</v>
      </c>
      <c r="L78" s="15"/>
    </row>
    <row r="79" spans="1:12" ht="25.5">
      <c r="A79" s="1"/>
      <c r="B79" s="66"/>
      <c r="C79" s="72"/>
      <c r="D79" s="72"/>
      <c r="E79" s="72"/>
      <c r="F79" s="72"/>
      <c r="G79" s="72"/>
      <c r="H79" s="72">
        <v>163</v>
      </c>
      <c r="I79" s="70" t="s">
        <v>306</v>
      </c>
      <c r="J79" s="66"/>
      <c r="K79" s="60"/>
      <c r="L79" s="15"/>
    </row>
    <row r="80" spans="1:12" ht="38.25">
      <c r="A80" s="1"/>
      <c r="B80" s="66"/>
      <c r="C80" s="72"/>
      <c r="D80" s="72"/>
      <c r="E80" s="72"/>
      <c r="F80" s="72"/>
      <c r="G80" s="72"/>
      <c r="H80" s="72">
        <v>357</v>
      </c>
      <c r="I80" s="18" t="s">
        <v>187</v>
      </c>
      <c r="J80" s="66"/>
      <c r="K80" s="60">
        <v>453</v>
      </c>
      <c r="L80" s="15"/>
    </row>
    <row r="81" spans="1:12" ht="25.5">
      <c r="A81" s="1"/>
      <c r="B81" s="66"/>
      <c r="C81" s="72"/>
      <c r="D81" s="72"/>
      <c r="E81" s="72"/>
      <c r="F81" s="72"/>
      <c r="G81" s="72"/>
      <c r="H81" s="72">
        <v>25</v>
      </c>
      <c r="I81" s="18" t="s">
        <v>307</v>
      </c>
      <c r="J81" s="66"/>
      <c r="K81" s="60"/>
      <c r="L81" s="15"/>
    </row>
    <row r="82" spans="1:12" ht="51">
      <c r="A82" s="1"/>
      <c r="B82" s="16"/>
      <c r="C82" s="72"/>
      <c r="D82" s="72"/>
      <c r="E82" s="72"/>
      <c r="F82" s="72"/>
      <c r="G82" s="72"/>
      <c r="H82" s="72">
        <v>37</v>
      </c>
      <c r="I82" s="16" t="s">
        <v>85</v>
      </c>
      <c r="J82" s="66"/>
      <c r="K82" s="60"/>
      <c r="L82" s="15"/>
    </row>
    <row r="83" spans="1:12" ht="25.5">
      <c r="A83" s="1"/>
      <c r="B83" s="13" t="s">
        <v>250</v>
      </c>
      <c r="C83" s="72"/>
      <c r="D83" s="72">
        <v>8773</v>
      </c>
      <c r="E83" s="72"/>
      <c r="F83" s="72"/>
      <c r="G83" s="72"/>
      <c r="H83" s="72"/>
      <c r="I83" s="16" t="s">
        <v>308</v>
      </c>
      <c r="J83" s="66"/>
      <c r="K83" s="60"/>
      <c r="L83" s="15"/>
    </row>
    <row r="84" spans="1:12" ht="101.25">
      <c r="A84" s="1"/>
      <c r="B84" s="13" t="s">
        <v>188</v>
      </c>
      <c r="C84" s="72"/>
      <c r="D84" s="72"/>
      <c r="E84" s="72"/>
      <c r="F84" s="72"/>
      <c r="G84" s="72">
        <v>140</v>
      </c>
      <c r="H84" s="72">
        <v>140</v>
      </c>
      <c r="I84" s="70" t="s">
        <v>189</v>
      </c>
      <c r="J84" s="66"/>
      <c r="K84" s="60"/>
      <c r="L84" s="15"/>
    </row>
    <row r="85" spans="1:12" ht="78.75">
      <c r="A85" s="38"/>
      <c r="B85" s="13" t="s">
        <v>213</v>
      </c>
      <c r="C85" s="72"/>
      <c r="D85" s="72"/>
      <c r="E85" s="72"/>
      <c r="F85" s="72"/>
      <c r="G85" s="72">
        <f>422</f>
        <v>422</v>
      </c>
      <c r="H85" s="72"/>
      <c r="I85" s="18" t="s">
        <v>94</v>
      </c>
      <c r="J85" s="66"/>
      <c r="K85" s="60"/>
      <c r="L85" s="15"/>
    </row>
    <row r="86" spans="1:12" ht="25.5">
      <c r="A86" s="38"/>
      <c r="B86" s="13"/>
      <c r="C86" s="72"/>
      <c r="D86" s="72"/>
      <c r="E86" s="72"/>
      <c r="F86" s="72"/>
      <c r="G86" s="72">
        <v>74</v>
      </c>
      <c r="H86" s="72">
        <v>74</v>
      </c>
      <c r="I86" s="18" t="s">
        <v>297</v>
      </c>
      <c r="J86" s="66"/>
      <c r="K86" s="60"/>
      <c r="L86" s="15"/>
    </row>
    <row r="87" spans="1:12" ht="38.25">
      <c r="A87" s="38"/>
      <c r="B87" s="13"/>
      <c r="C87" s="72"/>
      <c r="D87" s="72"/>
      <c r="E87" s="72"/>
      <c r="F87" s="72"/>
      <c r="G87" s="72">
        <v>93</v>
      </c>
      <c r="H87" s="72"/>
      <c r="I87" s="18" t="s">
        <v>214</v>
      </c>
      <c r="J87" s="66"/>
      <c r="K87" s="60"/>
      <c r="L87" s="15"/>
    </row>
    <row r="88" spans="1:12" ht="56.25">
      <c r="A88" s="38"/>
      <c r="B88" s="13" t="s">
        <v>72</v>
      </c>
      <c r="C88" s="72"/>
      <c r="D88" s="72"/>
      <c r="E88" s="72"/>
      <c r="F88" s="72"/>
      <c r="G88" s="72"/>
      <c r="H88" s="72">
        <v>93</v>
      </c>
      <c r="I88" s="18" t="s">
        <v>215</v>
      </c>
      <c r="J88" s="15">
        <v>6342</v>
      </c>
      <c r="K88" s="60"/>
      <c r="L88" s="15"/>
    </row>
    <row r="89" spans="1:12" hidden="1">
      <c r="A89" s="1"/>
      <c r="B89" s="71"/>
      <c r="C89" s="14"/>
      <c r="D89" s="14"/>
      <c r="E89" s="15"/>
      <c r="F89" s="15"/>
      <c r="G89" s="15"/>
      <c r="H89" s="14"/>
      <c r="I89" s="70"/>
      <c r="J89" s="15"/>
      <c r="K89" s="60"/>
      <c r="L89" s="15"/>
    </row>
    <row r="90" spans="1:12" ht="33.75">
      <c r="A90" s="1">
        <v>908</v>
      </c>
      <c r="B90" s="2" t="s">
        <v>131</v>
      </c>
      <c r="C90" s="14">
        <f t="shared" ref="C90:H90" si="6">SUM(C91:C96)</f>
        <v>328493</v>
      </c>
      <c r="D90" s="14">
        <f t="shared" si="6"/>
        <v>0</v>
      </c>
      <c r="E90" s="14">
        <f t="shared" si="6"/>
        <v>0</v>
      </c>
      <c r="F90" s="14">
        <f t="shared" si="6"/>
        <v>0</v>
      </c>
      <c r="G90" s="14">
        <f t="shared" si="6"/>
        <v>40000</v>
      </c>
      <c r="H90" s="14">
        <f t="shared" si="6"/>
        <v>40023</v>
      </c>
      <c r="I90" s="11"/>
      <c r="J90" s="14">
        <f>SUM(J91:J96)</f>
        <v>0</v>
      </c>
      <c r="K90" s="42">
        <f>SUM(K91:K96)</f>
        <v>0</v>
      </c>
      <c r="L90" s="15"/>
    </row>
    <row r="91" spans="1:12" hidden="1">
      <c r="A91" s="1"/>
      <c r="B91" s="23"/>
      <c r="C91" s="14"/>
      <c r="D91" s="14"/>
      <c r="E91" s="14"/>
      <c r="F91" s="14"/>
      <c r="G91" s="15"/>
      <c r="H91" s="15"/>
      <c r="I91" s="70"/>
      <c r="J91" s="15"/>
      <c r="K91" s="42"/>
      <c r="L91" s="54"/>
    </row>
    <row r="92" spans="1:12" ht="51">
      <c r="A92" s="1"/>
      <c r="B92" s="16"/>
      <c r="C92" s="72"/>
      <c r="D92" s="72"/>
      <c r="E92" s="72"/>
      <c r="F92" s="72"/>
      <c r="G92" s="72"/>
      <c r="H92" s="72">
        <v>23</v>
      </c>
      <c r="I92" s="16" t="s">
        <v>85</v>
      </c>
      <c r="J92" s="15"/>
      <c r="K92" s="42"/>
      <c r="L92" s="15" t="s">
        <v>275</v>
      </c>
    </row>
    <row r="93" spans="1:12" hidden="1">
      <c r="A93" s="1"/>
      <c r="B93" s="13"/>
      <c r="C93" s="15"/>
      <c r="D93" s="15"/>
      <c r="E93" s="15"/>
      <c r="F93" s="14"/>
      <c r="G93" s="15"/>
      <c r="H93" s="15"/>
      <c r="I93" s="11"/>
      <c r="J93" s="15"/>
      <c r="K93" s="42"/>
      <c r="L93" s="66"/>
    </row>
    <row r="94" spans="1:12" ht="67.5">
      <c r="A94" s="1"/>
      <c r="B94" s="13" t="s">
        <v>337</v>
      </c>
      <c r="C94" s="72">
        <v>328493</v>
      </c>
      <c r="D94" s="15"/>
      <c r="E94" s="15"/>
      <c r="F94" s="14"/>
      <c r="G94" s="15"/>
      <c r="H94" s="15"/>
      <c r="I94" s="11" t="s">
        <v>338</v>
      </c>
      <c r="J94" s="15"/>
      <c r="K94" s="42"/>
      <c r="L94" s="66" t="s">
        <v>339</v>
      </c>
    </row>
    <row r="95" spans="1:12" s="137" customFormat="1" ht="63.75" customHeight="1">
      <c r="A95" s="1"/>
      <c r="B95" s="13" t="s">
        <v>340</v>
      </c>
      <c r="C95" s="14"/>
      <c r="D95" s="14"/>
      <c r="E95" s="14"/>
      <c r="F95" s="14"/>
      <c r="G95" s="136"/>
      <c r="H95" s="135">
        <v>40000</v>
      </c>
      <c r="I95" s="146" t="s">
        <v>120</v>
      </c>
      <c r="J95" s="136"/>
      <c r="K95" s="42"/>
      <c r="L95" s="141"/>
    </row>
    <row r="96" spans="1:12" s="137" customFormat="1" ht="28.5" customHeight="1">
      <c r="A96" s="1"/>
      <c r="B96" s="13" t="s">
        <v>341</v>
      </c>
      <c r="C96" s="14"/>
      <c r="D96" s="14"/>
      <c r="E96" s="14"/>
      <c r="F96" s="14"/>
      <c r="G96" s="135">
        <v>40000</v>
      </c>
      <c r="H96" s="136"/>
      <c r="I96" s="147"/>
      <c r="J96" s="135"/>
      <c r="K96" s="42"/>
      <c r="L96" s="141" t="s">
        <v>342</v>
      </c>
    </row>
    <row r="97" spans="1:12" s="137" customFormat="1" ht="22.5">
      <c r="A97" s="1">
        <v>909</v>
      </c>
      <c r="B97" s="2" t="s">
        <v>132</v>
      </c>
      <c r="C97" s="14">
        <f t="shared" ref="C97:H97" si="7">SUM(C98:C112)</f>
        <v>967</v>
      </c>
      <c r="D97" s="14">
        <f t="shared" si="7"/>
        <v>0</v>
      </c>
      <c r="E97" s="14">
        <f t="shared" si="7"/>
        <v>5263</v>
      </c>
      <c r="F97" s="14">
        <f t="shared" si="7"/>
        <v>0</v>
      </c>
      <c r="G97" s="14">
        <f t="shared" si="7"/>
        <v>8599</v>
      </c>
      <c r="H97" s="14">
        <f t="shared" si="7"/>
        <v>5418</v>
      </c>
      <c r="I97" s="11"/>
      <c r="J97" s="14">
        <f>SUM(J98:J112)</f>
        <v>0</v>
      </c>
      <c r="K97" s="42">
        <f>SUM(K98:K112)</f>
        <v>2519</v>
      </c>
      <c r="L97" s="136"/>
    </row>
    <row r="98" spans="1:12" ht="45">
      <c r="A98" s="1"/>
      <c r="B98" s="13" t="s">
        <v>52</v>
      </c>
      <c r="C98" s="72"/>
      <c r="D98" s="72"/>
      <c r="E98" s="72"/>
      <c r="F98" s="72"/>
      <c r="G98" s="72">
        <v>51</v>
      </c>
      <c r="H98" s="72">
        <v>51</v>
      </c>
      <c r="I98" s="70" t="s">
        <v>310</v>
      </c>
      <c r="J98" s="15"/>
      <c r="K98" s="60">
        <v>1831</v>
      </c>
      <c r="L98" s="15" t="s">
        <v>275</v>
      </c>
    </row>
    <row r="99" spans="1:12" ht="76.5">
      <c r="A99" s="1"/>
      <c r="B99" s="13" t="s">
        <v>377</v>
      </c>
      <c r="C99" s="72"/>
      <c r="D99" s="72"/>
      <c r="E99" s="72">
        <v>2429</v>
      </c>
      <c r="F99" s="72"/>
      <c r="G99" s="72"/>
      <c r="H99" s="72"/>
      <c r="I99" s="109" t="s">
        <v>63</v>
      </c>
      <c r="J99" s="15"/>
      <c r="K99" s="60"/>
      <c r="L99" s="15" t="s">
        <v>275</v>
      </c>
    </row>
    <row r="100" spans="1:12" ht="51">
      <c r="A100" s="1"/>
      <c r="B100" s="13"/>
      <c r="C100" s="72"/>
      <c r="D100" s="72"/>
      <c r="E100" s="72"/>
      <c r="F100" s="72"/>
      <c r="G100" s="72"/>
      <c r="H100" s="72">
        <v>22</v>
      </c>
      <c r="I100" s="109" t="s">
        <v>85</v>
      </c>
      <c r="J100" s="15"/>
      <c r="K100" s="60"/>
      <c r="L100" s="15" t="s">
        <v>275</v>
      </c>
    </row>
    <row r="101" spans="1:12" ht="51">
      <c r="A101" s="1"/>
      <c r="B101" s="13"/>
      <c r="C101" s="72">
        <v>967</v>
      </c>
      <c r="D101" s="72"/>
      <c r="E101" s="72"/>
      <c r="F101" s="72"/>
      <c r="G101" s="72"/>
      <c r="H101" s="72"/>
      <c r="I101" s="108" t="s">
        <v>60</v>
      </c>
      <c r="J101" s="15"/>
      <c r="K101" s="60">
        <v>80</v>
      </c>
      <c r="L101" s="15" t="s">
        <v>275</v>
      </c>
    </row>
    <row r="102" spans="1:12" ht="38.25">
      <c r="A102" s="1"/>
      <c r="B102" s="13" t="s">
        <v>217</v>
      </c>
      <c r="C102" s="72"/>
      <c r="D102" s="72"/>
      <c r="E102" s="72"/>
      <c r="F102" s="72"/>
      <c r="G102" s="72">
        <v>3393</v>
      </c>
      <c r="H102" s="72">
        <v>3393</v>
      </c>
      <c r="I102" s="70" t="s">
        <v>216</v>
      </c>
      <c r="J102" s="15"/>
      <c r="K102" s="60">
        <v>242</v>
      </c>
      <c r="L102" s="15" t="s">
        <v>275</v>
      </c>
    </row>
    <row r="103" spans="1:12" ht="96.75" customHeight="1">
      <c r="A103" s="38"/>
      <c r="B103" s="13" t="s">
        <v>218</v>
      </c>
      <c r="C103" s="72"/>
      <c r="D103" s="72"/>
      <c r="E103" s="72"/>
      <c r="F103" s="72"/>
      <c r="G103" s="72">
        <v>100</v>
      </c>
      <c r="H103" s="72">
        <v>100</v>
      </c>
      <c r="I103" s="109" t="s">
        <v>95</v>
      </c>
      <c r="J103" s="15"/>
      <c r="K103" s="60">
        <v>47</v>
      </c>
      <c r="L103" s="15" t="s">
        <v>275</v>
      </c>
    </row>
    <row r="104" spans="1:12" ht="71.25" customHeight="1">
      <c r="A104" s="1"/>
      <c r="B104" s="13" t="s">
        <v>218</v>
      </c>
      <c r="C104" s="72"/>
      <c r="D104" s="72"/>
      <c r="E104" s="72"/>
      <c r="F104" s="72"/>
      <c r="G104" s="72">
        <v>208</v>
      </c>
      <c r="H104" s="72">
        <v>208</v>
      </c>
      <c r="I104" s="70" t="s">
        <v>219</v>
      </c>
      <c r="J104" s="15"/>
      <c r="K104" s="60">
        <v>94</v>
      </c>
      <c r="L104" s="15" t="s">
        <v>275</v>
      </c>
    </row>
    <row r="105" spans="1:12" ht="111.75" customHeight="1">
      <c r="A105" s="1"/>
      <c r="B105" s="13" t="s">
        <v>220</v>
      </c>
      <c r="C105" s="72"/>
      <c r="D105" s="72"/>
      <c r="E105" s="72"/>
      <c r="F105" s="72"/>
      <c r="G105" s="72">
        <v>1644</v>
      </c>
      <c r="H105" s="72">
        <v>1644</v>
      </c>
      <c r="I105" s="70" t="s">
        <v>221</v>
      </c>
      <c r="J105" s="15"/>
      <c r="K105" s="60"/>
      <c r="L105" s="15" t="s">
        <v>275</v>
      </c>
    </row>
    <row r="106" spans="1:12" ht="45">
      <c r="A106" s="38"/>
      <c r="B106" s="13" t="s">
        <v>222</v>
      </c>
      <c r="C106" s="72"/>
      <c r="D106" s="72"/>
      <c r="E106" s="72">
        <v>956</v>
      </c>
      <c r="F106" s="72"/>
      <c r="G106" s="72"/>
      <c r="H106" s="72"/>
      <c r="I106" s="70" t="s">
        <v>298</v>
      </c>
      <c r="J106" s="15"/>
      <c r="K106" s="60">
        <v>225</v>
      </c>
      <c r="L106" s="15" t="s">
        <v>275</v>
      </c>
    </row>
    <row r="107" spans="1:12" ht="33.75">
      <c r="A107" s="1"/>
      <c r="B107" s="13" t="s">
        <v>192</v>
      </c>
      <c r="C107" s="72"/>
      <c r="D107" s="72"/>
      <c r="E107" s="72"/>
      <c r="F107" s="72"/>
      <c r="G107" s="72">
        <v>3203</v>
      </c>
      <c r="H107" s="72"/>
      <c r="I107" s="70" t="s">
        <v>212</v>
      </c>
      <c r="J107" s="15"/>
      <c r="K107" s="60"/>
      <c r="L107" s="15" t="s">
        <v>275</v>
      </c>
    </row>
    <row r="108" spans="1:12" ht="55.5" customHeight="1">
      <c r="A108" s="1"/>
      <c r="B108" s="13" t="s">
        <v>258</v>
      </c>
      <c r="C108" s="72"/>
      <c r="D108" s="72"/>
      <c r="E108" s="72">
        <v>1878</v>
      </c>
      <c r="F108" s="72"/>
      <c r="G108" s="72"/>
      <c r="H108" s="72"/>
      <c r="I108" s="109" t="s">
        <v>96</v>
      </c>
      <c r="J108" s="15"/>
      <c r="K108" s="60"/>
      <c r="L108" s="15" t="s">
        <v>343</v>
      </c>
    </row>
    <row r="109" spans="1:12" hidden="1">
      <c r="A109" s="1"/>
      <c r="B109" s="66"/>
      <c r="C109" s="15"/>
      <c r="D109" s="15"/>
      <c r="E109" s="15"/>
      <c r="F109" s="15"/>
      <c r="G109" s="14"/>
      <c r="H109" s="15"/>
      <c r="I109" s="12"/>
      <c r="J109" s="14"/>
      <c r="K109" s="60"/>
      <c r="L109" s="66"/>
    </row>
    <row r="110" spans="1:12" hidden="1">
      <c r="A110" s="1"/>
      <c r="B110" s="66"/>
      <c r="C110" s="15"/>
      <c r="D110" s="15"/>
      <c r="E110" s="15"/>
      <c r="F110" s="15"/>
      <c r="G110" s="14"/>
      <c r="H110" s="15"/>
      <c r="I110" s="12"/>
      <c r="J110" s="14"/>
      <c r="K110" s="60"/>
      <c r="L110" s="66"/>
    </row>
    <row r="111" spans="1:12" hidden="1">
      <c r="A111" s="1"/>
      <c r="B111" s="66"/>
      <c r="C111" s="15"/>
      <c r="D111" s="15"/>
      <c r="E111" s="15"/>
      <c r="F111" s="15"/>
      <c r="G111" s="15"/>
      <c r="H111" s="15"/>
      <c r="I111" s="12"/>
      <c r="J111" s="15"/>
      <c r="K111" s="60"/>
      <c r="L111" s="15"/>
    </row>
    <row r="112" spans="1:12" hidden="1">
      <c r="A112" s="1"/>
      <c r="B112" s="66"/>
      <c r="C112" s="15"/>
      <c r="D112" s="15"/>
      <c r="E112" s="15"/>
      <c r="F112" s="15"/>
      <c r="G112" s="14"/>
      <c r="H112" s="15"/>
      <c r="I112" s="11"/>
      <c r="J112" s="14"/>
      <c r="K112" s="60"/>
      <c r="L112" s="15"/>
    </row>
    <row r="113" spans="1:12" hidden="1">
      <c r="A113" s="1">
        <v>910</v>
      </c>
      <c r="B113" s="2" t="s">
        <v>157</v>
      </c>
      <c r="C113" s="14">
        <f t="shared" ref="C113:H113" si="8">SUM(C114)</f>
        <v>0</v>
      </c>
      <c r="D113" s="14">
        <f t="shared" si="8"/>
        <v>0</v>
      </c>
      <c r="E113" s="14">
        <f t="shared" si="8"/>
        <v>0</v>
      </c>
      <c r="F113" s="14">
        <f t="shared" si="8"/>
        <v>0</v>
      </c>
      <c r="G113" s="14">
        <f t="shared" si="8"/>
        <v>0</v>
      </c>
      <c r="H113" s="14">
        <f t="shared" si="8"/>
        <v>0</v>
      </c>
      <c r="I113" s="70"/>
      <c r="J113" s="14"/>
      <c r="K113" s="42"/>
      <c r="L113" s="15"/>
    </row>
    <row r="114" spans="1:12" hidden="1">
      <c r="A114" s="1"/>
      <c r="B114" s="2"/>
      <c r="C114" s="14"/>
      <c r="D114" s="14"/>
      <c r="E114" s="14"/>
      <c r="F114" s="14"/>
      <c r="G114" s="14"/>
      <c r="H114" s="14"/>
      <c r="I114" s="70"/>
      <c r="J114" s="14"/>
      <c r="K114" s="42"/>
      <c r="L114" s="15"/>
    </row>
    <row r="115" spans="1:12" ht="22.5">
      <c r="A115" s="1">
        <v>911</v>
      </c>
      <c r="B115" s="2" t="s">
        <v>133</v>
      </c>
      <c r="C115" s="14">
        <f t="shared" ref="C115:H115" si="9">SUM(C116:C122)</f>
        <v>0</v>
      </c>
      <c r="D115" s="14">
        <f t="shared" si="9"/>
        <v>3321</v>
      </c>
      <c r="E115" s="14">
        <f>SUM(E116:E122)</f>
        <v>31820</v>
      </c>
      <c r="F115" s="14">
        <f t="shared" si="9"/>
        <v>0</v>
      </c>
      <c r="G115" s="73">
        <f t="shared" si="9"/>
        <v>65418</v>
      </c>
      <c r="H115" s="73">
        <f t="shared" si="9"/>
        <v>35439</v>
      </c>
      <c r="I115" s="70"/>
      <c r="J115" s="14">
        <f>SUM(J116:J124)</f>
        <v>0</v>
      </c>
      <c r="K115" s="42">
        <f>SUM(K116:K124)</f>
        <v>0</v>
      </c>
      <c r="L115" s="15"/>
    </row>
    <row r="116" spans="1:12" ht="51">
      <c r="A116" s="1"/>
      <c r="B116" s="13" t="s">
        <v>311</v>
      </c>
      <c r="C116" s="72"/>
      <c r="D116" s="72"/>
      <c r="E116" s="72">
        <v>620</v>
      </c>
      <c r="F116" s="72"/>
      <c r="G116" s="72"/>
      <c r="H116" s="72"/>
      <c r="I116" s="70" t="s">
        <v>263</v>
      </c>
      <c r="J116" s="15"/>
      <c r="K116" s="42"/>
      <c r="L116" s="15" t="s">
        <v>275</v>
      </c>
    </row>
    <row r="117" spans="1:12" ht="51">
      <c r="A117" s="1"/>
      <c r="B117" s="16"/>
      <c r="C117" s="72"/>
      <c r="D117" s="72"/>
      <c r="E117" s="72"/>
      <c r="F117" s="72"/>
      <c r="G117" s="72"/>
      <c r="H117" s="72">
        <v>21</v>
      </c>
      <c r="I117" s="16" t="s">
        <v>85</v>
      </c>
      <c r="J117" s="15"/>
      <c r="K117" s="42"/>
      <c r="L117" s="15" t="s">
        <v>275</v>
      </c>
    </row>
    <row r="118" spans="1:12" ht="76.5">
      <c r="A118" s="1"/>
      <c r="B118" s="13" t="s">
        <v>241</v>
      </c>
      <c r="C118" s="72"/>
      <c r="D118" s="72"/>
      <c r="E118" s="72">
        <v>10000</v>
      </c>
      <c r="F118" s="72"/>
      <c r="G118" s="72"/>
      <c r="H118" s="72"/>
      <c r="I118" s="70" t="s">
        <v>0</v>
      </c>
      <c r="J118" s="15"/>
      <c r="K118" s="42"/>
      <c r="L118" s="15" t="s">
        <v>275</v>
      </c>
    </row>
    <row r="119" spans="1:12" ht="45">
      <c r="A119" s="1"/>
      <c r="B119" s="13" t="s">
        <v>322</v>
      </c>
      <c r="C119" s="72"/>
      <c r="D119" s="72"/>
      <c r="E119" s="72"/>
      <c r="F119" s="72"/>
      <c r="G119" s="72">
        <v>30000</v>
      </c>
      <c r="H119" s="72"/>
      <c r="I119" s="70" t="s">
        <v>323</v>
      </c>
      <c r="J119" s="15"/>
      <c r="K119" s="42"/>
      <c r="L119" s="15" t="s">
        <v>275</v>
      </c>
    </row>
    <row r="120" spans="1:12" ht="165.75">
      <c r="A120" s="142"/>
      <c r="B120" s="153" t="s">
        <v>73</v>
      </c>
      <c r="C120" s="72"/>
      <c r="D120" s="72"/>
      <c r="E120" s="72"/>
      <c r="F120" s="72"/>
      <c r="G120" s="72">
        <v>35418</v>
      </c>
      <c r="H120" s="72">
        <v>35418</v>
      </c>
      <c r="I120" s="70" t="s">
        <v>346</v>
      </c>
      <c r="J120" s="15"/>
      <c r="K120" s="42"/>
      <c r="L120" s="66" t="s">
        <v>1</v>
      </c>
    </row>
    <row r="121" spans="1:12" ht="25.5">
      <c r="A121" s="143"/>
      <c r="B121" s="154"/>
      <c r="C121" s="72"/>
      <c r="D121" s="72"/>
      <c r="E121" s="72">
        <v>21200</v>
      </c>
      <c r="F121" s="72"/>
      <c r="G121" s="72"/>
      <c r="H121" s="72"/>
      <c r="I121" s="70" t="s">
        <v>37</v>
      </c>
      <c r="J121" s="15"/>
      <c r="K121" s="42"/>
      <c r="L121" s="66"/>
    </row>
    <row r="122" spans="1:12" ht="38.25">
      <c r="A122" s="1"/>
      <c r="B122" s="13" t="s">
        <v>73</v>
      </c>
      <c r="C122" s="72"/>
      <c r="D122" s="72">
        <v>3321</v>
      </c>
      <c r="E122" s="72"/>
      <c r="F122" s="72"/>
      <c r="G122" s="72"/>
      <c r="H122" s="72"/>
      <c r="I122" s="70" t="s">
        <v>344</v>
      </c>
      <c r="J122" s="15"/>
      <c r="K122" s="42"/>
      <c r="L122" s="75" t="s">
        <v>345</v>
      </c>
    </row>
    <row r="123" spans="1:12" ht="22.5">
      <c r="A123" s="1">
        <v>912</v>
      </c>
      <c r="B123" s="19" t="s">
        <v>177</v>
      </c>
      <c r="C123" s="14">
        <f t="shared" ref="C123:H123" si="10">SUM(C124:C125)</f>
        <v>0</v>
      </c>
      <c r="D123" s="14">
        <f t="shared" si="10"/>
        <v>0</v>
      </c>
      <c r="E123" s="14">
        <f t="shared" si="10"/>
        <v>0</v>
      </c>
      <c r="F123" s="14">
        <f t="shared" si="10"/>
        <v>0</v>
      </c>
      <c r="G123" s="14">
        <f t="shared" si="10"/>
        <v>0</v>
      </c>
      <c r="H123" s="14">
        <f t="shared" si="10"/>
        <v>212202</v>
      </c>
      <c r="I123" s="20"/>
      <c r="J123" s="15"/>
      <c r="K123" s="42"/>
      <c r="L123" s="15"/>
    </row>
    <row r="124" spans="1:12" ht="51">
      <c r="A124" s="1"/>
      <c r="B124" s="19"/>
      <c r="C124" s="14"/>
      <c r="D124" s="14"/>
      <c r="E124" s="14"/>
      <c r="F124" s="14"/>
      <c r="G124" s="14"/>
      <c r="H124" s="72">
        <v>9768</v>
      </c>
      <c r="I124" s="20" t="s">
        <v>97</v>
      </c>
      <c r="J124" s="15"/>
      <c r="K124" s="60"/>
      <c r="L124" s="15" t="s">
        <v>275</v>
      </c>
    </row>
    <row r="125" spans="1:12" ht="51">
      <c r="A125" s="1"/>
      <c r="B125" s="2"/>
      <c r="C125" s="14"/>
      <c r="D125" s="14"/>
      <c r="E125" s="14"/>
      <c r="F125" s="14"/>
      <c r="G125" s="14"/>
      <c r="H125" s="72">
        <v>202434</v>
      </c>
      <c r="I125" s="20" t="s">
        <v>299</v>
      </c>
      <c r="J125" s="14"/>
      <c r="K125" s="42"/>
      <c r="L125" s="15" t="s">
        <v>275</v>
      </c>
    </row>
    <row r="126" spans="1:12">
      <c r="A126" s="1">
        <v>913</v>
      </c>
      <c r="B126" s="2" t="s">
        <v>158</v>
      </c>
      <c r="C126" s="14">
        <f t="shared" ref="C126:H126" si="11">SUM(C127:C130)</f>
        <v>0</v>
      </c>
      <c r="D126" s="14">
        <f t="shared" si="11"/>
        <v>0</v>
      </c>
      <c r="E126" s="14">
        <f t="shared" si="11"/>
        <v>0</v>
      </c>
      <c r="F126" s="14">
        <f t="shared" si="11"/>
        <v>0</v>
      </c>
      <c r="G126" s="14">
        <f t="shared" si="11"/>
        <v>2466</v>
      </c>
      <c r="H126" s="14">
        <f t="shared" si="11"/>
        <v>0</v>
      </c>
      <c r="I126" s="70"/>
      <c r="J126" s="14">
        <f>SUM(J130:J130)</f>
        <v>0</v>
      </c>
      <c r="K126" s="42">
        <f>SUM(K130:K130)</f>
        <v>0</v>
      </c>
      <c r="L126" s="15"/>
    </row>
    <row r="127" spans="1:12" hidden="1">
      <c r="A127" s="1"/>
      <c r="B127" s="16"/>
      <c r="C127" s="15"/>
      <c r="D127" s="15"/>
      <c r="E127" s="15"/>
      <c r="F127" s="15"/>
      <c r="G127" s="15"/>
      <c r="H127" s="15"/>
      <c r="I127" s="70"/>
      <c r="J127" s="15"/>
      <c r="K127" s="60"/>
      <c r="L127" s="70"/>
    </row>
    <row r="128" spans="1:12" hidden="1">
      <c r="A128" s="1"/>
      <c r="B128" s="16"/>
      <c r="C128" s="15"/>
      <c r="D128" s="15"/>
      <c r="E128" s="15"/>
      <c r="F128" s="15"/>
      <c r="G128" s="15"/>
      <c r="H128" s="15"/>
      <c r="I128" s="70"/>
      <c r="J128" s="15"/>
      <c r="K128" s="60"/>
      <c r="L128" s="70"/>
    </row>
    <row r="129" spans="1:12" hidden="1">
      <c r="A129" s="1"/>
      <c r="B129" s="16"/>
      <c r="C129" s="15"/>
      <c r="D129" s="15"/>
      <c r="E129" s="15"/>
      <c r="F129" s="15"/>
      <c r="G129" s="15"/>
      <c r="H129" s="15"/>
      <c r="I129" s="70"/>
      <c r="J129" s="15"/>
      <c r="K129" s="60"/>
      <c r="L129" s="70"/>
    </row>
    <row r="130" spans="1:12" ht="67.5" customHeight="1">
      <c r="A130" s="1"/>
      <c r="B130" s="37" t="s">
        <v>192</v>
      </c>
      <c r="C130" s="15"/>
      <c r="D130" s="15"/>
      <c r="E130" s="15"/>
      <c r="F130" s="15"/>
      <c r="G130" s="72">
        <v>2466</v>
      </c>
      <c r="H130" s="15"/>
      <c r="I130" s="70" t="s">
        <v>2</v>
      </c>
      <c r="J130" s="15"/>
      <c r="K130" s="60"/>
      <c r="L130" s="15" t="s">
        <v>275</v>
      </c>
    </row>
    <row r="131" spans="1:12">
      <c r="A131" s="1">
        <v>914</v>
      </c>
      <c r="B131" s="2" t="s">
        <v>124</v>
      </c>
      <c r="C131" s="14">
        <f t="shared" ref="C131:H131" si="12">SUM(C132:C138)</f>
        <v>0</v>
      </c>
      <c r="D131" s="14">
        <f t="shared" si="12"/>
        <v>0</v>
      </c>
      <c r="E131" s="14">
        <f t="shared" si="12"/>
        <v>0</v>
      </c>
      <c r="F131" s="14">
        <f t="shared" si="12"/>
        <v>0</v>
      </c>
      <c r="G131" s="14">
        <f t="shared" si="12"/>
        <v>10110</v>
      </c>
      <c r="H131" s="14">
        <f t="shared" si="12"/>
        <v>10110</v>
      </c>
      <c r="I131" s="70"/>
      <c r="J131" s="14">
        <f>SUM(J132:J138)</f>
        <v>0</v>
      </c>
      <c r="K131" s="42">
        <f>SUM(K132:K138)</f>
        <v>0</v>
      </c>
      <c r="L131" s="15"/>
    </row>
    <row r="132" spans="1:12" ht="114.75">
      <c r="A132" s="36"/>
      <c r="B132" s="37" t="s">
        <v>190</v>
      </c>
      <c r="C132" s="72"/>
      <c r="D132" s="72"/>
      <c r="E132" s="72"/>
      <c r="F132" s="72"/>
      <c r="G132" s="72">
        <v>110</v>
      </c>
      <c r="H132" s="72">
        <v>110</v>
      </c>
      <c r="I132" s="33" t="s">
        <v>31</v>
      </c>
      <c r="J132" s="15"/>
      <c r="K132" s="60"/>
      <c r="L132" s="70" t="s">
        <v>319</v>
      </c>
    </row>
    <row r="133" spans="1:12" ht="63.75">
      <c r="A133" s="36"/>
      <c r="B133" s="37"/>
      <c r="C133" s="72"/>
      <c r="D133" s="72"/>
      <c r="E133" s="72"/>
      <c r="F133" s="72"/>
      <c r="G133" s="72">
        <v>10000</v>
      </c>
      <c r="H133" s="72">
        <v>10000</v>
      </c>
      <c r="I133" s="33" t="s">
        <v>32</v>
      </c>
      <c r="J133" s="15"/>
      <c r="K133" s="60"/>
      <c r="L133" s="70" t="s">
        <v>320</v>
      </c>
    </row>
    <row r="134" spans="1:12" hidden="1">
      <c r="A134" s="1"/>
      <c r="B134" s="45"/>
      <c r="C134" s="15"/>
      <c r="D134" s="15"/>
      <c r="E134" s="15"/>
      <c r="F134" s="15"/>
      <c r="G134" s="15"/>
      <c r="H134" s="15"/>
      <c r="I134" s="70"/>
      <c r="J134" s="15"/>
      <c r="K134" s="60"/>
      <c r="L134" s="70"/>
    </row>
    <row r="135" spans="1:12" hidden="1">
      <c r="A135" s="1"/>
      <c r="B135" s="45"/>
      <c r="C135" s="15"/>
      <c r="D135" s="15"/>
      <c r="E135" s="15"/>
      <c r="F135" s="15"/>
      <c r="G135" s="15"/>
      <c r="H135" s="14"/>
      <c r="I135" s="70"/>
      <c r="J135" s="15"/>
      <c r="K135" s="60"/>
      <c r="L135" s="70"/>
    </row>
    <row r="136" spans="1:12" hidden="1">
      <c r="A136" s="1"/>
      <c r="B136" s="45"/>
      <c r="C136" s="15"/>
      <c r="D136" s="15"/>
      <c r="E136" s="15"/>
      <c r="F136" s="15"/>
      <c r="G136" s="15"/>
      <c r="H136" s="14"/>
      <c r="I136" s="70"/>
      <c r="J136" s="15"/>
      <c r="K136" s="60"/>
      <c r="L136" s="70"/>
    </row>
    <row r="137" spans="1:12" hidden="1">
      <c r="A137" s="1"/>
      <c r="B137" s="45"/>
      <c r="C137" s="15"/>
      <c r="D137" s="15"/>
      <c r="E137" s="15"/>
      <c r="F137" s="15"/>
      <c r="G137" s="15"/>
      <c r="H137" s="14"/>
      <c r="I137" s="70"/>
      <c r="J137" s="15"/>
      <c r="K137" s="60"/>
      <c r="L137" s="70"/>
    </row>
    <row r="138" spans="1:12" hidden="1">
      <c r="A138" s="1"/>
      <c r="B138" s="45"/>
      <c r="C138" s="15"/>
      <c r="D138" s="15"/>
      <c r="E138" s="15"/>
      <c r="F138" s="15"/>
      <c r="G138" s="15"/>
      <c r="H138" s="14"/>
      <c r="I138" s="70"/>
      <c r="J138" s="15"/>
      <c r="K138" s="60"/>
      <c r="L138" s="70"/>
    </row>
    <row r="139" spans="1:12">
      <c r="A139" s="1">
        <v>915</v>
      </c>
      <c r="B139" s="2" t="s">
        <v>164</v>
      </c>
      <c r="C139" s="14">
        <f t="shared" ref="C139:H139" si="13">SUM(C140)</f>
        <v>0</v>
      </c>
      <c r="D139" s="14">
        <f t="shared" si="13"/>
        <v>0</v>
      </c>
      <c r="E139" s="14">
        <f t="shared" si="13"/>
        <v>0</v>
      </c>
      <c r="F139" s="14">
        <f t="shared" si="13"/>
        <v>0</v>
      </c>
      <c r="G139" s="14">
        <f t="shared" si="13"/>
        <v>0</v>
      </c>
      <c r="H139" s="14">
        <f t="shared" si="13"/>
        <v>500</v>
      </c>
      <c r="I139" s="70"/>
      <c r="J139" s="14">
        <f>SUM(J140)</f>
        <v>0</v>
      </c>
      <c r="K139" s="42">
        <f>SUM(K140)</f>
        <v>0</v>
      </c>
      <c r="L139" s="15"/>
    </row>
    <row r="140" spans="1:12" ht="44.25" customHeight="1">
      <c r="A140" s="1"/>
      <c r="B140" s="21"/>
      <c r="C140" s="14"/>
      <c r="D140" s="14"/>
      <c r="E140" s="14"/>
      <c r="F140" s="14"/>
      <c r="G140" s="15"/>
      <c r="H140" s="72">
        <v>500</v>
      </c>
      <c r="I140" s="70" t="s">
        <v>3</v>
      </c>
      <c r="J140" s="15"/>
      <c r="K140" s="42"/>
      <c r="L140" s="15" t="s">
        <v>275</v>
      </c>
    </row>
    <row r="141" spans="1:12" ht="23.25" customHeight="1">
      <c r="A141" s="1">
        <v>916</v>
      </c>
      <c r="B141" s="2" t="s">
        <v>172</v>
      </c>
      <c r="C141" s="14">
        <f t="shared" ref="C141:H141" si="14">SUM(C143)</f>
        <v>0</v>
      </c>
      <c r="D141" s="14">
        <f t="shared" si="14"/>
        <v>0</v>
      </c>
      <c r="E141" s="14">
        <f>SUM(E142:E143)</f>
        <v>23667</v>
      </c>
      <c r="F141" s="14">
        <f t="shared" si="14"/>
        <v>0</v>
      </c>
      <c r="G141" s="14">
        <f t="shared" si="14"/>
        <v>0</v>
      </c>
      <c r="H141" s="14">
        <f t="shared" si="14"/>
        <v>34381</v>
      </c>
      <c r="I141" s="56"/>
      <c r="J141" s="14">
        <f>SUM(J143)</f>
        <v>0</v>
      </c>
      <c r="K141" s="42">
        <f>SUM(K143)</f>
        <v>0</v>
      </c>
      <c r="L141" s="15"/>
    </row>
    <row r="142" spans="1:12" ht="102">
      <c r="A142" s="1"/>
      <c r="B142" s="34" t="s">
        <v>356</v>
      </c>
      <c r="C142" s="15"/>
      <c r="D142" s="15"/>
      <c r="E142" s="72">
        <v>23667</v>
      </c>
      <c r="F142" s="15"/>
      <c r="G142" s="15"/>
      <c r="H142" s="15"/>
      <c r="I142" s="70" t="s">
        <v>4</v>
      </c>
      <c r="J142" s="14"/>
      <c r="K142" s="42"/>
      <c r="L142" s="15"/>
    </row>
    <row r="143" spans="1:12" ht="76.5">
      <c r="A143" s="1"/>
      <c r="B143" s="34" t="s">
        <v>192</v>
      </c>
      <c r="C143" s="14"/>
      <c r="D143" s="14"/>
      <c r="E143" s="14"/>
      <c r="F143" s="14"/>
      <c r="G143" s="15"/>
      <c r="H143" s="72">
        <v>34381</v>
      </c>
      <c r="I143" s="70" t="s">
        <v>259</v>
      </c>
      <c r="J143" s="15"/>
      <c r="K143" s="42"/>
      <c r="L143" s="15" t="s">
        <v>275</v>
      </c>
    </row>
    <row r="144" spans="1:12">
      <c r="A144" s="1">
        <v>917</v>
      </c>
      <c r="B144" s="2" t="s">
        <v>173</v>
      </c>
      <c r="C144" s="14">
        <f t="shared" ref="C144:H144" si="15">SUM(C145)</f>
        <v>0</v>
      </c>
      <c r="D144" s="14">
        <f t="shared" si="15"/>
        <v>0</v>
      </c>
      <c r="E144" s="14">
        <f t="shared" si="15"/>
        <v>0</v>
      </c>
      <c r="F144" s="14">
        <f t="shared" si="15"/>
        <v>0</v>
      </c>
      <c r="G144" s="14">
        <f t="shared" si="15"/>
        <v>572</v>
      </c>
      <c r="H144" s="14">
        <f t="shared" si="15"/>
        <v>572</v>
      </c>
      <c r="I144" s="56"/>
      <c r="J144" s="14"/>
      <c r="K144" s="42"/>
      <c r="L144" s="15"/>
    </row>
    <row r="145" spans="1:12" ht="38.25">
      <c r="A145" s="1"/>
      <c r="B145" s="22"/>
      <c r="C145" s="14"/>
      <c r="D145" s="14"/>
      <c r="E145" s="14"/>
      <c r="F145" s="14"/>
      <c r="G145" s="15">
        <v>572</v>
      </c>
      <c r="H145" s="15">
        <v>572</v>
      </c>
      <c r="I145" s="76" t="s">
        <v>178</v>
      </c>
      <c r="J145" s="14"/>
      <c r="K145" s="42"/>
      <c r="L145" s="15" t="s">
        <v>275</v>
      </c>
    </row>
    <row r="146" spans="1:12">
      <c r="A146" s="1">
        <v>918</v>
      </c>
      <c r="B146" s="2" t="s">
        <v>165</v>
      </c>
      <c r="C146" s="14">
        <f t="shared" ref="C146:H146" si="16">SUM(C147)</f>
        <v>0</v>
      </c>
      <c r="D146" s="14">
        <f t="shared" si="16"/>
        <v>0</v>
      </c>
      <c r="E146" s="14">
        <f t="shared" si="16"/>
        <v>0</v>
      </c>
      <c r="F146" s="14">
        <f t="shared" si="16"/>
        <v>0</v>
      </c>
      <c r="G146" s="14">
        <f t="shared" si="16"/>
        <v>1750</v>
      </c>
      <c r="H146" s="14">
        <f t="shared" si="16"/>
        <v>0</v>
      </c>
      <c r="I146" s="56"/>
      <c r="J146" s="14"/>
      <c r="K146" s="42"/>
      <c r="L146" s="15"/>
    </row>
    <row r="147" spans="1:12" ht="54.75" customHeight="1">
      <c r="A147" s="1"/>
      <c r="B147" s="23"/>
      <c r="C147" s="14"/>
      <c r="D147" s="14"/>
      <c r="E147" s="14"/>
      <c r="F147" s="14"/>
      <c r="G147" s="72">
        <v>1750</v>
      </c>
      <c r="H147" s="14"/>
      <c r="I147" s="70" t="s">
        <v>5</v>
      </c>
      <c r="J147" s="14"/>
      <c r="K147" s="42"/>
      <c r="L147" s="15" t="s">
        <v>275</v>
      </c>
    </row>
    <row r="148" spans="1:12" ht="22.5">
      <c r="A148" s="1">
        <v>919</v>
      </c>
      <c r="B148" s="2" t="s">
        <v>166</v>
      </c>
      <c r="C148" s="14">
        <f t="shared" ref="C148:H148" si="17">SUM(C149)</f>
        <v>0</v>
      </c>
      <c r="D148" s="14">
        <f t="shared" si="17"/>
        <v>0</v>
      </c>
      <c r="E148" s="14">
        <f t="shared" si="17"/>
        <v>11332</v>
      </c>
      <c r="F148" s="14">
        <f t="shared" si="17"/>
        <v>0</v>
      </c>
      <c r="G148" s="14">
        <f t="shared" si="17"/>
        <v>0</v>
      </c>
      <c r="H148" s="14">
        <f t="shared" si="17"/>
        <v>0</v>
      </c>
      <c r="I148" s="56"/>
      <c r="J148" s="14"/>
      <c r="K148" s="42"/>
      <c r="L148" s="15"/>
    </row>
    <row r="149" spans="1:12" ht="55.5" customHeight="1">
      <c r="A149" s="1"/>
      <c r="B149" s="24"/>
      <c r="C149" s="14"/>
      <c r="D149" s="14"/>
      <c r="E149" s="72">
        <v>11332</v>
      </c>
      <c r="F149" s="14"/>
      <c r="G149" s="14"/>
      <c r="H149" s="14"/>
      <c r="I149" s="109" t="s">
        <v>99</v>
      </c>
      <c r="J149" s="14"/>
      <c r="K149" s="42"/>
      <c r="L149" s="15" t="s">
        <v>275</v>
      </c>
    </row>
    <row r="150" spans="1:12" ht="12.75" customHeight="1">
      <c r="A150" s="1">
        <v>920</v>
      </c>
      <c r="B150" s="2" t="s">
        <v>134</v>
      </c>
      <c r="C150" s="14">
        <f t="shared" ref="C150:H150" si="18">SUM(C151:C174)</f>
        <v>624</v>
      </c>
      <c r="D150" s="14">
        <f t="shared" si="18"/>
        <v>0</v>
      </c>
      <c r="E150" s="14">
        <f t="shared" si="18"/>
        <v>19482</v>
      </c>
      <c r="F150" s="14">
        <f t="shared" si="18"/>
        <v>0</v>
      </c>
      <c r="G150" s="14">
        <f>SUM(G151:G174)</f>
        <v>56479</v>
      </c>
      <c r="H150" s="14">
        <f t="shared" si="18"/>
        <v>63744</v>
      </c>
      <c r="I150" s="3"/>
      <c r="J150" s="14">
        <f>SUM(J152:J167)</f>
        <v>0</v>
      </c>
      <c r="K150" s="42">
        <f>SUM(K152:K167)</f>
        <v>1478</v>
      </c>
      <c r="L150" s="15"/>
    </row>
    <row r="151" spans="1:12" ht="42.75" customHeight="1">
      <c r="A151" s="1"/>
      <c r="B151" s="23"/>
      <c r="C151" s="14"/>
      <c r="D151" s="14"/>
      <c r="E151" s="14"/>
      <c r="F151" s="14"/>
      <c r="G151" s="72"/>
      <c r="H151" s="72">
        <f>3494+90+1927+510</f>
        <v>6021</v>
      </c>
      <c r="I151" s="109" t="s">
        <v>98</v>
      </c>
      <c r="J151" s="14"/>
      <c r="K151" s="42"/>
      <c r="L151" s="15" t="s">
        <v>275</v>
      </c>
    </row>
    <row r="152" spans="1:12" ht="25.5">
      <c r="A152" s="1"/>
      <c r="B152" s="23"/>
      <c r="C152" s="14"/>
      <c r="D152" s="14"/>
      <c r="E152" s="14"/>
      <c r="F152" s="14"/>
      <c r="G152" s="72">
        <f>7636+200+300</f>
        <v>8136</v>
      </c>
      <c r="H152" s="72"/>
      <c r="I152" s="70" t="s">
        <v>175</v>
      </c>
      <c r="J152" s="15"/>
      <c r="K152" s="42"/>
      <c r="L152" s="15" t="s">
        <v>275</v>
      </c>
    </row>
    <row r="153" spans="1:12" ht="96" customHeight="1">
      <c r="A153" s="1"/>
      <c r="B153" s="23"/>
      <c r="C153" s="14"/>
      <c r="D153" s="14"/>
      <c r="E153" s="14"/>
      <c r="F153" s="14"/>
      <c r="G153" s="72"/>
      <c r="H153" s="72">
        <v>4400</v>
      </c>
      <c r="I153" s="70" t="s">
        <v>184</v>
      </c>
      <c r="J153" s="15"/>
      <c r="K153" s="42"/>
      <c r="L153" s="15" t="s">
        <v>275</v>
      </c>
    </row>
    <row r="154" spans="1:12" ht="51">
      <c r="A154" s="1"/>
      <c r="B154" s="23"/>
      <c r="C154" s="72"/>
      <c r="D154" s="72"/>
      <c r="E154" s="72">
        <v>1582</v>
      </c>
      <c r="F154" s="72"/>
      <c r="G154" s="72"/>
      <c r="H154" s="72"/>
      <c r="I154" s="109" t="s">
        <v>53</v>
      </c>
      <c r="J154" s="15"/>
      <c r="K154" s="42"/>
      <c r="L154" s="15" t="s">
        <v>275</v>
      </c>
    </row>
    <row r="155" spans="1:12" ht="63.75">
      <c r="A155" s="1"/>
      <c r="B155" s="23"/>
      <c r="C155" s="72"/>
      <c r="D155" s="72"/>
      <c r="E155" s="72">
        <v>10000</v>
      </c>
      <c r="F155" s="72"/>
      <c r="G155" s="72"/>
      <c r="H155" s="72"/>
      <c r="I155" s="33" t="s">
        <v>100</v>
      </c>
      <c r="J155" s="15"/>
      <c r="K155" s="42"/>
      <c r="L155" s="15" t="s">
        <v>275</v>
      </c>
    </row>
    <row r="156" spans="1:12" ht="25.5">
      <c r="A156" s="1"/>
      <c r="B156" s="23"/>
      <c r="C156" s="72"/>
      <c r="D156" s="72"/>
      <c r="E156" s="72">
        <v>3500</v>
      </c>
      <c r="F156" s="72"/>
      <c r="G156" s="72"/>
      <c r="H156" s="72"/>
      <c r="I156" s="33" t="s">
        <v>101</v>
      </c>
      <c r="J156" s="15"/>
      <c r="K156" s="60"/>
      <c r="L156" s="15" t="s">
        <v>275</v>
      </c>
    </row>
    <row r="157" spans="1:12" ht="25.5">
      <c r="A157" s="1"/>
      <c r="B157" s="23"/>
      <c r="C157" s="72"/>
      <c r="D157" s="72"/>
      <c r="E157" s="72">
        <v>4400</v>
      </c>
      <c r="F157" s="72"/>
      <c r="G157" s="72"/>
      <c r="H157" s="72"/>
      <c r="I157" s="33" t="s">
        <v>112</v>
      </c>
      <c r="J157" s="15"/>
      <c r="K157" s="42"/>
      <c r="L157" s="15" t="s">
        <v>275</v>
      </c>
    </row>
    <row r="158" spans="1:12" ht="51">
      <c r="A158" s="1"/>
      <c r="B158" s="23"/>
      <c r="C158" s="72">
        <v>624</v>
      </c>
      <c r="D158" s="72"/>
      <c r="E158" s="72"/>
      <c r="F158" s="72"/>
      <c r="G158" s="72"/>
      <c r="H158" s="72"/>
      <c r="I158" s="70" t="s">
        <v>312</v>
      </c>
      <c r="J158" s="15"/>
      <c r="K158" s="42"/>
      <c r="L158" s="15" t="s">
        <v>275</v>
      </c>
    </row>
    <row r="159" spans="1:12" ht="25.5">
      <c r="A159" s="1"/>
      <c r="B159" s="23"/>
      <c r="C159" s="72"/>
      <c r="D159" s="72"/>
      <c r="E159" s="72"/>
      <c r="F159" s="72"/>
      <c r="G159" s="72">
        <v>1000</v>
      </c>
      <c r="H159" s="72">
        <v>1000</v>
      </c>
      <c r="I159" s="109" t="s">
        <v>121</v>
      </c>
      <c r="J159" s="14"/>
      <c r="K159" s="60">
        <v>1478</v>
      </c>
      <c r="L159" s="15" t="s">
        <v>275</v>
      </c>
    </row>
    <row r="160" spans="1:12" ht="25.5">
      <c r="A160" s="1"/>
      <c r="B160" s="23"/>
      <c r="C160" s="72"/>
      <c r="D160" s="72"/>
      <c r="E160" s="72"/>
      <c r="F160" s="72"/>
      <c r="G160" s="72">
        <v>268</v>
      </c>
      <c r="H160" s="72">
        <v>268</v>
      </c>
      <c r="I160" s="109" t="s">
        <v>122</v>
      </c>
      <c r="J160" s="14"/>
      <c r="K160" s="60"/>
      <c r="L160" s="15"/>
    </row>
    <row r="161" spans="1:12" ht="38.25">
      <c r="A161" s="1"/>
      <c r="B161" s="23"/>
      <c r="C161" s="72"/>
      <c r="D161" s="72"/>
      <c r="E161" s="72"/>
      <c r="F161" s="72"/>
      <c r="G161" s="72">
        <v>200</v>
      </c>
      <c r="H161" s="72">
        <v>200</v>
      </c>
      <c r="I161" s="70" t="s">
        <v>26</v>
      </c>
      <c r="J161" s="14"/>
      <c r="K161" s="60"/>
      <c r="L161" s="15"/>
    </row>
    <row r="162" spans="1:12" ht="51">
      <c r="A162" s="1"/>
      <c r="B162" s="23"/>
      <c r="C162" s="72"/>
      <c r="D162" s="72"/>
      <c r="E162" s="72"/>
      <c r="F162" s="72"/>
      <c r="G162" s="72">
        <v>5525</v>
      </c>
      <c r="H162" s="72">
        <v>5525</v>
      </c>
      <c r="I162" s="109" t="s">
        <v>102</v>
      </c>
      <c r="J162" s="14"/>
      <c r="K162" s="60"/>
      <c r="L162" s="15" t="s">
        <v>275</v>
      </c>
    </row>
    <row r="163" spans="1:12" ht="51">
      <c r="A163" s="1"/>
      <c r="B163" s="23"/>
      <c r="C163" s="72"/>
      <c r="D163" s="72"/>
      <c r="E163" s="72"/>
      <c r="F163" s="72"/>
      <c r="G163" s="72">
        <v>1040</v>
      </c>
      <c r="H163" s="72">
        <v>1040</v>
      </c>
      <c r="I163" s="70" t="s">
        <v>313</v>
      </c>
      <c r="J163" s="14"/>
      <c r="K163" s="60"/>
      <c r="L163" s="15" t="s">
        <v>275</v>
      </c>
    </row>
    <row r="164" spans="1:12" ht="39.75" customHeight="1">
      <c r="A164" s="1"/>
      <c r="B164" s="23"/>
      <c r="C164" s="72"/>
      <c r="D164" s="72"/>
      <c r="E164" s="72"/>
      <c r="F164" s="72"/>
      <c r="G164" s="72">
        <v>3250</v>
      </c>
      <c r="H164" s="72"/>
      <c r="I164" s="144" t="s">
        <v>118</v>
      </c>
      <c r="J164" s="14"/>
      <c r="K164" s="60"/>
      <c r="L164" s="15"/>
    </row>
    <row r="165" spans="1:12" ht="76.5">
      <c r="A165" s="1"/>
      <c r="B165" s="23"/>
      <c r="C165" s="72"/>
      <c r="D165" s="72"/>
      <c r="E165" s="72"/>
      <c r="F165" s="72"/>
      <c r="G165" s="72">
        <f>2100+29700</f>
        <v>31800</v>
      </c>
      <c r="H165" s="72"/>
      <c r="I165" s="145"/>
      <c r="J165" s="14"/>
      <c r="K165" s="60"/>
      <c r="L165" s="77" t="s">
        <v>355</v>
      </c>
    </row>
    <row r="166" spans="1:12" ht="55.5" customHeight="1">
      <c r="A166" s="1"/>
      <c r="B166" s="23"/>
      <c r="C166" s="72"/>
      <c r="D166" s="72"/>
      <c r="E166" s="72"/>
      <c r="F166" s="72"/>
      <c r="G166" s="72"/>
      <c r="H166" s="72">
        <v>1750</v>
      </c>
      <c r="I166" s="70" t="s">
        <v>6</v>
      </c>
      <c r="J166" s="14"/>
      <c r="K166" s="60"/>
      <c r="L166" s="15" t="s">
        <v>275</v>
      </c>
    </row>
    <row r="167" spans="1:12" ht="38.25">
      <c r="A167" s="1"/>
      <c r="B167" s="34" t="s">
        <v>192</v>
      </c>
      <c r="C167" s="72"/>
      <c r="D167" s="72"/>
      <c r="E167" s="72"/>
      <c r="F167" s="72"/>
      <c r="G167" s="72">
        <v>930</v>
      </c>
      <c r="H167" s="72"/>
      <c r="I167" s="70" t="s">
        <v>7</v>
      </c>
      <c r="J167" s="14"/>
      <c r="K167" s="42"/>
      <c r="L167" s="15" t="s">
        <v>275</v>
      </c>
    </row>
    <row r="168" spans="1:12" ht="76.5">
      <c r="A168" s="1"/>
      <c r="B168" s="16"/>
      <c r="C168" s="72"/>
      <c r="D168" s="72"/>
      <c r="E168" s="72"/>
      <c r="F168" s="72"/>
      <c r="G168" s="72">
        <v>1912</v>
      </c>
      <c r="H168" s="72">
        <v>1912</v>
      </c>
      <c r="I168" s="70" t="s">
        <v>8</v>
      </c>
      <c r="J168" s="14"/>
      <c r="K168" s="42"/>
      <c r="L168" s="15" t="s">
        <v>275</v>
      </c>
    </row>
    <row r="169" spans="1:12" ht="38.25">
      <c r="A169" s="1"/>
      <c r="B169" s="16"/>
      <c r="C169" s="72"/>
      <c r="D169" s="72"/>
      <c r="E169" s="72"/>
      <c r="F169" s="72"/>
      <c r="G169" s="72">
        <v>953</v>
      </c>
      <c r="H169" s="72">
        <v>953</v>
      </c>
      <c r="I169" s="70" t="s">
        <v>9</v>
      </c>
      <c r="J169" s="14"/>
      <c r="K169" s="42"/>
      <c r="L169" s="15" t="s">
        <v>275</v>
      </c>
    </row>
    <row r="170" spans="1:12" ht="51">
      <c r="A170" s="1"/>
      <c r="B170" s="16"/>
      <c r="C170" s="72"/>
      <c r="D170" s="72"/>
      <c r="E170" s="72"/>
      <c r="F170" s="72"/>
      <c r="G170" s="72"/>
      <c r="H170" s="72">
        <v>250</v>
      </c>
      <c r="I170" s="16" t="s">
        <v>85</v>
      </c>
      <c r="J170" s="14"/>
      <c r="K170" s="42"/>
      <c r="L170" s="15" t="s">
        <v>275</v>
      </c>
    </row>
    <row r="171" spans="1:12" ht="76.5">
      <c r="A171" s="38"/>
      <c r="B171" s="78"/>
      <c r="C171" s="72"/>
      <c r="D171" s="72"/>
      <c r="E171" s="72"/>
      <c r="F171" s="72"/>
      <c r="G171" s="72"/>
      <c r="H171" s="72">
        <v>575</v>
      </c>
      <c r="I171" s="70" t="s">
        <v>223</v>
      </c>
      <c r="J171" s="14"/>
      <c r="K171" s="42"/>
      <c r="L171" s="15" t="s">
        <v>275</v>
      </c>
    </row>
    <row r="172" spans="1:12" ht="51">
      <c r="A172" s="38"/>
      <c r="B172" s="34" t="s">
        <v>207</v>
      </c>
      <c r="C172" s="72"/>
      <c r="D172" s="72"/>
      <c r="E172" s="72"/>
      <c r="F172" s="72"/>
      <c r="G172" s="72">
        <v>420</v>
      </c>
      <c r="H172" s="72"/>
      <c r="I172" s="70" t="s">
        <v>10</v>
      </c>
      <c r="J172" s="14"/>
      <c r="K172" s="42"/>
      <c r="L172" s="15" t="s">
        <v>275</v>
      </c>
    </row>
    <row r="173" spans="1:12" ht="51">
      <c r="A173" s="38"/>
      <c r="B173" s="78"/>
      <c r="C173" s="72"/>
      <c r="D173" s="72"/>
      <c r="E173" s="72"/>
      <c r="F173" s="72"/>
      <c r="G173" s="72">
        <v>1045</v>
      </c>
      <c r="H173" s="72">
        <v>1045</v>
      </c>
      <c r="I173" s="70" t="s">
        <v>11</v>
      </c>
      <c r="J173" s="14"/>
      <c r="K173" s="42"/>
      <c r="L173" s="15" t="s">
        <v>275</v>
      </c>
    </row>
    <row r="174" spans="1:12" ht="102">
      <c r="A174" s="1"/>
      <c r="B174" s="34" t="s">
        <v>240</v>
      </c>
      <c r="C174" s="72"/>
      <c r="D174" s="72"/>
      <c r="E174" s="72"/>
      <c r="F174" s="72"/>
      <c r="G174" s="72"/>
      <c r="H174" s="72">
        <v>38805</v>
      </c>
      <c r="I174" s="70" t="s">
        <v>12</v>
      </c>
      <c r="J174" s="14"/>
      <c r="K174" s="42"/>
      <c r="L174" s="70" t="s">
        <v>22</v>
      </c>
    </row>
    <row r="175" spans="1:12" ht="33.75">
      <c r="A175" s="1">
        <v>922</v>
      </c>
      <c r="B175" s="2" t="s">
        <v>13</v>
      </c>
      <c r="C175" s="14">
        <f t="shared" ref="C175:H175" si="19">SUM(C176:C178)</f>
        <v>0</v>
      </c>
      <c r="D175" s="14">
        <f t="shared" si="19"/>
        <v>0</v>
      </c>
      <c r="E175" s="14">
        <f t="shared" si="19"/>
        <v>0</v>
      </c>
      <c r="F175" s="14">
        <f t="shared" si="19"/>
        <v>0</v>
      </c>
      <c r="G175" s="14">
        <f t="shared" si="19"/>
        <v>436</v>
      </c>
      <c r="H175" s="14">
        <f t="shared" si="19"/>
        <v>21</v>
      </c>
      <c r="I175" s="11"/>
      <c r="J175" s="14"/>
      <c r="K175" s="42"/>
      <c r="L175" s="15"/>
    </row>
    <row r="176" spans="1:12" ht="51">
      <c r="A176" s="1"/>
      <c r="B176" s="25"/>
      <c r="C176" s="72"/>
      <c r="D176" s="72"/>
      <c r="E176" s="72"/>
      <c r="F176" s="72"/>
      <c r="G176" s="72">
        <v>99</v>
      </c>
      <c r="H176" s="72"/>
      <c r="I176" s="26" t="s">
        <v>14</v>
      </c>
      <c r="J176" s="14"/>
      <c r="K176" s="42"/>
      <c r="L176" s="15" t="s">
        <v>275</v>
      </c>
    </row>
    <row r="177" spans="1:12" ht="51">
      <c r="A177" s="1"/>
      <c r="B177" s="16"/>
      <c r="C177" s="72"/>
      <c r="D177" s="72"/>
      <c r="E177" s="72"/>
      <c r="F177" s="72"/>
      <c r="G177" s="72"/>
      <c r="H177" s="72">
        <v>21</v>
      </c>
      <c r="I177" s="16" t="s">
        <v>302</v>
      </c>
      <c r="J177" s="14"/>
      <c r="K177" s="42"/>
      <c r="L177" s="15" t="s">
        <v>275</v>
      </c>
    </row>
    <row r="178" spans="1:12" ht="51">
      <c r="A178" s="1"/>
      <c r="B178" s="129" t="s">
        <v>192</v>
      </c>
      <c r="C178" s="72"/>
      <c r="D178" s="72"/>
      <c r="E178" s="72"/>
      <c r="F178" s="72"/>
      <c r="G178" s="72">
        <v>337</v>
      </c>
      <c r="H178" s="72"/>
      <c r="I178" s="70" t="s">
        <v>315</v>
      </c>
      <c r="J178" s="14"/>
      <c r="K178" s="42"/>
      <c r="L178" s="15" t="s">
        <v>275</v>
      </c>
    </row>
    <row r="179" spans="1:12" ht="33.75">
      <c r="A179" s="1">
        <v>923</v>
      </c>
      <c r="B179" s="2" t="s">
        <v>174</v>
      </c>
      <c r="C179" s="14">
        <f t="shared" ref="C179:H179" si="20">SUM(C180:C188)</f>
        <v>1016</v>
      </c>
      <c r="D179" s="14">
        <f t="shared" si="20"/>
        <v>553</v>
      </c>
      <c r="E179" s="14">
        <f t="shared" si="20"/>
        <v>30397</v>
      </c>
      <c r="F179" s="14">
        <f t="shared" si="20"/>
        <v>0</v>
      </c>
      <c r="G179" s="14">
        <f>SUM(G180:G188)</f>
        <v>233452</v>
      </c>
      <c r="H179" s="14">
        <f t="shared" si="20"/>
        <v>21281</v>
      </c>
      <c r="I179" s="11"/>
      <c r="J179" s="14">
        <f>SUM(J180)</f>
        <v>0</v>
      </c>
      <c r="K179" s="42">
        <f>SUM(K180)</f>
        <v>0</v>
      </c>
      <c r="L179" s="15"/>
    </row>
    <row r="180" spans="1:12" ht="38.25">
      <c r="A180" s="1"/>
      <c r="B180" s="27"/>
      <c r="C180" s="72"/>
      <c r="D180" s="72"/>
      <c r="E180" s="72"/>
      <c r="F180" s="72"/>
      <c r="G180" s="72">
        <v>9768</v>
      </c>
      <c r="H180" s="72"/>
      <c r="I180" s="28" t="s">
        <v>316</v>
      </c>
      <c r="J180" s="15"/>
      <c r="K180" s="42"/>
      <c r="L180" s="15" t="s">
        <v>275</v>
      </c>
    </row>
    <row r="181" spans="1:12" ht="51">
      <c r="A181" s="1"/>
      <c r="B181" s="129"/>
      <c r="C181" s="72"/>
      <c r="D181" s="72"/>
      <c r="E181" s="72"/>
      <c r="F181" s="72"/>
      <c r="G181" s="72"/>
      <c r="H181" s="72">
        <v>31</v>
      </c>
      <c r="I181" s="16" t="s">
        <v>85</v>
      </c>
      <c r="J181" s="15"/>
      <c r="K181" s="42"/>
      <c r="L181" s="15" t="s">
        <v>275</v>
      </c>
    </row>
    <row r="182" spans="1:12" ht="51">
      <c r="A182" s="38"/>
      <c r="B182" s="130"/>
      <c r="C182" s="72"/>
      <c r="D182" s="72"/>
      <c r="E182" s="72"/>
      <c r="F182" s="72"/>
      <c r="G182" s="72">
        <v>202434</v>
      </c>
      <c r="H182" s="72"/>
      <c r="I182" s="28" t="s">
        <v>300</v>
      </c>
      <c r="J182" s="15"/>
      <c r="K182" s="42"/>
      <c r="L182" s="15" t="s">
        <v>275</v>
      </c>
    </row>
    <row r="183" spans="1:12" ht="33.75">
      <c r="A183" s="123"/>
      <c r="B183" s="129" t="s">
        <v>68</v>
      </c>
      <c r="C183" s="72"/>
      <c r="D183" s="72"/>
      <c r="E183" s="72">
        <v>30000</v>
      </c>
      <c r="F183" s="72"/>
      <c r="G183" s="72"/>
      <c r="H183" s="72"/>
      <c r="I183" s="28" t="s">
        <v>69</v>
      </c>
      <c r="J183" s="15"/>
      <c r="K183" s="42"/>
      <c r="L183" s="15"/>
    </row>
    <row r="184" spans="1:12" ht="38.25">
      <c r="A184" s="123"/>
      <c r="B184" s="131"/>
      <c r="C184" s="72"/>
      <c r="D184" s="72"/>
      <c r="E184" s="72">
        <v>130</v>
      </c>
      <c r="F184" s="72"/>
      <c r="G184" s="72"/>
      <c r="H184" s="72"/>
      <c r="I184" s="28" t="s">
        <v>301</v>
      </c>
      <c r="J184" s="15"/>
      <c r="K184" s="60"/>
      <c r="L184" s="15" t="s">
        <v>275</v>
      </c>
    </row>
    <row r="185" spans="1:12" ht="76.5">
      <c r="A185" s="123"/>
      <c r="B185" s="129" t="s">
        <v>347</v>
      </c>
      <c r="C185" s="72"/>
      <c r="D185" s="72"/>
      <c r="E185" s="72">
        <v>267</v>
      </c>
      <c r="F185" s="72"/>
      <c r="G185" s="72">
        <v>250</v>
      </c>
      <c r="H185" s="72">
        <v>250</v>
      </c>
      <c r="I185" s="28" t="s">
        <v>348</v>
      </c>
      <c r="J185" s="15"/>
      <c r="K185" s="60"/>
      <c r="L185" s="15"/>
    </row>
    <row r="186" spans="1:12" ht="38.25">
      <c r="A186" s="38"/>
      <c r="B186" s="129" t="s">
        <v>349</v>
      </c>
      <c r="C186" s="72"/>
      <c r="D186" s="72">
        <v>553</v>
      </c>
      <c r="E186" s="72"/>
      <c r="F186" s="72"/>
      <c r="G186" s="72"/>
      <c r="H186" s="72"/>
      <c r="I186" s="28" t="s">
        <v>350</v>
      </c>
      <c r="J186" s="15"/>
      <c r="K186" s="60"/>
      <c r="L186" s="15"/>
    </row>
    <row r="187" spans="1:12" ht="38.25">
      <c r="A187" s="38"/>
      <c r="B187" s="79"/>
      <c r="C187" s="72"/>
      <c r="D187" s="72"/>
      <c r="E187" s="72"/>
      <c r="F187" s="72"/>
      <c r="G187" s="72">
        <v>21000</v>
      </c>
      <c r="H187" s="72">
        <v>21000</v>
      </c>
      <c r="I187" s="28" t="s">
        <v>224</v>
      </c>
      <c r="J187" s="15"/>
      <c r="K187" s="60"/>
      <c r="L187" s="15" t="s">
        <v>275</v>
      </c>
    </row>
    <row r="188" spans="1:12" ht="51.75">
      <c r="A188" s="134"/>
      <c r="B188" s="80"/>
      <c r="C188" s="72">
        <v>1016</v>
      </c>
      <c r="D188" s="72"/>
      <c r="E188" s="72"/>
      <c r="F188" s="72"/>
      <c r="G188" s="72"/>
      <c r="H188" s="72"/>
      <c r="I188" s="108" t="s">
        <v>60</v>
      </c>
      <c r="J188" s="15"/>
      <c r="K188" s="60"/>
      <c r="L188" s="15" t="s">
        <v>275</v>
      </c>
    </row>
    <row r="189" spans="1:12">
      <c r="A189" s="1">
        <v>924</v>
      </c>
      <c r="B189" s="2" t="s">
        <v>167</v>
      </c>
      <c r="C189" s="14">
        <f t="shared" ref="C189:H189" si="21">SUM(C190:C196)</f>
        <v>119690</v>
      </c>
      <c r="D189" s="14">
        <f t="shared" si="21"/>
        <v>197017</v>
      </c>
      <c r="E189" s="14">
        <f t="shared" si="21"/>
        <v>4998</v>
      </c>
      <c r="F189" s="14">
        <f t="shared" si="21"/>
        <v>37570</v>
      </c>
      <c r="G189" s="14">
        <f>SUM(G190:G196)</f>
        <v>4094</v>
      </c>
      <c r="H189" s="14">
        <f t="shared" si="21"/>
        <v>11</v>
      </c>
      <c r="I189" s="81"/>
      <c r="J189" s="14">
        <f>SUM(J190:J195)</f>
        <v>0</v>
      </c>
      <c r="K189" s="42">
        <f>SUM(K190:K195)</f>
        <v>0</v>
      </c>
      <c r="L189" s="15"/>
    </row>
    <row r="190" spans="1:12" ht="39.75" customHeight="1">
      <c r="A190" s="1"/>
      <c r="B190" s="29"/>
      <c r="C190" s="72"/>
      <c r="D190" s="72"/>
      <c r="E190" s="72"/>
      <c r="F190" s="72"/>
      <c r="G190" s="72">
        <f>3584+510</f>
        <v>4094</v>
      </c>
      <c r="H190" s="72"/>
      <c r="I190" s="70" t="s">
        <v>176</v>
      </c>
      <c r="J190" s="15"/>
      <c r="K190" s="60"/>
      <c r="L190" s="15" t="s">
        <v>275</v>
      </c>
    </row>
    <row r="191" spans="1:12" ht="51">
      <c r="A191" s="1"/>
      <c r="B191" s="29"/>
      <c r="C191" s="72"/>
      <c r="D191" s="72"/>
      <c r="E191" s="72"/>
      <c r="F191" s="72"/>
      <c r="G191" s="72"/>
      <c r="H191" s="72">
        <v>11</v>
      </c>
      <c r="I191" s="16" t="s">
        <v>85</v>
      </c>
      <c r="J191" s="15"/>
      <c r="K191" s="60"/>
      <c r="L191" s="15" t="s">
        <v>275</v>
      </c>
    </row>
    <row r="192" spans="1:12" ht="25.5">
      <c r="A192" s="1"/>
      <c r="B192" s="29"/>
      <c r="C192" s="72"/>
      <c r="D192" s="72"/>
      <c r="E192" s="72">
        <v>834</v>
      </c>
      <c r="F192" s="72"/>
      <c r="G192" s="72"/>
      <c r="H192" s="72"/>
      <c r="I192" s="16" t="s">
        <v>54</v>
      </c>
      <c r="J192" s="15"/>
      <c r="K192" s="60"/>
      <c r="L192" s="15" t="s">
        <v>275</v>
      </c>
    </row>
    <row r="193" spans="1:12" ht="112.5">
      <c r="A193" s="36"/>
      <c r="B193" s="13" t="s">
        <v>246</v>
      </c>
      <c r="C193" s="72">
        <v>119691</v>
      </c>
      <c r="D193" s="72">
        <f>184801+7585</f>
        <v>192386</v>
      </c>
      <c r="E193" s="72"/>
      <c r="F193" s="72"/>
      <c r="G193" s="72"/>
      <c r="H193" s="72"/>
      <c r="I193" s="70" t="s">
        <v>27</v>
      </c>
      <c r="J193" s="15"/>
      <c r="K193" s="60"/>
      <c r="L193" s="15" t="s">
        <v>275</v>
      </c>
    </row>
    <row r="194" spans="1:12" ht="90">
      <c r="A194" s="36"/>
      <c r="B194" s="13" t="s">
        <v>248</v>
      </c>
      <c r="C194" s="72">
        <v>-1</v>
      </c>
      <c r="D194" s="72">
        <v>4631</v>
      </c>
      <c r="E194" s="72"/>
      <c r="F194" s="72"/>
      <c r="G194" s="72"/>
      <c r="H194" s="72"/>
      <c r="I194" s="81" t="s">
        <v>247</v>
      </c>
      <c r="J194" s="15"/>
      <c r="K194" s="60"/>
      <c r="L194" s="15" t="s">
        <v>275</v>
      </c>
    </row>
    <row r="195" spans="1:12" ht="56.25">
      <c r="A195" s="36"/>
      <c r="B195" s="13" t="s">
        <v>249</v>
      </c>
      <c r="C195" s="72"/>
      <c r="D195" s="72"/>
      <c r="E195" s="72"/>
      <c r="F195" s="72">
        <v>37570</v>
      </c>
      <c r="G195" s="72"/>
      <c r="H195" s="72"/>
      <c r="I195" s="70" t="s">
        <v>41</v>
      </c>
      <c r="J195" s="15"/>
      <c r="K195" s="60"/>
      <c r="L195" s="15" t="s">
        <v>275</v>
      </c>
    </row>
    <row r="196" spans="1:12" ht="51">
      <c r="A196" s="36"/>
      <c r="B196" s="13" t="s">
        <v>276</v>
      </c>
      <c r="C196" s="72"/>
      <c r="D196" s="72"/>
      <c r="E196" s="72">
        <v>4164</v>
      </c>
      <c r="F196" s="72"/>
      <c r="G196" s="72"/>
      <c r="H196" s="72"/>
      <c r="I196" s="70" t="s">
        <v>15</v>
      </c>
      <c r="J196" s="15"/>
      <c r="K196" s="60"/>
      <c r="L196" s="15" t="s">
        <v>275</v>
      </c>
    </row>
    <row r="197" spans="1:12" ht="23.25" customHeight="1">
      <c r="A197" s="1">
        <v>927</v>
      </c>
      <c r="B197" s="2" t="s">
        <v>168</v>
      </c>
      <c r="C197" s="14">
        <f t="shared" ref="C197:H197" si="22">SUM(C198:C210)</f>
        <v>6171</v>
      </c>
      <c r="D197" s="14">
        <f t="shared" si="22"/>
        <v>50604</v>
      </c>
      <c r="E197" s="14">
        <f t="shared" si="22"/>
        <v>216292</v>
      </c>
      <c r="F197" s="14">
        <f t="shared" si="22"/>
        <v>0</v>
      </c>
      <c r="G197" s="73">
        <f t="shared" si="22"/>
        <v>34825</v>
      </c>
      <c r="H197" s="73">
        <f t="shared" si="22"/>
        <v>34839</v>
      </c>
      <c r="I197" s="11"/>
      <c r="J197" s="14">
        <f>J198+J210</f>
        <v>0</v>
      </c>
      <c r="K197" s="42">
        <f>K198+K210</f>
        <v>0</v>
      </c>
      <c r="L197" s="15"/>
    </row>
    <row r="198" spans="1:12" ht="63.75" hidden="1">
      <c r="A198" s="1"/>
      <c r="B198" s="13" t="s">
        <v>242</v>
      </c>
      <c r="C198" s="14"/>
      <c r="D198" s="14"/>
      <c r="E198" s="15"/>
      <c r="F198" s="14"/>
      <c r="G198" s="15"/>
      <c r="H198" s="15"/>
      <c r="I198" s="33" t="s">
        <v>266</v>
      </c>
      <c r="J198" s="15"/>
      <c r="K198" s="42"/>
      <c r="L198" s="54" t="s">
        <v>309</v>
      </c>
    </row>
    <row r="199" spans="1:12" ht="63.75">
      <c r="A199" s="1"/>
      <c r="B199" s="83" t="s">
        <v>267</v>
      </c>
      <c r="C199" s="72"/>
      <c r="D199" s="72"/>
      <c r="E199" s="72">
        <v>90930</v>
      </c>
      <c r="F199" s="72"/>
      <c r="G199" s="72"/>
      <c r="H199" s="72"/>
      <c r="I199" s="40" t="s">
        <v>268</v>
      </c>
      <c r="J199" s="15"/>
      <c r="K199" s="42"/>
      <c r="L199" s="15" t="s">
        <v>275</v>
      </c>
    </row>
    <row r="200" spans="1:12" ht="51" hidden="1">
      <c r="A200" s="1"/>
      <c r="B200" s="120"/>
      <c r="C200" s="72"/>
      <c r="D200" s="72"/>
      <c r="E200" s="72"/>
      <c r="F200" s="72"/>
      <c r="G200" s="72"/>
      <c r="H200" s="72"/>
      <c r="I200" s="40"/>
      <c r="J200" s="15"/>
      <c r="K200" s="42"/>
      <c r="L200" s="54" t="s">
        <v>364</v>
      </c>
    </row>
    <row r="201" spans="1:12" ht="38.25">
      <c r="A201" s="1"/>
      <c r="B201" s="120" t="s">
        <v>324</v>
      </c>
      <c r="C201" s="72"/>
      <c r="D201" s="72"/>
      <c r="E201" s="72">
        <v>20000</v>
      </c>
      <c r="F201" s="72"/>
      <c r="G201" s="72"/>
      <c r="H201" s="72"/>
      <c r="I201" s="40" t="s">
        <v>325</v>
      </c>
      <c r="J201" s="15"/>
      <c r="K201" s="42"/>
      <c r="L201" s="77" t="s">
        <v>326</v>
      </c>
    </row>
    <row r="202" spans="1:12" ht="25.5">
      <c r="A202" s="1"/>
      <c r="B202" s="83" t="s">
        <v>267</v>
      </c>
      <c r="C202" s="72"/>
      <c r="D202" s="72"/>
      <c r="E202" s="72">
        <v>105362</v>
      </c>
      <c r="F202" s="72"/>
      <c r="G202" s="72"/>
      <c r="H202" s="72"/>
      <c r="I202" s="40" t="s">
        <v>47</v>
      </c>
      <c r="J202" s="15"/>
      <c r="K202" s="42"/>
      <c r="L202" s="77"/>
    </row>
    <row r="203" spans="1:12" ht="45">
      <c r="A203" s="1"/>
      <c r="B203" s="83" t="s">
        <v>243</v>
      </c>
      <c r="C203" s="72"/>
      <c r="D203" s="72">
        <v>50604</v>
      </c>
      <c r="E203" s="72"/>
      <c r="F203" s="72"/>
      <c r="G203" s="72"/>
      <c r="H203" s="72"/>
      <c r="I203" s="41" t="s">
        <v>70</v>
      </c>
      <c r="J203" s="15"/>
      <c r="K203" s="42"/>
      <c r="L203" s="15" t="s">
        <v>275</v>
      </c>
    </row>
    <row r="204" spans="1:12" ht="51">
      <c r="A204" s="1"/>
      <c r="B204" s="83"/>
      <c r="C204" s="72"/>
      <c r="D204" s="72"/>
      <c r="E204" s="72"/>
      <c r="F204" s="72"/>
      <c r="G204" s="72"/>
      <c r="H204" s="72">
        <v>14</v>
      </c>
      <c r="I204" s="40" t="s">
        <v>85</v>
      </c>
      <c r="J204" s="15"/>
      <c r="K204" s="42"/>
      <c r="L204" s="15" t="s">
        <v>275</v>
      </c>
    </row>
    <row r="205" spans="1:12" ht="140.25">
      <c r="A205" s="1"/>
      <c r="B205" s="83" t="s">
        <v>260</v>
      </c>
      <c r="C205" s="72"/>
      <c r="D205" s="72"/>
      <c r="E205" s="72"/>
      <c r="F205" s="72"/>
      <c r="G205" s="72"/>
      <c r="H205" s="72">
        <f>31825+2800+200</f>
        <v>34825</v>
      </c>
      <c r="I205" s="116" t="s">
        <v>40</v>
      </c>
      <c r="J205" s="14"/>
      <c r="K205" s="42"/>
      <c r="L205" s="15" t="s">
        <v>351</v>
      </c>
    </row>
    <row r="206" spans="1:12" ht="135.75" customHeight="1">
      <c r="A206" s="1"/>
      <c r="B206" s="83" t="s">
        <v>261</v>
      </c>
      <c r="C206" s="72"/>
      <c r="D206" s="72"/>
      <c r="E206" s="72"/>
      <c r="F206" s="72"/>
      <c r="G206" s="72">
        <v>31500</v>
      </c>
      <c r="H206" s="72"/>
      <c r="I206" s="116" t="s">
        <v>55</v>
      </c>
      <c r="J206" s="14"/>
      <c r="K206" s="42"/>
      <c r="L206" s="15" t="s">
        <v>351</v>
      </c>
    </row>
    <row r="207" spans="1:12" ht="127.5" customHeight="1">
      <c r="A207" s="1"/>
      <c r="B207" s="83" t="s">
        <v>38</v>
      </c>
      <c r="C207" s="72"/>
      <c r="D207" s="72"/>
      <c r="E207" s="72"/>
      <c r="F207" s="72"/>
      <c r="G207" s="72">
        <v>2800</v>
      </c>
      <c r="H207" s="72"/>
      <c r="I207" s="33" t="s">
        <v>36</v>
      </c>
      <c r="J207" s="14"/>
      <c r="K207" s="42"/>
      <c r="L207" s="15"/>
    </row>
    <row r="208" spans="1:12" ht="67.5">
      <c r="A208" s="1"/>
      <c r="B208" s="83" t="s">
        <v>365</v>
      </c>
      <c r="C208" s="72"/>
      <c r="D208" s="72"/>
      <c r="E208" s="72"/>
      <c r="F208" s="72"/>
      <c r="G208" s="72">
        <v>200</v>
      </c>
      <c r="H208" s="72"/>
      <c r="I208" s="113" t="s">
        <v>39</v>
      </c>
      <c r="J208" s="14"/>
      <c r="K208" s="42"/>
      <c r="L208" s="70" t="s">
        <v>367</v>
      </c>
    </row>
    <row r="209" spans="1:12" ht="76.5">
      <c r="A209" s="1"/>
      <c r="B209" s="83" t="s">
        <v>262</v>
      </c>
      <c r="C209" s="72">
        <v>6171</v>
      </c>
      <c r="D209" s="72"/>
      <c r="E209" s="72"/>
      <c r="F209" s="72"/>
      <c r="G209" s="72">
        <v>325</v>
      </c>
      <c r="H209" s="72"/>
      <c r="I209" s="33" t="s">
        <v>358</v>
      </c>
      <c r="J209" s="14"/>
      <c r="K209" s="42"/>
      <c r="L209" s="15" t="s">
        <v>351</v>
      </c>
    </row>
    <row r="210" spans="1:12" hidden="1">
      <c r="A210" s="1"/>
      <c r="B210" s="2"/>
      <c r="C210" s="72"/>
      <c r="D210" s="72"/>
      <c r="E210" s="72"/>
      <c r="F210" s="72"/>
      <c r="G210" s="72"/>
      <c r="H210" s="72"/>
      <c r="I210" s="11"/>
      <c r="J210" s="14"/>
      <c r="K210" s="42"/>
      <c r="L210" s="15"/>
    </row>
    <row r="211" spans="1:12" ht="39" customHeight="1">
      <c r="A211" s="1">
        <v>930</v>
      </c>
      <c r="B211" s="2" t="s">
        <v>136</v>
      </c>
      <c r="C211" s="14">
        <f t="shared" ref="C211:H211" si="23">SUM(C212)</f>
        <v>0</v>
      </c>
      <c r="D211" s="14">
        <f t="shared" si="23"/>
        <v>0</v>
      </c>
      <c r="E211" s="14">
        <f t="shared" si="23"/>
        <v>0</v>
      </c>
      <c r="F211" s="14">
        <f t="shared" si="23"/>
        <v>0</v>
      </c>
      <c r="G211" s="14">
        <f t="shared" si="23"/>
        <v>184</v>
      </c>
      <c r="H211" s="14">
        <f t="shared" si="23"/>
        <v>184</v>
      </c>
      <c r="I211" s="56"/>
      <c r="J211" s="14">
        <f>SUM(J212)</f>
        <v>0</v>
      </c>
      <c r="K211" s="42">
        <f>SUM(K212)</f>
        <v>0</v>
      </c>
      <c r="L211" s="15"/>
    </row>
    <row r="212" spans="1:12" ht="76.5">
      <c r="A212" s="36"/>
      <c r="B212" s="37" t="s">
        <v>190</v>
      </c>
      <c r="C212" s="15"/>
      <c r="D212" s="15"/>
      <c r="E212" s="15"/>
      <c r="F212" s="15"/>
      <c r="G212" s="72">
        <v>184</v>
      </c>
      <c r="H212" s="72">
        <v>184</v>
      </c>
      <c r="I212" s="33" t="s">
        <v>103</v>
      </c>
      <c r="J212" s="14"/>
      <c r="K212" s="60"/>
      <c r="L212" s="70" t="s">
        <v>321</v>
      </c>
    </row>
    <row r="213" spans="1:12" ht="22.5">
      <c r="A213" s="1">
        <v>931</v>
      </c>
      <c r="B213" s="2" t="s">
        <v>169</v>
      </c>
      <c r="C213" s="14">
        <f t="shared" ref="C213:H213" si="24">SUM(C214)</f>
        <v>0</v>
      </c>
      <c r="D213" s="14">
        <f t="shared" si="24"/>
        <v>0</v>
      </c>
      <c r="E213" s="14">
        <f t="shared" si="24"/>
        <v>0</v>
      </c>
      <c r="F213" s="14">
        <f t="shared" si="24"/>
        <v>0</v>
      </c>
      <c r="G213" s="14">
        <f t="shared" si="24"/>
        <v>0</v>
      </c>
      <c r="H213" s="14">
        <f t="shared" si="24"/>
        <v>10</v>
      </c>
      <c r="I213" s="11"/>
      <c r="J213" s="14"/>
      <c r="K213" s="42"/>
      <c r="L213" s="15"/>
    </row>
    <row r="214" spans="1:12" ht="51">
      <c r="A214" s="1"/>
      <c r="B214" s="16"/>
      <c r="C214" s="44"/>
      <c r="D214" s="44"/>
      <c r="E214" s="44"/>
      <c r="F214" s="44"/>
      <c r="G214" s="44"/>
      <c r="H214" s="72">
        <v>10</v>
      </c>
      <c r="I214" s="16" t="s">
        <v>85</v>
      </c>
      <c r="J214" s="14"/>
      <c r="K214" s="42"/>
      <c r="L214" s="15" t="s">
        <v>275</v>
      </c>
    </row>
    <row r="215" spans="1:12" hidden="1">
      <c r="A215" s="1">
        <v>932</v>
      </c>
      <c r="B215" s="2" t="s">
        <v>137</v>
      </c>
      <c r="C215" s="14">
        <f t="shared" ref="C215:H215" si="25">SUM(C216)</f>
        <v>0</v>
      </c>
      <c r="D215" s="14">
        <f t="shared" si="25"/>
        <v>0</v>
      </c>
      <c r="E215" s="14">
        <f t="shared" si="25"/>
        <v>0</v>
      </c>
      <c r="F215" s="14">
        <f t="shared" si="25"/>
        <v>0</v>
      </c>
      <c r="G215" s="14">
        <f t="shared" si="25"/>
        <v>0</v>
      </c>
      <c r="H215" s="14">
        <f t="shared" si="25"/>
        <v>0</v>
      </c>
      <c r="I215" s="11"/>
      <c r="J215" s="14"/>
      <c r="K215" s="42"/>
      <c r="L215" s="15"/>
    </row>
    <row r="216" spans="1:12" hidden="1">
      <c r="A216" s="1"/>
      <c r="B216" s="2"/>
      <c r="C216" s="14"/>
      <c r="D216" s="14"/>
      <c r="E216" s="14"/>
      <c r="F216" s="14"/>
      <c r="G216" s="14"/>
      <c r="H216" s="14"/>
      <c r="I216" s="11"/>
      <c r="J216" s="14"/>
      <c r="K216" s="42"/>
      <c r="L216" s="15"/>
    </row>
    <row r="217" spans="1:12" ht="22.5">
      <c r="A217" s="1">
        <v>933</v>
      </c>
      <c r="B217" s="2" t="s">
        <v>170</v>
      </c>
      <c r="C217" s="14">
        <f t="shared" ref="C217:H217" si="26">SUM(C218:C220)</f>
        <v>0</v>
      </c>
      <c r="D217" s="14">
        <f t="shared" si="26"/>
        <v>0</v>
      </c>
      <c r="E217" s="14">
        <f t="shared" si="26"/>
        <v>311</v>
      </c>
      <c r="F217" s="14">
        <f t="shared" si="26"/>
        <v>0</v>
      </c>
      <c r="G217" s="14">
        <f t="shared" si="26"/>
        <v>357</v>
      </c>
      <c r="H217" s="14">
        <f t="shared" si="26"/>
        <v>12</v>
      </c>
      <c r="I217" s="11"/>
      <c r="J217" s="14"/>
      <c r="K217" s="42"/>
      <c r="L217" s="15"/>
    </row>
    <row r="218" spans="1:12" ht="25.5">
      <c r="A218" s="1"/>
      <c r="B218" s="30"/>
      <c r="C218" s="14"/>
      <c r="D218" s="14"/>
      <c r="E218" s="72">
        <v>311</v>
      </c>
      <c r="F218" s="72"/>
      <c r="G218" s="72"/>
      <c r="H218" s="72"/>
      <c r="I218" s="31" t="s">
        <v>317</v>
      </c>
      <c r="J218" s="14"/>
      <c r="K218" s="42"/>
      <c r="L218" s="15" t="s">
        <v>275</v>
      </c>
    </row>
    <row r="219" spans="1:12" ht="51">
      <c r="A219" s="1"/>
      <c r="B219" s="16"/>
      <c r="C219" s="44"/>
      <c r="D219" s="44"/>
      <c r="E219" s="72"/>
      <c r="F219" s="72"/>
      <c r="G219" s="72"/>
      <c r="H219" s="72">
        <v>12</v>
      </c>
      <c r="I219" s="16" t="s">
        <v>85</v>
      </c>
      <c r="J219" s="14"/>
      <c r="K219" s="42"/>
      <c r="L219" s="15" t="s">
        <v>275</v>
      </c>
    </row>
    <row r="220" spans="1:12" ht="43.5" customHeight="1">
      <c r="A220" s="1"/>
      <c r="B220" s="30"/>
      <c r="C220" s="14"/>
      <c r="D220" s="14"/>
      <c r="E220" s="72"/>
      <c r="F220" s="72"/>
      <c r="G220" s="72">
        <v>357</v>
      </c>
      <c r="H220" s="72"/>
      <c r="I220" s="31" t="s">
        <v>264</v>
      </c>
      <c r="J220" s="14"/>
      <c r="K220" s="42"/>
      <c r="L220" s="15" t="s">
        <v>275</v>
      </c>
    </row>
    <row r="221" spans="1:12" ht="22.5">
      <c r="A221" s="1">
        <v>934</v>
      </c>
      <c r="B221" s="2" t="s">
        <v>138</v>
      </c>
      <c r="C221" s="14">
        <f t="shared" ref="C221:H221" si="27">SUM(C222:C223)</f>
        <v>490017</v>
      </c>
      <c r="D221" s="14">
        <f t="shared" si="27"/>
        <v>85136</v>
      </c>
      <c r="E221" s="14">
        <f t="shared" si="27"/>
        <v>100</v>
      </c>
      <c r="F221" s="14">
        <f t="shared" si="27"/>
        <v>0</v>
      </c>
      <c r="G221" s="14">
        <f t="shared" si="27"/>
        <v>0</v>
      </c>
      <c r="H221" s="14">
        <f t="shared" si="27"/>
        <v>0</v>
      </c>
      <c r="I221" s="66"/>
      <c r="J221" s="14"/>
      <c r="K221" s="42"/>
      <c r="L221" s="15"/>
    </row>
    <row r="222" spans="1:12" ht="38.25">
      <c r="A222" s="1"/>
      <c r="B222" s="2"/>
      <c r="C222" s="72"/>
      <c r="D222" s="72"/>
      <c r="E222" s="72">
        <v>100</v>
      </c>
      <c r="F222" s="72"/>
      <c r="G222" s="14"/>
      <c r="H222" s="14"/>
      <c r="I222" s="108" t="s">
        <v>104</v>
      </c>
      <c r="J222" s="14"/>
      <c r="K222" s="42"/>
      <c r="L222" s="15" t="s">
        <v>275</v>
      </c>
    </row>
    <row r="223" spans="1:12" ht="76.5">
      <c r="A223" s="36"/>
      <c r="B223" s="32"/>
      <c r="C223" s="72">
        <v>490017</v>
      </c>
      <c r="D223" s="72">
        <v>85136</v>
      </c>
      <c r="E223" s="72"/>
      <c r="F223" s="72"/>
      <c r="G223" s="15"/>
      <c r="H223" s="15"/>
      <c r="I223" s="108" t="s">
        <v>64</v>
      </c>
      <c r="J223" s="14"/>
      <c r="K223" s="42"/>
      <c r="L223" s="15" t="s">
        <v>275</v>
      </c>
    </row>
    <row r="224" spans="1:12" ht="22.5">
      <c r="A224" s="1">
        <v>936</v>
      </c>
      <c r="B224" s="2" t="s">
        <v>139</v>
      </c>
      <c r="C224" s="14">
        <f t="shared" ref="C224:H224" si="28">SUM(C225:C232)</f>
        <v>0</v>
      </c>
      <c r="D224" s="14">
        <f t="shared" si="28"/>
        <v>874</v>
      </c>
      <c r="E224" s="14">
        <f t="shared" si="28"/>
        <v>11003</v>
      </c>
      <c r="F224" s="14">
        <f t="shared" si="28"/>
        <v>0</v>
      </c>
      <c r="G224" s="14">
        <f t="shared" si="28"/>
        <v>16118</v>
      </c>
      <c r="H224" s="14">
        <f t="shared" si="28"/>
        <v>15955</v>
      </c>
      <c r="I224" s="11"/>
      <c r="J224" s="14"/>
      <c r="K224" s="42"/>
      <c r="L224" s="15"/>
    </row>
    <row r="225" spans="1:13" ht="57" customHeight="1">
      <c r="A225" s="36"/>
      <c r="B225" s="34"/>
      <c r="C225" s="72"/>
      <c r="D225" s="72"/>
      <c r="E225" s="72"/>
      <c r="F225" s="72"/>
      <c r="G225" s="72">
        <v>4691</v>
      </c>
      <c r="H225" s="72"/>
      <c r="I225" s="33" t="s">
        <v>179</v>
      </c>
      <c r="J225" s="14"/>
      <c r="K225" s="42"/>
      <c r="L225" s="15" t="s">
        <v>275</v>
      </c>
    </row>
    <row r="226" spans="1:13" ht="31.5" customHeight="1">
      <c r="A226" s="36"/>
      <c r="B226" s="34"/>
      <c r="C226" s="72"/>
      <c r="D226" s="72"/>
      <c r="E226" s="72"/>
      <c r="F226" s="72"/>
      <c r="G226" s="72">
        <v>163</v>
      </c>
      <c r="H226" s="72"/>
      <c r="I226" s="33" t="s">
        <v>366</v>
      </c>
      <c r="J226" s="14"/>
      <c r="K226" s="42"/>
      <c r="L226" s="15" t="s">
        <v>275</v>
      </c>
    </row>
    <row r="227" spans="1:13" ht="28.5" customHeight="1">
      <c r="A227" s="36"/>
      <c r="B227" s="34"/>
      <c r="C227" s="72"/>
      <c r="D227" s="72"/>
      <c r="E227" s="72">
        <v>8301</v>
      </c>
      <c r="F227" s="72"/>
      <c r="G227" s="72"/>
      <c r="H227" s="72"/>
      <c r="I227" s="33" t="s">
        <v>180</v>
      </c>
      <c r="J227" s="14"/>
      <c r="K227" s="42"/>
      <c r="L227" s="15" t="s">
        <v>275</v>
      </c>
    </row>
    <row r="228" spans="1:13" s="137" customFormat="1">
      <c r="A228" s="36"/>
      <c r="B228" s="34" t="s">
        <v>354</v>
      </c>
      <c r="C228" s="135"/>
      <c r="D228" s="135"/>
      <c r="E228" s="135"/>
      <c r="F228" s="135"/>
      <c r="G228" s="135">
        <f>10900+364</f>
        <v>11264</v>
      </c>
      <c r="H228" s="135">
        <f>10900+364</f>
        <v>11264</v>
      </c>
      <c r="I228" s="33" t="s">
        <v>113</v>
      </c>
      <c r="J228" s="14"/>
      <c r="K228" s="42"/>
      <c r="L228" s="136" t="s">
        <v>275</v>
      </c>
    </row>
    <row r="229" spans="1:13" ht="63" customHeight="1" outlineLevel="3" collapsed="1">
      <c r="A229" s="36"/>
      <c r="B229" s="121" t="s">
        <v>56</v>
      </c>
      <c r="C229" s="72"/>
      <c r="D229" s="72"/>
      <c r="E229" s="72">
        <v>2702</v>
      </c>
      <c r="F229" s="72"/>
      <c r="G229" s="72"/>
      <c r="H229" s="72"/>
      <c r="I229" s="33" t="s">
        <v>16</v>
      </c>
      <c r="J229" s="15"/>
      <c r="K229" s="60"/>
      <c r="L229" s="15" t="s">
        <v>275</v>
      </c>
      <c r="M229" s="82"/>
    </row>
    <row r="230" spans="1:13" ht="19.5" customHeight="1" outlineLevel="3">
      <c r="A230" s="36"/>
      <c r="B230" s="156" t="s">
        <v>234</v>
      </c>
      <c r="C230" s="72"/>
      <c r="D230" s="72">
        <v>874</v>
      </c>
      <c r="E230" s="72"/>
      <c r="F230" s="72"/>
      <c r="G230" s="72"/>
      <c r="H230" s="72"/>
      <c r="I230" s="33" t="s">
        <v>235</v>
      </c>
      <c r="J230" s="15"/>
      <c r="K230" s="60"/>
      <c r="L230" s="15" t="s">
        <v>275</v>
      </c>
      <c r="M230" s="82"/>
    </row>
    <row r="231" spans="1:13" ht="30.75" customHeight="1" outlineLevel="3">
      <c r="A231" s="36"/>
      <c r="B231" s="145"/>
      <c r="C231" s="72"/>
      <c r="D231" s="72"/>
      <c r="E231" s="72"/>
      <c r="F231" s="72"/>
      <c r="G231" s="72"/>
      <c r="H231" s="72">
        <v>4691</v>
      </c>
      <c r="I231" s="33" t="s">
        <v>353</v>
      </c>
      <c r="J231" s="15"/>
      <c r="K231" s="60"/>
      <c r="L231" s="15" t="s">
        <v>275</v>
      </c>
      <c r="M231" s="82"/>
    </row>
    <row r="232" spans="1:13" ht="30.75" hidden="1" customHeight="1" outlineLevel="3">
      <c r="A232" s="36"/>
      <c r="B232" s="43"/>
      <c r="C232" s="72"/>
      <c r="D232" s="72"/>
      <c r="E232" s="72"/>
      <c r="F232" s="72"/>
      <c r="G232" s="72"/>
      <c r="H232" s="72"/>
      <c r="I232" s="33"/>
      <c r="J232" s="15"/>
      <c r="K232" s="60"/>
      <c r="L232" s="15" t="s">
        <v>275</v>
      </c>
      <c r="M232" s="82"/>
    </row>
    <row r="233" spans="1:13" ht="22.5" collapsed="1">
      <c r="A233" s="1">
        <v>937</v>
      </c>
      <c r="B233" s="2" t="s">
        <v>140</v>
      </c>
      <c r="C233" s="14">
        <f t="shared" ref="C233:H233" si="29">SUM(C234:C235)</f>
        <v>0</v>
      </c>
      <c r="D233" s="14">
        <f t="shared" si="29"/>
        <v>0</v>
      </c>
      <c r="E233" s="14">
        <f t="shared" si="29"/>
        <v>0</v>
      </c>
      <c r="F233" s="14">
        <f t="shared" si="29"/>
        <v>0</v>
      </c>
      <c r="G233" s="14">
        <f t="shared" si="29"/>
        <v>40</v>
      </c>
      <c r="H233" s="14">
        <f t="shared" si="29"/>
        <v>2</v>
      </c>
      <c r="I233" s="11"/>
      <c r="J233" s="14"/>
      <c r="K233" s="42"/>
      <c r="L233" s="15"/>
    </row>
    <row r="234" spans="1:13" ht="51">
      <c r="A234" s="1"/>
      <c r="B234" s="16"/>
      <c r="C234" s="44"/>
      <c r="D234" s="44"/>
      <c r="E234" s="44"/>
      <c r="F234" s="44"/>
      <c r="G234" s="72"/>
      <c r="H234" s="72">
        <v>2</v>
      </c>
      <c r="I234" s="16" t="s">
        <v>85</v>
      </c>
      <c r="J234" s="14"/>
      <c r="K234" s="42"/>
      <c r="L234" s="15" t="s">
        <v>275</v>
      </c>
    </row>
    <row r="235" spans="1:13" ht="40.5" customHeight="1">
      <c r="A235" s="1"/>
      <c r="B235" s="23"/>
      <c r="C235" s="14"/>
      <c r="D235" s="14"/>
      <c r="E235" s="14"/>
      <c r="F235" s="14"/>
      <c r="G235" s="72">
        <v>40</v>
      </c>
      <c r="H235" s="72"/>
      <c r="I235" s="33" t="s">
        <v>17</v>
      </c>
      <c r="J235" s="14"/>
      <c r="K235" s="42"/>
      <c r="L235" s="15" t="s">
        <v>275</v>
      </c>
    </row>
    <row r="236" spans="1:13" ht="33.75">
      <c r="A236" s="1">
        <v>938</v>
      </c>
      <c r="B236" s="2" t="s">
        <v>141</v>
      </c>
      <c r="C236" s="14">
        <f t="shared" ref="C236:H236" si="30">SUM(C237:C240)</f>
        <v>0</v>
      </c>
      <c r="D236" s="14">
        <f t="shared" si="30"/>
        <v>3483</v>
      </c>
      <c r="E236" s="14">
        <f t="shared" si="30"/>
        <v>0</v>
      </c>
      <c r="F236" s="14">
        <f t="shared" si="30"/>
        <v>3254</v>
      </c>
      <c r="G236" s="14">
        <f t="shared" si="30"/>
        <v>8072</v>
      </c>
      <c r="H236" s="14">
        <f t="shared" si="30"/>
        <v>8088</v>
      </c>
      <c r="I236" s="11"/>
      <c r="J236" s="14"/>
      <c r="K236" s="42"/>
      <c r="L236" s="15"/>
    </row>
    <row r="237" spans="1:13">
      <c r="A237" s="1"/>
      <c r="B237" s="13" t="s">
        <v>293</v>
      </c>
      <c r="C237" s="72"/>
      <c r="D237" s="72"/>
      <c r="E237" s="72"/>
      <c r="F237" s="72">
        <v>2461</v>
      </c>
      <c r="G237" s="72"/>
      <c r="H237" s="72"/>
      <c r="I237" s="11" t="s">
        <v>368</v>
      </c>
      <c r="J237" s="14"/>
      <c r="K237" s="42"/>
      <c r="L237" s="15" t="s">
        <v>275</v>
      </c>
    </row>
    <row r="238" spans="1:13" ht="90">
      <c r="A238" s="1"/>
      <c r="B238" s="34" t="s">
        <v>236</v>
      </c>
      <c r="C238" s="72"/>
      <c r="D238" s="72"/>
      <c r="E238" s="72"/>
      <c r="F238" s="72">
        <v>793</v>
      </c>
      <c r="G238" s="72">
        <v>8072</v>
      </c>
      <c r="H238" s="72">
        <v>8072</v>
      </c>
      <c r="I238" s="33" t="s">
        <v>369</v>
      </c>
      <c r="J238" s="14"/>
      <c r="K238" s="42"/>
      <c r="L238" s="15" t="s">
        <v>275</v>
      </c>
    </row>
    <row r="239" spans="1:13" ht="51">
      <c r="A239" s="1"/>
      <c r="B239" s="34"/>
      <c r="C239" s="72"/>
      <c r="D239" s="72"/>
      <c r="E239" s="72"/>
      <c r="F239" s="72"/>
      <c r="G239" s="72"/>
      <c r="H239" s="72">
        <v>16</v>
      </c>
      <c r="I239" s="33" t="s">
        <v>85</v>
      </c>
      <c r="J239" s="14"/>
      <c r="K239" s="42"/>
      <c r="L239" s="15" t="s">
        <v>275</v>
      </c>
    </row>
    <row r="240" spans="1:13" ht="33.75">
      <c r="A240" s="1"/>
      <c r="B240" s="34" t="s">
        <v>294</v>
      </c>
      <c r="C240" s="72"/>
      <c r="D240" s="72">
        <v>3483</v>
      </c>
      <c r="E240" s="72"/>
      <c r="F240" s="72"/>
      <c r="G240" s="72"/>
      <c r="H240" s="72"/>
      <c r="I240" s="33" t="s">
        <v>235</v>
      </c>
      <c r="J240" s="14"/>
      <c r="K240" s="42"/>
      <c r="L240" s="15" t="s">
        <v>275</v>
      </c>
    </row>
    <row r="241" spans="1:12" ht="33.75">
      <c r="A241" s="1">
        <v>940</v>
      </c>
      <c r="B241" s="2" t="s">
        <v>142</v>
      </c>
      <c r="C241" s="14">
        <f t="shared" ref="C241:H241" si="31">SUM(C242:C245)</f>
        <v>0</v>
      </c>
      <c r="D241" s="14">
        <f t="shared" si="31"/>
        <v>0</v>
      </c>
      <c r="E241" s="14">
        <f t="shared" si="31"/>
        <v>0</v>
      </c>
      <c r="F241" s="14">
        <f t="shared" si="31"/>
        <v>0</v>
      </c>
      <c r="G241" s="14">
        <f t="shared" si="31"/>
        <v>6919</v>
      </c>
      <c r="H241" s="14">
        <f t="shared" si="31"/>
        <v>1760</v>
      </c>
      <c r="I241" s="11"/>
      <c r="J241" s="14">
        <f>SUM(J242)</f>
        <v>0</v>
      </c>
      <c r="K241" s="42">
        <f>SUM(K242)</f>
        <v>0</v>
      </c>
      <c r="L241" s="15"/>
    </row>
    <row r="242" spans="1:12" ht="38.25">
      <c r="A242" s="1"/>
      <c r="B242" s="34" t="s">
        <v>237</v>
      </c>
      <c r="C242" s="72"/>
      <c r="D242" s="72"/>
      <c r="E242" s="72"/>
      <c r="F242" s="72"/>
      <c r="G242" s="72"/>
      <c r="H242" s="72">
        <v>1760</v>
      </c>
      <c r="I242" s="33" t="s">
        <v>238</v>
      </c>
      <c r="J242" s="15"/>
      <c r="K242" s="42"/>
      <c r="L242" s="15" t="s">
        <v>275</v>
      </c>
    </row>
    <row r="243" spans="1:12" ht="51">
      <c r="A243" s="1"/>
      <c r="B243" s="23"/>
      <c r="C243" s="72"/>
      <c r="D243" s="72"/>
      <c r="E243" s="72"/>
      <c r="F243" s="72"/>
      <c r="G243" s="72">
        <v>1760</v>
      </c>
      <c r="H243" s="72"/>
      <c r="I243" s="70" t="s">
        <v>181</v>
      </c>
      <c r="J243" s="15"/>
      <c r="K243" s="42"/>
      <c r="L243" s="15" t="s">
        <v>275</v>
      </c>
    </row>
    <row r="244" spans="1:12" hidden="1">
      <c r="A244" s="1"/>
      <c r="B244" s="16"/>
      <c r="C244" s="72"/>
      <c r="D244" s="72"/>
      <c r="E244" s="72"/>
      <c r="F244" s="72"/>
      <c r="G244" s="72"/>
      <c r="H244" s="72"/>
      <c r="I244" s="16"/>
      <c r="J244" s="15"/>
      <c r="K244" s="42"/>
      <c r="L244" s="15"/>
    </row>
    <row r="245" spans="1:12" ht="51">
      <c r="A245" s="1"/>
      <c r="B245" s="23"/>
      <c r="C245" s="72"/>
      <c r="D245" s="72"/>
      <c r="E245" s="72"/>
      <c r="F245" s="72"/>
      <c r="G245" s="72">
        <v>5159</v>
      </c>
      <c r="H245" s="72"/>
      <c r="I245" s="70" t="s">
        <v>18</v>
      </c>
      <c r="J245" s="15"/>
      <c r="K245" s="42"/>
      <c r="L245" s="15" t="s">
        <v>275</v>
      </c>
    </row>
    <row r="246" spans="1:12" ht="33.75">
      <c r="A246" s="1">
        <v>941</v>
      </c>
      <c r="B246" s="2" t="s">
        <v>182</v>
      </c>
      <c r="C246" s="14">
        <f t="shared" ref="C246:H246" si="32">SUM(C247:C254)</f>
        <v>0</v>
      </c>
      <c r="D246" s="14">
        <f t="shared" si="32"/>
        <v>36664</v>
      </c>
      <c r="E246" s="14">
        <f t="shared" si="32"/>
        <v>0</v>
      </c>
      <c r="F246" s="14">
        <f t="shared" si="32"/>
        <v>0</v>
      </c>
      <c r="G246" s="14">
        <f t="shared" si="32"/>
        <v>16700</v>
      </c>
      <c r="H246" s="14">
        <f t="shared" si="32"/>
        <v>70971</v>
      </c>
      <c r="I246" s="56"/>
      <c r="J246" s="14">
        <f>SUM(J252:J254)</f>
        <v>0</v>
      </c>
      <c r="K246" s="42">
        <f>SUM(K252:K254)</f>
        <v>0</v>
      </c>
      <c r="L246" s="15"/>
    </row>
    <row r="247" spans="1:12" ht="56.25">
      <c r="A247" s="1"/>
      <c r="B247" s="13" t="s">
        <v>244</v>
      </c>
      <c r="C247" s="72"/>
      <c r="D247" s="72">
        <v>36664</v>
      </c>
      <c r="E247" s="72"/>
      <c r="F247" s="72"/>
      <c r="G247" s="72">
        <v>8700</v>
      </c>
      <c r="H247" s="72"/>
      <c r="I247" s="70" t="s">
        <v>327</v>
      </c>
      <c r="J247" s="14"/>
      <c r="K247" s="42"/>
      <c r="L247" s="15" t="s">
        <v>275</v>
      </c>
    </row>
    <row r="248" spans="1:12" ht="33.75">
      <c r="A248" s="1"/>
      <c r="B248" s="13" t="s">
        <v>328</v>
      </c>
      <c r="C248" s="72"/>
      <c r="D248" s="72"/>
      <c r="E248" s="72"/>
      <c r="F248" s="72"/>
      <c r="G248" s="72"/>
      <c r="H248" s="72">
        <v>13000</v>
      </c>
      <c r="I248" s="70" t="s">
        <v>329</v>
      </c>
      <c r="J248" s="14"/>
      <c r="K248" s="42"/>
      <c r="L248" s="15" t="s">
        <v>275</v>
      </c>
    </row>
    <row r="249" spans="1:12" ht="55.5" customHeight="1">
      <c r="A249" s="1"/>
      <c r="B249" s="153" t="s">
        <v>322</v>
      </c>
      <c r="C249" s="72"/>
      <c r="D249" s="72"/>
      <c r="E249" s="72"/>
      <c r="F249" s="72"/>
      <c r="G249" s="72"/>
      <c r="H249" s="72">
        <v>30000</v>
      </c>
      <c r="I249" s="70" t="s">
        <v>330</v>
      </c>
      <c r="J249" s="14"/>
      <c r="K249" s="42"/>
      <c r="L249" s="15" t="s">
        <v>275</v>
      </c>
    </row>
    <row r="250" spans="1:12" ht="44.25" customHeight="1">
      <c r="A250" s="1"/>
      <c r="B250" s="155"/>
      <c r="C250" s="72"/>
      <c r="D250" s="72"/>
      <c r="E250" s="72"/>
      <c r="F250" s="72"/>
      <c r="G250" s="72">
        <v>8000</v>
      </c>
      <c r="H250" s="72">
        <v>8000</v>
      </c>
      <c r="I250" s="70" t="s">
        <v>331</v>
      </c>
      <c r="J250" s="14"/>
      <c r="K250" s="42"/>
      <c r="L250" s="15" t="s">
        <v>275</v>
      </c>
    </row>
    <row r="251" spans="1:12" ht="30" customHeight="1">
      <c r="A251" s="1"/>
      <c r="B251" s="154"/>
      <c r="C251" s="72"/>
      <c r="D251" s="72"/>
      <c r="E251" s="72"/>
      <c r="F251" s="72"/>
      <c r="G251" s="72"/>
      <c r="H251" s="72">
        <v>8700</v>
      </c>
      <c r="I251" s="70" t="s">
        <v>332</v>
      </c>
      <c r="J251" s="14"/>
      <c r="K251" s="42"/>
      <c r="L251" s="15" t="s">
        <v>275</v>
      </c>
    </row>
    <row r="252" spans="1:12" ht="38.25">
      <c r="A252" s="1"/>
      <c r="B252" s="23"/>
      <c r="C252" s="72"/>
      <c r="D252" s="72"/>
      <c r="E252" s="72"/>
      <c r="F252" s="72"/>
      <c r="G252" s="72"/>
      <c r="H252" s="72">
        <v>5704</v>
      </c>
      <c r="I252" s="35" t="s">
        <v>105</v>
      </c>
      <c r="J252" s="14"/>
      <c r="K252" s="42"/>
      <c r="L252" s="15" t="s">
        <v>275</v>
      </c>
    </row>
    <row r="253" spans="1:12" ht="51">
      <c r="A253" s="1"/>
      <c r="B253" s="2"/>
      <c r="C253" s="72"/>
      <c r="D253" s="72"/>
      <c r="E253" s="72"/>
      <c r="F253" s="72"/>
      <c r="G253" s="72"/>
      <c r="H253" s="72">
        <v>32</v>
      </c>
      <c r="I253" s="108" t="s">
        <v>85</v>
      </c>
      <c r="J253" s="14"/>
      <c r="K253" s="42"/>
      <c r="L253" s="15" t="s">
        <v>275</v>
      </c>
    </row>
    <row r="254" spans="1:12" ht="76.5">
      <c r="A254" s="1"/>
      <c r="B254" s="13" t="s">
        <v>336</v>
      </c>
      <c r="C254" s="72"/>
      <c r="D254" s="72"/>
      <c r="E254" s="72"/>
      <c r="F254" s="72"/>
      <c r="G254" s="72"/>
      <c r="H254" s="72">
        <v>5535</v>
      </c>
      <c r="I254" s="11" t="s">
        <v>352</v>
      </c>
      <c r="J254" s="14"/>
      <c r="K254" s="42"/>
      <c r="L254" s="15" t="s">
        <v>275</v>
      </c>
    </row>
    <row r="255" spans="1:12" ht="33.75">
      <c r="A255" s="1">
        <v>942</v>
      </c>
      <c r="B255" s="2" t="s">
        <v>143</v>
      </c>
      <c r="C255" s="14">
        <f t="shared" ref="C255:H255" si="33">SUM(C256)</f>
        <v>0</v>
      </c>
      <c r="D255" s="14">
        <f t="shared" si="33"/>
        <v>0</v>
      </c>
      <c r="E255" s="14">
        <f t="shared" si="33"/>
        <v>0</v>
      </c>
      <c r="F255" s="14">
        <f t="shared" si="33"/>
        <v>0</v>
      </c>
      <c r="G255" s="14">
        <f t="shared" si="33"/>
        <v>0</v>
      </c>
      <c r="H255" s="14">
        <f t="shared" si="33"/>
        <v>27</v>
      </c>
      <c r="I255" s="11"/>
      <c r="J255" s="14"/>
      <c r="K255" s="42"/>
      <c r="L255" s="15"/>
    </row>
    <row r="256" spans="1:12" ht="51">
      <c r="A256" s="1"/>
      <c r="B256" s="16"/>
      <c r="C256" s="44"/>
      <c r="D256" s="44"/>
      <c r="E256" s="44"/>
      <c r="F256" s="44"/>
      <c r="G256" s="44"/>
      <c r="H256" s="72">
        <v>27</v>
      </c>
      <c r="I256" s="16" t="s">
        <v>85</v>
      </c>
      <c r="J256" s="14"/>
      <c r="K256" s="42"/>
      <c r="L256" s="15" t="s">
        <v>275</v>
      </c>
    </row>
    <row r="257" spans="1:12" ht="22.5">
      <c r="A257" s="1">
        <v>943</v>
      </c>
      <c r="B257" s="2" t="s">
        <v>160</v>
      </c>
      <c r="C257" s="14">
        <f t="shared" ref="C257:H257" si="34">SUM(C258:C265)</f>
        <v>0</v>
      </c>
      <c r="D257" s="14">
        <f t="shared" si="34"/>
        <v>0</v>
      </c>
      <c r="E257" s="14">
        <f t="shared" si="34"/>
        <v>32040</v>
      </c>
      <c r="F257" s="14">
        <f t="shared" si="34"/>
        <v>0</v>
      </c>
      <c r="G257" s="14">
        <f t="shared" si="34"/>
        <v>67931</v>
      </c>
      <c r="H257" s="14">
        <f t="shared" si="34"/>
        <v>63607</v>
      </c>
      <c r="I257" s="11"/>
      <c r="J257" s="14">
        <f>SUM(J259)</f>
        <v>0</v>
      </c>
      <c r="K257" s="42">
        <f>SUM(K259)</f>
        <v>0</v>
      </c>
      <c r="L257" s="15"/>
    </row>
    <row r="258" spans="1:12" ht="43.5" customHeight="1">
      <c r="A258" s="36"/>
      <c r="B258" s="34"/>
      <c r="C258" s="72"/>
      <c r="D258" s="72"/>
      <c r="E258" s="72"/>
      <c r="F258" s="72"/>
      <c r="G258" s="72"/>
      <c r="H258" s="72">
        <f>10837+200+300+60</f>
        <v>11397</v>
      </c>
      <c r="I258" s="33" t="s">
        <v>19</v>
      </c>
      <c r="J258" s="14"/>
      <c r="K258" s="42"/>
      <c r="L258" s="15" t="s">
        <v>275</v>
      </c>
    </row>
    <row r="259" spans="1:12" ht="38.25">
      <c r="A259" s="36"/>
      <c r="B259" s="34"/>
      <c r="C259" s="72"/>
      <c r="D259" s="72"/>
      <c r="E259" s="72"/>
      <c r="F259" s="72"/>
      <c r="G259" s="72">
        <v>2731</v>
      </c>
      <c r="H259" s="72"/>
      <c r="I259" s="33" t="s">
        <v>318</v>
      </c>
      <c r="J259" s="14"/>
      <c r="K259" s="60"/>
      <c r="L259" s="15" t="s">
        <v>275</v>
      </c>
    </row>
    <row r="260" spans="1:12" ht="51">
      <c r="A260" s="36"/>
      <c r="B260" s="34"/>
      <c r="C260" s="72"/>
      <c r="D260" s="72"/>
      <c r="E260" s="72"/>
      <c r="F260" s="72"/>
      <c r="G260" s="72"/>
      <c r="H260" s="72">
        <v>10</v>
      </c>
      <c r="I260" s="33" t="s">
        <v>85</v>
      </c>
      <c r="J260" s="14"/>
      <c r="K260" s="60"/>
      <c r="L260" s="15" t="s">
        <v>275</v>
      </c>
    </row>
    <row r="261" spans="1:12" ht="63.75">
      <c r="A261" s="36"/>
      <c r="B261" s="34" t="s">
        <v>24</v>
      </c>
      <c r="C261" s="72"/>
      <c r="D261" s="72"/>
      <c r="E261" s="72"/>
      <c r="F261" s="72"/>
      <c r="G261" s="72">
        <v>7200</v>
      </c>
      <c r="H261" s="72">
        <v>7200</v>
      </c>
      <c r="I261" s="70" t="s">
        <v>48</v>
      </c>
      <c r="J261" s="14"/>
      <c r="K261" s="60"/>
      <c r="L261" s="15"/>
    </row>
    <row r="262" spans="1:12" ht="51">
      <c r="A262" s="36"/>
      <c r="B262" s="34" t="s">
        <v>24</v>
      </c>
      <c r="C262" s="72"/>
      <c r="D262" s="72"/>
      <c r="E262" s="72">
        <v>32040</v>
      </c>
      <c r="F262" s="72"/>
      <c r="G262" s="72"/>
      <c r="H262" s="72"/>
      <c r="I262" s="33" t="s">
        <v>67</v>
      </c>
      <c r="J262" s="14"/>
      <c r="K262" s="60"/>
      <c r="L262" s="15"/>
    </row>
    <row r="263" spans="1:12" ht="38.25">
      <c r="A263" s="36"/>
      <c r="B263" s="34" t="s">
        <v>328</v>
      </c>
      <c r="C263" s="72"/>
      <c r="D263" s="72"/>
      <c r="E263" s="72"/>
      <c r="F263" s="72"/>
      <c r="G263" s="72">
        <v>13000</v>
      </c>
      <c r="H263" s="72"/>
      <c r="I263" s="33" t="s">
        <v>119</v>
      </c>
      <c r="J263" s="14"/>
      <c r="K263" s="60"/>
      <c r="L263" s="15" t="s">
        <v>275</v>
      </c>
    </row>
    <row r="264" spans="1:12" ht="56.25">
      <c r="A264" s="1"/>
      <c r="B264" s="34" t="s">
        <v>244</v>
      </c>
      <c r="C264" s="72"/>
      <c r="D264" s="72"/>
      <c r="E264" s="72"/>
      <c r="F264" s="72"/>
      <c r="G264" s="72"/>
      <c r="H264" s="72">
        <v>45000</v>
      </c>
      <c r="I264" s="70" t="s">
        <v>333</v>
      </c>
      <c r="J264" s="14"/>
      <c r="K264" s="60"/>
      <c r="L264" s="15" t="s">
        <v>275</v>
      </c>
    </row>
    <row r="265" spans="1:12" ht="63" customHeight="1">
      <c r="A265" s="1"/>
      <c r="B265" s="34" t="s">
        <v>245</v>
      </c>
      <c r="C265" s="72"/>
      <c r="D265" s="72"/>
      <c r="E265" s="72"/>
      <c r="F265" s="72"/>
      <c r="G265" s="72">
        <v>45000</v>
      </c>
      <c r="H265" s="72"/>
      <c r="I265" s="70" t="s">
        <v>333</v>
      </c>
      <c r="J265" s="14"/>
      <c r="K265" s="60"/>
      <c r="L265" s="15" t="s">
        <v>275</v>
      </c>
    </row>
    <row r="266" spans="1:12" ht="46.5" customHeight="1">
      <c r="A266" s="1">
        <v>946</v>
      </c>
      <c r="B266" s="2" t="s">
        <v>144</v>
      </c>
      <c r="C266" s="14">
        <f t="shared" ref="C266:H266" si="35">SUM(C267:C271)</f>
        <v>0</v>
      </c>
      <c r="D266" s="14">
        <f t="shared" si="35"/>
        <v>0</v>
      </c>
      <c r="E266" s="14">
        <f t="shared" si="35"/>
        <v>0</v>
      </c>
      <c r="F266" s="14">
        <f t="shared" si="35"/>
        <v>0</v>
      </c>
      <c r="G266" s="14">
        <f t="shared" si="35"/>
        <v>2653</v>
      </c>
      <c r="H266" s="14">
        <f t="shared" si="35"/>
        <v>35550</v>
      </c>
      <c r="I266" s="11"/>
      <c r="J266" s="14">
        <f>SUM(J267:J271)</f>
        <v>0</v>
      </c>
      <c r="K266" s="42">
        <f>SUM(K267:K271)</f>
        <v>0</v>
      </c>
      <c r="L266" s="15"/>
    </row>
    <row r="267" spans="1:12" ht="25.5">
      <c r="A267" s="1"/>
      <c r="B267" s="23"/>
      <c r="C267" s="72"/>
      <c r="D267" s="72"/>
      <c r="E267" s="72"/>
      <c r="F267" s="72"/>
      <c r="G267" s="72">
        <v>2012</v>
      </c>
      <c r="H267" s="72"/>
      <c r="I267" s="85" t="s">
        <v>175</v>
      </c>
      <c r="J267" s="15"/>
      <c r="K267" s="42"/>
      <c r="L267" s="15" t="s">
        <v>275</v>
      </c>
    </row>
    <row r="268" spans="1:12" ht="38.25">
      <c r="A268" s="1"/>
      <c r="B268" s="23"/>
      <c r="C268" s="72"/>
      <c r="D268" s="72"/>
      <c r="E268" s="72"/>
      <c r="F268" s="72"/>
      <c r="G268" s="72">
        <f>662-21</f>
        <v>641</v>
      </c>
      <c r="H268" s="72"/>
      <c r="I268" s="132" t="s">
        <v>87</v>
      </c>
      <c r="J268" s="15"/>
      <c r="K268" s="42"/>
      <c r="L268" s="15" t="s">
        <v>275</v>
      </c>
    </row>
    <row r="269" spans="1:12" ht="63.75">
      <c r="A269" s="1"/>
      <c r="B269" s="23"/>
      <c r="C269" s="72"/>
      <c r="D269" s="72"/>
      <c r="E269" s="72"/>
      <c r="F269" s="72"/>
      <c r="G269" s="72"/>
      <c r="H269" s="72">
        <v>500</v>
      </c>
      <c r="I269" s="85" t="s">
        <v>25</v>
      </c>
      <c r="J269" s="15"/>
      <c r="K269" s="42"/>
      <c r="L269" s="15"/>
    </row>
    <row r="270" spans="1:12" ht="39" customHeight="1">
      <c r="A270" s="1"/>
      <c r="B270" s="23"/>
      <c r="C270" s="72"/>
      <c r="D270" s="72"/>
      <c r="E270" s="72"/>
      <c r="F270" s="72"/>
      <c r="G270" s="72"/>
      <c r="H270" s="72">
        <v>3250</v>
      </c>
      <c r="I270" s="144" t="s">
        <v>118</v>
      </c>
      <c r="J270" s="15"/>
      <c r="K270" s="42"/>
      <c r="L270" s="15"/>
    </row>
    <row r="271" spans="1:12" ht="76.5">
      <c r="A271" s="1"/>
      <c r="B271" s="23"/>
      <c r="C271" s="72"/>
      <c r="D271" s="72"/>
      <c r="E271" s="72"/>
      <c r="F271" s="72"/>
      <c r="G271" s="72"/>
      <c r="H271" s="72">
        <f>2100+29700</f>
        <v>31800</v>
      </c>
      <c r="I271" s="145"/>
      <c r="J271" s="14"/>
      <c r="K271" s="60"/>
      <c r="L271" s="77" t="s">
        <v>314</v>
      </c>
    </row>
    <row r="272" spans="1:12" ht="22.5">
      <c r="A272" s="1">
        <v>947</v>
      </c>
      <c r="B272" s="2" t="s">
        <v>145</v>
      </c>
      <c r="C272" s="14">
        <f t="shared" ref="C272:H272" si="36">SUM(C273:C274)</f>
        <v>0</v>
      </c>
      <c r="D272" s="14">
        <f t="shared" si="36"/>
        <v>0</v>
      </c>
      <c r="E272" s="14">
        <f t="shared" si="36"/>
        <v>3300</v>
      </c>
      <c r="F272" s="14">
        <f t="shared" si="36"/>
        <v>0</v>
      </c>
      <c r="G272" s="14">
        <f t="shared" si="36"/>
        <v>500</v>
      </c>
      <c r="H272" s="14">
        <f t="shared" si="36"/>
        <v>0</v>
      </c>
      <c r="I272" s="11"/>
      <c r="J272" s="14">
        <f>J274</f>
        <v>0</v>
      </c>
      <c r="K272" s="42">
        <f>K274</f>
        <v>0</v>
      </c>
      <c r="L272" s="15"/>
    </row>
    <row r="273" spans="1:12">
      <c r="A273" s="1"/>
      <c r="B273" s="23"/>
      <c r="C273" s="72"/>
      <c r="D273" s="72"/>
      <c r="E273" s="72">
        <v>3300</v>
      </c>
      <c r="F273" s="72"/>
      <c r="G273" s="72"/>
      <c r="H273" s="72"/>
      <c r="I273" s="109" t="s">
        <v>111</v>
      </c>
      <c r="J273" s="14"/>
      <c r="K273" s="42"/>
      <c r="L273" s="15"/>
    </row>
    <row r="274" spans="1:12" ht="25.5">
      <c r="A274" s="1"/>
      <c r="B274" s="23"/>
      <c r="C274" s="72"/>
      <c r="D274" s="72"/>
      <c r="E274" s="72"/>
      <c r="F274" s="72"/>
      <c r="G274" s="72">
        <v>500</v>
      </c>
      <c r="H274" s="72"/>
      <c r="I274" s="70" t="s">
        <v>183</v>
      </c>
      <c r="J274" s="15"/>
      <c r="K274" s="42"/>
      <c r="L274" s="15" t="s">
        <v>275</v>
      </c>
    </row>
    <row r="275" spans="1:12" hidden="1">
      <c r="A275" s="1"/>
      <c r="B275" s="23"/>
      <c r="C275" s="72"/>
      <c r="D275" s="72"/>
      <c r="E275" s="72"/>
      <c r="F275" s="72"/>
      <c r="G275" s="72"/>
      <c r="H275" s="72"/>
      <c r="I275" s="70"/>
      <c r="J275" s="15"/>
      <c r="K275" s="42"/>
      <c r="L275" s="66"/>
    </row>
    <row r="276" spans="1:12">
      <c r="A276" s="1"/>
      <c r="B276" s="23"/>
      <c r="C276" s="72"/>
      <c r="D276" s="72"/>
      <c r="E276" s="72"/>
      <c r="F276" s="72"/>
      <c r="G276" s="72"/>
      <c r="H276" s="72"/>
      <c r="I276" s="70"/>
      <c r="J276" s="15"/>
      <c r="K276" s="42"/>
      <c r="L276" s="15"/>
    </row>
    <row r="277" spans="1:12" ht="15.75" customHeight="1">
      <c r="A277" s="14"/>
      <c r="B277" s="7" t="s">
        <v>152</v>
      </c>
      <c r="C277" s="73">
        <f t="shared" ref="C277:H277" si="37">C9+C25+C33+C60+C62+C73+C90+C97+C113+C115+C123+C126+C131+C139+C141+C144+C146+C148+C150+C175+C179+C189+C197+C211+C213+C215+C217+C221+C224+C233+C236+C241+C246+C255+C257+C266+C272+C275</f>
        <v>1299459</v>
      </c>
      <c r="D277" s="73">
        <f t="shared" si="37"/>
        <v>395389</v>
      </c>
      <c r="E277" s="73">
        <f t="shared" si="37"/>
        <v>395735</v>
      </c>
      <c r="F277" s="73">
        <f t="shared" si="37"/>
        <v>43522</v>
      </c>
      <c r="G277" s="73">
        <f t="shared" si="37"/>
        <v>1301131</v>
      </c>
      <c r="H277" s="73">
        <f t="shared" si="37"/>
        <v>1306131</v>
      </c>
      <c r="I277" s="86">
        <f>H277-G277</f>
        <v>5000</v>
      </c>
      <c r="J277" s="73" t="e">
        <f>J9+J25+J33+J60+J62+J73+J90+J97+J113+J115+#REF!+J126+J131+J139+J141+J144+J146+J148+J150+J175+J179+#REF!+J197+#REF!+J211+J213+J215+J217+J221+#REF!+J224+J233+J236+J241+J246+J255+J257+J266+J272+#REF!+J189</f>
        <v>#REF!</v>
      </c>
      <c r="K277" s="87" t="e">
        <f>K9+K25+K33+K60+K62+K73+K90+K97+K113+K115+#REF!+K126+K131+K139+K141+K144+K146+K148+K150+K175+K179+#REF!+K197+#REF!+K211+K213+K215+K217+K221+#REF!+K224+K233+K236+K241+K246+K255+K257+K266+K272+#REF!+K189</f>
        <v>#REF!</v>
      </c>
      <c r="L277" s="15"/>
    </row>
    <row r="278" spans="1:12">
      <c r="A278" s="88"/>
      <c r="B278" s="4"/>
      <c r="C278" s="82"/>
      <c r="D278" s="82"/>
      <c r="E278" s="82"/>
      <c r="F278" s="82"/>
      <c r="G278" s="82"/>
      <c r="H278" s="82"/>
      <c r="I278" s="89"/>
      <c r="J278" s="82"/>
      <c r="K278" s="82"/>
      <c r="L278" s="15"/>
    </row>
    <row r="279" spans="1:12" ht="25.5" customHeight="1">
      <c r="A279" s="14"/>
      <c r="B279" s="125" t="s">
        <v>155</v>
      </c>
      <c r="C279" s="126">
        <f>C280+C284+C287+C299+C311+C282</f>
        <v>3298825</v>
      </c>
      <c r="D279" s="126">
        <f>D280+D284+D287+D299+D311+D282</f>
        <v>1045112</v>
      </c>
      <c r="E279" s="126">
        <f>E280+E284+E287+E299+E311+E282</f>
        <v>131984</v>
      </c>
      <c r="F279" s="126">
        <f>F280+F284+F287+F299+F311+F282</f>
        <v>225937</v>
      </c>
      <c r="G279" s="126">
        <f>G280+G284+G287+G299+G311</f>
        <v>119683</v>
      </c>
      <c r="H279" s="126">
        <f>H280+H284+H287+H299+H311+H282</f>
        <v>114683</v>
      </c>
      <c r="I279" s="56">
        <f>H279-G279</f>
        <v>-5000</v>
      </c>
      <c r="J279" s="126">
        <f>J280+J284+J287</f>
        <v>0</v>
      </c>
      <c r="K279" s="127">
        <f>K280+K284+K287</f>
        <v>0</v>
      </c>
      <c r="L279" s="15"/>
    </row>
    <row r="280" spans="1:12" ht="24" customHeight="1">
      <c r="A280" s="1">
        <v>905</v>
      </c>
      <c r="B280" s="2" t="s">
        <v>129</v>
      </c>
      <c r="C280" s="90">
        <f t="shared" ref="C280:H280" si="38">SUM(C281:C283)</f>
        <v>15100</v>
      </c>
      <c r="D280" s="90">
        <f t="shared" si="38"/>
        <v>0</v>
      </c>
      <c r="E280" s="90">
        <f t="shared" si="38"/>
        <v>0</v>
      </c>
      <c r="F280" s="90">
        <f t="shared" si="38"/>
        <v>0</v>
      </c>
      <c r="G280" s="90">
        <f t="shared" si="38"/>
        <v>8923</v>
      </c>
      <c r="H280" s="90">
        <f t="shared" si="38"/>
        <v>3923</v>
      </c>
      <c r="I280" s="56"/>
      <c r="J280" s="90">
        <f>SUM(J281:J283)</f>
        <v>0</v>
      </c>
      <c r="K280" s="91">
        <f>SUM(K281:K283)</f>
        <v>0</v>
      </c>
      <c r="L280" s="15"/>
    </row>
    <row r="281" spans="1:12" ht="67.5">
      <c r="A281" s="92"/>
      <c r="B281" s="93" t="s">
        <v>277</v>
      </c>
      <c r="C281" s="72">
        <v>15100</v>
      </c>
      <c r="D281" s="72"/>
      <c r="E281" s="72"/>
      <c r="F281" s="72"/>
      <c r="G281" s="72"/>
      <c r="H281" s="72"/>
      <c r="I281" s="70" t="s">
        <v>230</v>
      </c>
      <c r="J281" s="94"/>
      <c r="K281" s="95"/>
      <c r="L281" s="15" t="s">
        <v>275</v>
      </c>
    </row>
    <row r="282" spans="1:12" ht="67.5">
      <c r="A282" s="92"/>
      <c r="B282" s="93" t="s">
        <v>57</v>
      </c>
      <c r="C282" s="72"/>
      <c r="D282" s="72"/>
      <c r="E282" s="72"/>
      <c r="F282" s="72"/>
      <c r="G282" s="72">
        <v>5000</v>
      </c>
      <c r="H282" s="72"/>
      <c r="I282" s="70" t="s">
        <v>29</v>
      </c>
      <c r="J282" s="94"/>
      <c r="K282" s="95"/>
      <c r="L282" s="15"/>
    </row>
    <row r="283" spans="1:12" ht="67.5">
      <c r="A283" s="96"/>
      <c r="B283" s="93" t="s">
        <v>278</v>
      </c>
      <c r="C283" s="72"/>
      <c r="D283" s="72"/>
      <c r="E283" s="72"/>
      <c r="F283" s="72"/>
      <c r="G283" s="72">
        <v>3923</v>
      </c>
      <c r="H283" s="72">
        <v>3923</v>
      </c>
      <c r="I283" s="70" t="s">
        <v>265</v>
      </c>
      <c r="J283" s="124"/>
      <c r="K283" s="60"/>
      <c r="L283" s="15" t="s">
        <v>275</v>
      </c>
    </row>
    <row r="284" spans="1:12" ht="33.75">
      <c r="A284" s="1">
        <v>908</v>
      </c>
      <c r="B284" s="5" t="s">
        <v>131</v>
      </c>
      <c r="C284" s="97">
        <f t="shared" ref="C284:H284" si="39">SUM(C285:C286)</f>
        <v>0</v>
      </c>
      <c r="D284" s="97">
        <f t="shared" si="39"/>
        <v>0</v>
      </c>
      <c r="E284" s="97">
        <f t="shared" si="39"/>
        <v>0</v>
      </c>
      <c r="F284" s="97">
        <f t="shared" si="39"/>
        <v>0</v>
      </c>
      <c r="G284" s="97">
        <f t="shared" si="39"/>
        <v>34135</v>
      </c>
      <c r="H284" s="97">
        <f t="shared" si="39"/>
        <v>34135</v>
      </c>
      <c r="I284" s="56"/>
      <c r="J284" s="14">
        <f>SUM(J285)</f>
        <v>0</v>
      </c>
      <c r="K284" s="42">
        <f>SUM(K285)</f>
        <v>0</v>
      </c>
      <c r="L284" s="15"/>
    </row>
    <row r="285" spans="1:12" ht="22.5">
      <c r="A285" s="1"/>
      <c r="B285" s="98" t="s">
        <v>279</v>
      </c>
      <c r="C285" s="15"/>
      <c r="D285" s="15"/>
      <c r="E285" s="15"/>
      <c r="F285" s="15"/>
      <c r="G285" s="72">
        <v>9684</v>
      </c>
      <c r="H285" s="72">
        <v>9684</v>
      </c>
      <c r="I285" s="98" t="s">
        <v>42</v>
      </c>
      <c r="J285" s="15"/>
      <c r="K285" s="60"/>
      <c r="L285" s="15" t="s">
        <v>275</v>
      </c>
    </row>
    <row r="286" spans="1:12" ht="22.5">
      <c r="A286" s="1"/>
      <c r="B286" s="98" t="s">
        <v>280</v>
      </c>
      <c r="C286" s="15"/>
      <c r="D286" s="15"/>
      <c r="E286" s="15"/>
      <c r="F286" s="15"/>
      <c r="G286" s="72">
        <v>24451</v>
      </c>
      <c r="H286" s="72">
        <v>24451</v>
      </c>
      <c r="I286" s="98" t="s">
        <v>43</v>
      </c>
      <c r="J286" s="15"/>
      <c r="K286" s="60"/>
      <c r="L286" s="15" t="s">
        <v>275</v>
      </c>
    </row>
    <row r="287" spans="1:12">
      <c r="A287" s="1">
        <v>924</v>
      </c>
      <c r="B287" s="5" t="s">
        <v>135</v>
      </c>
      <c r="C287" s="14">
        <f t="shared" ref="C287:H287" si="40">SUM(C288:C298)</f>
        <v>283725</v>
      </c>
      <c r="D287" s="14">
        <f t="shared" si="40"/>
        <v>570961</v>
      </c>
      <c r="E287" s="14">
        <f t="shared" si="40"/>
        <v>1500</v>
      </c>
      <c r="F287" s="14">
        <f t="shared" si="40"/>
        <v>23375</v>
      </c>
      <c r="G287" s="14">
        <f t="shared" si="40"/>
        <v>76625</v>
      </c>
      <c r="H287" s="14">
        <f t="shared" si="40"/>
        <v>76625</v>
      </c>
      <c r="I287" s="56"/>
      <c r="J287" s="14">
        <f>SUM(J296:J313)</f>
        <v>0</v>
      </c>
      <c r="K287" s="42">
        <f>SUM(K296:K313)</f>
        <v>0</v>
      </c>
      <c r="L287" s="15"/>
    </row>
    <row r="288" spans="1:12" ht="101.25">
      <c r="A288" s="1"/>
      <c r="B288" s="153" t="s">
        <v>251</v>
      </c>
      <c r="C288" s="72"/>
      <c r="D288" s="72"/>
      <c r="E288" s="72"/>
      <c r="F288" s="72">
        <v>23375</v>
      </c>
      <c r="G288" s="72"/>
      <c r="H288" s="72"/>
      <c r="I288" s="98" t="s">
        <v>281</v>
      </c>
      <c r="J288" s="14"/>
      <c r="K288" s="42"/>
      <c r="L288" s="15" t="s">
        <v>275</v>
      </c>
    </row>
    <row r="289" spans="1:12" ht="56.25">
      <c r="A289" s="1"/>
      <c r="B289" s="154"/>
      <c r="C289" s="72"/>
      <c r="D289" s="72"/>
      <c r="E289" s="72"/>
      <c r="F289" s="72"/>
      <c r="G289" s="72"/>
      <c r="H289" s="72">
        <v>76625</v>
      </c>
      <c r="I289" s="98" t="s">
        <v>360</v>
      </c>
      <c r="J289" s="14"/>
      <c r="K289" s="42"/>
      <c r="L289" s="15" t="s">
        <v>275</v>
      </c>
    </row>
    <row r="290" spans="1:12" ht="45">
      <c r="A290" s="99"/>
      <c r="B290" s="98" t="s">
        <v>282</v>
      </c>
      <c r="C290" s="72"/>
      <c r="D290" s="72"/>
      <c r="E290" s="72"/>
      <c r="F290" s="72"/>
      <c r="G290" s="72">
        <v>42160</v>
      </c>
      <c r="H290" s="72"/>
      <c r="I290" s="98" t="s">
        <v>283</v>
      </c>
      <c r="J290" s="14"/>
      <c r="K290" s="42"/>
      <c r="L290" s="15" t="s">
        <v>275</v>
      </c>
    </row>
    <row r="291" spans="1:12" ht="45">
      <c r="A291" s="1"/>
      <c r="B291" s="98" t="s">
        <v>252</v>
      </c>
      <c r="C291" s="72"/>
      <c r="D291" s="72"/>
      <c r="E291" s="72"/>
      <c r="F291" s="72"/>
      <c r="G291" s="72">
        <v>10616</v>
      </c>
      <c r="H291" s="72"/>
      <c r="I291" s="98" t="s">
        <v>253</v>
      </c>
      <c r="J291" s="14"/>
      <c r="K291" s="42"/>
      <c r="L291" s="15" t="s">
        <v>275</v>
      </c>
    </row>
    <row r="292" spans="1:12" ht="22.5">
      <c r="A292" s="99"/>
      <c r="B292" s="98" t="s">
        <v>284</v>
      </c>
      <c r="C292" s="72"/>
      <c r="D292" s="72">
        <v>468448</v>
      </c>
      <c r="E292" s="72"/>
      <c r="F292" s="72"/>
      <c r="G292" s="72">
        <v>23849</v>
      </c>
      <c r="H292" s="72"/>
      <c r="I292" s="98" t="s">
        <v>285</v>
      </c>
      <c r="J292" s="14"/>
      <c r="K292" s="42"/>
      <c r="L292" s="15" t="s">
        <v>275</v>
      </c>
    </row>
    <row r="293" spans="1:12" ht="45">
      <c r="A293" s="99"/>
      <c r="B293" s="69" t="s">
        <v>44</v>
      </c>
      <c r="C293" s="72"/>
      <c r="D293" s="72"/>
      <c r="E293" s="72">
        <v>1500</v>
      </c>
      <c r="F293" s="72"/>
      <c r="G293" s="72"/>
      <c r="H293" s="72"/>
      <c r="I293" s="69" t="s">
        <v>35</v>
      </c>
      <c r="J293" s="14"/>
      <c r="K293" s="42"/>
      <c r="L293" s="15"/>
    </row>
    <row r="294" spans="1:12" ht="56.25">
      <c r="A294" s="99"/>
      <c r="B294" s="98" t="s">
        <v>58</v>
      </c>
      <c r="C294" s="72">
        <v>238919</v>
      </c>
      <c r="D294" s="72">
        <v>20133</v>
      </c>
      <c r="E294" s="72"/>
      <c r="F294" s="72"/>
      <c r="G294" s="72"/>
      <c r="H294" s="72"/>
      <c r="I294" s="98" t="s">
        <v>45</v>
      </c>
      <c r="J294" s="14"/>
      <c r="K294" s="42"/>
      <c r="L294" s="15" t="s">
        <v>275</v>
      </c>
    </row>
    <row r="295" spans="1:12" ht="90">
      <c r="A295" s="99"/>
      <c r="B295" s="98" t="s">
        <v>20</v>
      </c>
      <c r="C295" s="72">
        <v>44806</v>
      </c>
      <c r="D295" s="72"/>
      <c r="E295" s="72"/>
      <c r="F295" s="72"/>
      <c r="G295" s="72"/>
      <c r="H295" s="72"/>
      <c r="I295" s="98" t="s">
        <v>286</v>
      </c>
      <c r="J295" s="14"/>
      <c r="K295" s="42"/>
      <c r="L295" s="15" t="s">
        <v>275</v>
      </c>
    </row>
    <row r="296" spans="1:12" ht="33.75" customHeight="1">
      <c r="A296" s="100"/>
      <c r="B296" s="83" t="s">
        <v>254</v>
      </c>
      <c r="C296" s="84"/>
      <c r="D296" s="72">
        <v>18584</v>
      </c>
      <c r="E296" s="84"/>
      <c r="F296" s="84"/>
      <c r="G296" s="84"/>
      <c r="H296" s="15"/>
      <c r="I296" s="41" t="s">
        <v>255</v>
      </c>
      <c r="J296" s="84"/>
      <c r="K296" s="101"/>
      <c r="L296" s="15" t="s">
        <v>275</v>
      </c>
    </row>
    <row r="297" spans="1:12" ht="33.75" customHeight="1">
      <c r="A297" s="100"/>
      <c r="B297" s="83" t="s">
        <v>287</v>
      </c>
      <c r="C297" s="84"/>
      <c r="D297" s="72">
        <v>63087</v>
      </c>
      <c r="E297" s="84"/>
      <c r="F297" s="84"/>
      <c r="G297" s="84"/>
      <c r="H297" s="15"/>
      <c r="I297" s="41" t="s">
        <v>288</v>
      </c>
      <c r="J297" s="84"/>
      <c r="K297" s="101"/>
      <c r="L297" s="15" t="s">
        <v>275</v>
      </c>
    </row>
    <row r="298" spans="1:12" ht="78.75">
      <c r="A298" s="100"/>
      <c r="B298" s="83" t="s">
        <v>289</v>
      </c>
      <c r="C298" s="84"/>
      <c r="D298" s="72">
        <v>709</v>
      </c>
      <c r="E298" s="84"/>
      <c r="F298" s="84"/>
      <c r="G298" s="84"/>
      <c r="H298" s="15"/>
      <c r="I298" s="41" t="s">
        <v>290</v>
      </c>
      <c r="J298" s="84"/>
      <c r="K298" s="101"/>
      <c r="L298" s="15" t="s">
        <v>275</v>
      </c>
    </row>
    <row r="299" spans="1:12" ht="22.5">
      <c r="A299" s="1">
        <v>927</v>
      </c>
      <c r="B299" s="5" t="s">
        <v>168</v>
      </c>
      <c r="C299" s="14">
        <f t="shared" ref="C299:H299" si="41">SUM(C300:C310)</f>
        <v>3000000</v>
      </c>
      <c r="D299" s="14">
        <f t="shared" si="41"/>
        <v>474151</v>
      </c>
      <c r="E299" s="14">
        <f t="shared" si="41"/>
        <v>127230</v>
      </c>
      <c r="F299" s="14">
        <f t="shared" si="41"/>
        <v>202562</v>
      </c>
      <c r="G299" s="14">
        <f t="shared" si="41"/>
        <v>0</v>
      </c>
      <c r="H299" s="14">
        <f t="shared" si="41"/>
        <v>0</v>
      </c>
      <c r="I299" s="102"/>
      <c r="J299" s="84"/>
      <c r="K299" s="101"/>
      <c r="L299" s="15"/>
    </row>
    <row r="300" spans="1:12" ht="35.25" customHeight="1">
      <c r="A300" s="100"/>
      <c r="B300" s="151" t="s">
        <v>256</v>
      </c>
      <c r="C300" s="72"/>
      <c r="D300" s="72">
        <v>453638</v>
      </c>
      <c r="E300" s="72"/>
      <c r="F300" s="72"/>
      <c r="G300" s="72"/>
      <c r="H300" s="72"/>
      <c r="I300" s="41" t="s">
        <v>269</v>
      </c>
      <c r="J300" s="84"/>
      <c r="K300" s="101"/>
      <c r="L300" s="15" t="s">
        <v>275</v>
      </c>
    </row>
    <row r="301" spans="1:12">
      <c r="A301" s="100"/>
      <c r="B301" s="164"/>
      <c r="C301" s="72">
        <v>3000000</v>
      </c>
      <c r="D301" s="72"/>
      <c r="E301" s="72"/>
      <c r="F301" s="72"/>
      <c r="G301" s="72"/>
      <c r="H301" s="72"/>
      <c r="I301" s="41" t="s">
        <v>106</v>
      </c>
      <c r="J301" s="84"/>
      <c r="K301" s="101"/>
      <c r="L301" s="15" t="s">
        <v>275</v>
      </c>
    </row>
    <row r="302" spans="1:12">
      <c r="A302" s="100"/>
      <c r="B302" s="164"/>
      <c r="C302" s="72"/>
      <c r="D302" s="72"/>
      <c r="E302" s="72"/>
      <c r="F302" s="72">
        <v>145677</v>
      </c>
      <c r="G302" s="72"/>
      <c r="H302" s="72"/>
      <c r="I302" s="114" t="s">
        <v>334</v>
      </c>
      <c r="J302" s="84"/>
      <c r="K302" s="101"/>
      <c r="L302" s="15" t="s">
        <v>275</v>
      </c>
    </row>
    <row r="303" spans="1:12" ht="60">
      <c r="A303" s="100"/>
      <c r="B303" s="152"/>
      <c r="C303" s="72"/>
      <c r="D303" s="72"/>
      <c r="E303" s="72"/>
      <c r="F303" s="72">
        <v>11600</v>
      </c>
      <c r="G303" s="72"/>
      <c r="H303" s="72"/>
      <c r="I303" s="41" t="s">
        <v>270</v>
      </c>
      <c r="J303" s="84"/>
      <c r="K303" s="101"/>
      <c r="L303" s="15" t="s">
        <v>275</v>
      </c>
    </row>
    <row r="304" spans="1:12" hidden="1">
      <c r="A304" s="100"/>
      <c r="B304" s="83"/>
      <c r="C304" s="72"/>
      <c r="D304" s="72"/>
      <c r="E304" s="72"/>
      <c r="F304" s="72"/>
      <c r="G304" s="72"/>
      <c r="H304" s="72"/>
      <c r="I304" s="33"/>
      <c r="J304" s="84"/>
      <c r="K304" s="101"/>
      <c r="L304" s="15"/>
    </row>
    <row r="305" spans="1:12" ht="24">
      <c r="A305" s="100"/>
      <c r="B305" s="151" t="s">
        <v>243</v>
      </c>
      <c r="C305" s="72"/>
      <c r="D305" s="72">
        <v>20513</v>
      </c>
      <c r="E305" s="72"/>
      <c r="F305" s="72"/>
      <c r="G305" s="72"/>
      <c r="H305" s="72"/>
      <c r="I305" s="41" t="s">
        <v>272</v>
      </c>
      <c r="J305" s="84"/>
      <c r="K305" s="101"/>
      <c r="L305" s="15" t="s">
        <v>275</v>
      </c>
    </row>
    <row r="306" spans="1:12" ht="24">
      <c r="A306" s="100"/>
      <c r="B306" s="152"/>
      <c r="C306" s="72"/>
      <c r="D306" s="72"/>
      <c r="E306" s="72"/>
      <c r="F306" s="72">
        <v>1850</v>
      </c>
      <c r="G306" s="72"/>
      <c r="H306" s="72"/>
      <c r="I306" s="41" t="s">
        <v>271</v>
      </c>
      <c r="J306" s="84"/>
      <c r="K306" s="101"/>
      <c r="L306" s="15" t="s">
        <v>275</v>
      </c>
    </row>
    <row r="307" spans="1:12" ht="48">
      <c r="A307" s="100"/>
      <c r="B307" s="151" t="s">
        <v>257</v>
      </c>
      <c r="C307" s="72"/>
      <c r="D307" s="72"/>
      <c r="E307" s="72">
        <v>127230</v>
      </c>
      <c r="F307" s="72"/>
      <c r="G307" s="72"/>
      <c r="H307" s="72"/>
      <c r="I307" s="41" t="s">
        <v>273</v>
      </c>
      <c r="J307" s="84"/>
      <c r="K307" s="101"/>
      <c r="L307" s="15" t="s">
        <v>275</v>
      </c>
    </row>
    <row r="308" spans="1:12" ht="84">
      <c r="A308" s="100"/>
      <c r="B308" s="152"/>
      <c r="C308" s="72"/>
      <c r="D308" s="72"/>
      <c r="E308" s="72"/>
      <c r="F308" s="72">
        <v>43435</v>
      </c>
      <c r="G308" s="72"/>
      <c r="H308" s="72"/>
      <c r="I308" s="41" t="s">
        <v>335</v>
      </c>
      <c r="J308" s="84"/>
      <c r="K308" s="101"/>
      <c r="L308" s="66" t="s">
        <v>21</v>
      </c>
    </row>
    <row r="309" spans="1:12" hidden="1">
      <c r="A309" s="100"/>
      <c r="B309" s="151"/>
      <c r="C309" s="84"/>
      <c r="D309" s="84"/>
      <c r="E309" s="84"/>
      <c r="F309" s="84"/>
      <c r="G309" s="84"/>
      <c r="H309" s="15"/>
      <c r="I309" s="41"/>
      <c r="J309" s="84"/>
      <c r="K309" s="101"/>
      <c r="L309" s="15"/>
    </row>
    <row r="310" spans="1:12" hidden="1">
      <c r="A310" s="100"/>
      <c r="B310" s="152"/>
      <c r="C310" s="84"/>
      <c r="D310" s="84"/>
      <c r="E310" s="84"/>
      <c r="F310" s="84"/>
      <c r="G310" s="84"/>
      <c r="H310" s="15"/>
      <c r="I310" s="41"/>
      <c r="J310" s="84"/>
      <c r="K310" s="101"/>
      <c r="L310" s="15"/>
    </row>
    <row r="311" spans="1:12" ht="33.75">
      <c r="A311" s="100">
        <v>938</v>
      </c>
      <c r="B311" s="5" t="s">
        <v>141</v>
      </c>
      <c r="C311" s="100">
        <f t="shared" ref="C311:H311" si="42">SUM(C312)</f>
        <v>0</v>
      </c>
      <c r="D311" s="100">
        <f t="shared" si="42"/>
        <v>0</v>
      </c>
      <c r="E311" s="100">
        <f t="shared" si="42"/>
        <v>3254</v>
      </c>
      <c r="F311" s="100">
        <f t="shared" si="42"/>
        <v>0</v>
      </c>
      <c r="G311" s="100">
        <f t="shared" si="42"/>
        <v>0</v>
      </c>
      <c r="H311" s="100">
        <f t="shared" si="42"/>
        <v>0</v>
      </c>
      <c r="I311" s="9"/>
      <c r="J311" s="84"/>
      <c r="K311" s="101"/>
      <c r="L311" s="15"/>
    </row>
    <row r="312" spans="1:12" ht="63.75">
      <c r="A312" s="100"/>
      <c r="B312" s="83"/>
      <c r="C312" s="84"/>
      <c r="D312" s="84"/>
      <c r="E312" s="72">
        <v>3254</v>
      </c>
      <c r="F312" s="84"/>
      <c r="G312" s="84"/>
      <c r="H312" s="15"/>
      <c r="I312" s="9" t="s">
        <v>46</v>
      </c>
      <c r="J312" s="84"/>
      <c r="K312" s="101"/>
      <c r="L312" s="15" t="s">
        <v>275</v>
      </c>
    </row>
    <row r="313" spans="1:12">
      <c r="A313" s="100"/>
      <c r="B313" s="83"/>
      <c r="C313" s="84"/>
      <c r="D313" s="84"/>
      <c r="E313" s="84"/>
      <c r="F313" s="84"/>
      <c r="G313" s="84"/>
      <c r="H313" s="15"/>
      <c r="I313" s="70"/>
      <c r="J313" s="84"/>
      <c r="K313" s="101"/>
      <c r="L313" s="15"/>
    </row>
    <row r="314" spans="1:12" ht="16.5" customHeight="1">
      <c r="A314" s="100"/>
      <c r="B314" s="6" t="s">
        <v>156</v>
      </c>
      <c r="C314" s="73">
        <f t="shared" ref="C314:H314" si="43">SUM(C277+C279)</f>
        <v>4598284</v>
      </c>
      <c r="D314" s="73">
        <f t="shared" si="43"/>
        <v>1440501</v>
      </c>
      <c r="E314" s="73">
        <f t="shared" si="43"/>
        <v>527719</v>
      </c>
      <c r="F314" s="73">
        <f t="shared" si="43"/>
        <v>269459</v>
      </c>
      <c r="G314" s="73">
        <f t="shared" si="43"/>
        <v>1420814</v>
      </c>
      <c r="H314" s="73">
        <f t="shared" si="43"/>
        <v>1420814</v>
      </c>
      <c r="I314" s="103"/>
      <c r="J314" s="73" t="e">
        <f>SUM(J277+J279)</f>
        <v>#REF!</v>
      </c>
      <c r="K314" s="87" t="e">
        <f>SUM(K277+K279)</f>
        <v>#REF!</v>
      </c>
      <c r="L314" s="15"/>
    </row>
    <row r="315" spans="1:12" ht="15.75" customHeight="1">
      <c r="A315" s="14"/>
      <c r="B315" s="104"/>
      <c r="C315" s="15"/>
      <c r="D315" s="15"/>
      <c r="E315" s="15"/>
      <c r="F315" s="15"/>
      <c r="G315" s="15"/>
      <c r="H315" s="74"/>
      <c r="I315" s="56"/>
      <c r="J315" s="74"/>
      <c r="K315" s="60"/>
      <c r="L315" s="15"/>
    </row>
    <row r="316" spans="1:12" ht="50.25" customHeight="1" collapsed="1">
      <c r="A316" s="168" t="s">
        <v>123</v>
      </c>
      <c r="B316" s="169"/>
      <c r="C316" s="73">
        <f t="shared" ref="C316:H316" si="44">SUM(C317:C326)+C328+C327</f>
        <v>0</v>
      </c>
      <c r="D316" s="73">
        <f t="shared" si="44"/>
        <v>0</v>
      </c>
      <c r="E316" s="73">
        <f t="shared" si="44"/>
        <v>117809</v>
      </c>
      <c r="F316" s="73">
        <f t="shared" si="44"/>
        <v>50</v>
      </c>
      <c r="G316" s="73">
        <f t="shared" si="44"/>
        <v>4200</v>
      </c>
      <c r="H316" s="73">
        <f t="shared" si="44"/>
        <v>4200</v>
      </c>
      <c r="I316" s="56"/>
      <c r="J316" s="73">
        <f>SUM(J317:J321)</f>
        <v>0</v>
      </c>
      <c r="K316" s="87"/>
      <c r="L316" s="15"/>
    </row>
    <row r="317" spans="1:12" ht="24" customHeight="1">
      <c r="A317" s="1">
        <v>905</v>
      </c>
      <c r="B317" s="39" t="s">
        <v>129</v>
      </c>
      <c r="C317" s="72"/>
      <c r="D317" s="72"/>
      <c r="E317" s="72">
        <v>5793</v>
      </c>
      <c r="F317" s="72"/>
      <c r="G317" s="72"/>
      <c r="H317" s="72"/>
      <c r="I317" s="70" t="s">
        <v>239</v>
      </c>
      <c r="J317" s="15">
        <v>0</v>
      </c>
      <c r="K317" s="60"/>
      <c r="L317" s="15"/>
    </row>
    <row r="318" spans="1:12" ht="25.5">
      <c r="A318" s="8">
        <v>901</v>
      </c>
      <c r="B318" s="5" t="s">
        <v>125</v>
      </c>
      <c r="C318" s="72"/>
      <c r="D318" s="72"/>
      <c r="E318" s="72">
        <v>39225</v>
      </c>
      <c r="F318" s="72"/>
      <c r="G318" s="72"/>
      <c r="H318" s="72"/>
      <c r="I318" s="132" t="s">
        <v>107</v>
      </c>
      <c r="J318" s="15"/>
      <c r="K318" s="60"/>
      <c r="L318" s="15"/>
    </row>
    <row r="319" spans="1:12" ht="25.5">
      <c r="A319" s="8">
        <v>902</v>
      </c>
      <c r="B319" s="5" t="s">
        <v>126</v>
      </c>
      <c r="C319" s="72"/>
      <c r="D319" s="72"/>
      <c r="E319" s="72">
        <v>4997</v>
      </c>
      <c r="F319" s="72"/>
      <c r="G319" s="72"/>
      <c r="H319" s="72"/>
      <c r="I319" s="132" t="s">
        <v>108</v>
      </c>
      <c r="J319" s="105"/>
      <c r="K319" s="106"/>
      <c r="L319" s="15"/>
    </row>
    <row r="320" spans="1:12" ht="25.5">
      <c r="A320" s="8">
        <v>903</v>
      </c>
      <c r="B320" s="5" t="s">
        <v>127</v>
      </c>
      <c r="C320" s="72"/>
      <c r="D320" s="72"/>
      <c r="E320" s="72">
        <v>14070</v>
      </c>
      <c r="F320" s="72"/>
      <c r="G320" s="72"/>
      <c r="H320" s="72"/>
      <c r="I320" s="132" t="s">
        <v>109</v>
      </c>
      <c r="J320" s="105"/>
      <c r="K320" s="106"/>
      <c r="L320" s="15"/>
    </row>
    <row r="321" spans="1:12" ht="25.5">
      <c r="A321" s="8">
        <v>909</v>
      </c>
      <c r="B321" s="5" t="s">
        <v>132</v>
      </c>
      <c r="C321" s="72"/>
      <c r="D321" s="72"/>
      <c r="E321" s="72">
        <v>52935</v>
      </c>
      <c r="F321" s="72"/>
      <c r="G321" s="72"/>
      <c r="H321" s="72"/>
      <c r="I321" s="132" t="s">
        <v>110</v>
      </c>
      <c r="J321" s="15"/>
      <c r="K321" s="60"/>
      <c r="L321" s="15"/>
    </row>
    <row r="322" spans="1:12" ht="22.5">
      <c r="A322" s="8">
        <v>912</v>
      </c>
      <c r="B322" s="5" t="s">
        <v>225</v>
      </c>
      <c r="C322" s="72"/>
      <c r="D322" s="72"/>
      <c r="E322" s="72"/>
      <c r="F322" s="72"/>
      <c r="G322" s="72"/>
      <c r="H322" s="72">
        <v>4200</v>
      </c>
      <c r="I322" s="161" t="s">
        <v>227</v>
      </c>
      <c r="J322" s="15"/>
      <c r="K322" s="60"/>
      <c r="L322" s="15" t="s">
        <v>275</v>
      </c>
    </row>
    <row r="323" spans="1:12" ht="22.5" customHeight="1">
      <c r="A323" s="159">
        <v>923</v>
      </c>
      <c r="B323" s="157" t="s">
        <v>226</v>
      </c>
      <c r="C323" s="72"/>
      <c r="D323" s="72"/>
      <c r="E323" s="72"/>
      <c r="F323" s="72"/>
      <c r="G323" s="72">
        <v>4200</v>
      </c>
      <c r="H323" s="72"/>
      <c r="I323" s="145"/>
      <c r="J323" s="15"/>
      <c r="K323" s="60"/>
      <c r="L323" s="15" t="s">
        <v>275</v>
      </c>
    </row>
    <row r="324" spans="1:12">
      <c r="A324" s="160"/>
      <c r="B324" s="157"/>
      <c r="C324" s="72"/>
      <c r="D324" s="72"/>
      <c r="E324" s="72">
        <v>83</v>
      </c>
      <c r="F324" s="72"/>
      <c r="G324" s="72"/>
      <c r="H324" s="72"/>
      <c r="I324" s="85" t="s">
        <v>191</v>
      </c>
      <c r="J324" s="15"/>
      <c r="K324" s="60"/>
      <c r="L324" s="15"/>
    </row>
    <row r="325" spans="1:12">
      <c r="A325" s="8">
        <v>913</v>
      </c>
      <c r="B325" s="23" t="s">
        <v>158</v>
      </c>
      <c r="C325" s="72"/>
      <c r="D325" s="72"/>
      <c r="E325" s="72">
        <v>90</v>
      </c>
      <c r="F325" s="72"/>
      <c r="G325" s="72"/>
      <c r="H325" s="72"/>
      <c r="I325" s="132" t="s">
        <v>191</v>
      </c>
      <c r="J325" s="15"/>
      <c r="K325" s="60"/>
      <c r="L325" s="15"/>
    </row>
    <row r="326" spans="1:12" ht="25.5">
      <c r="A326" s="8">
        <v>936</v>
      </c>
      <c r="B326" s="39" t="s">
        <v>59</v>
      </c>
      <c r="C326" s="72"/>
      <c r="D326" s="72"/>
      <c r="E326" s="72">
        <v>516</v>
      </c>
      <c r="F326" s="72"/>
      <c r="G326" s="72"/>
      <c r="H326" s="72"/>
      <c r="I326" s="70" t="s">
        <v>30</v>
      </c>
      <c r="L326" s="15"/>
    </row>
    <row r="327" spans="1:12" ht="33.75">
      <c r="A327" s="8">
        <v>941</v>
      </c>
      <c r="B327" s="2" t="s">
        <v>182</v>
      </c>
      <c r="C327" s="72"/>
      <c r="D327" s="72"/>
      <c r="E327" s="72"/>
      <c r="F327" s="72">
        <v>50</v>
      </c>
      <c r="G327" s="72"/>
      <c r="H327" s="72"/>
      <c r="I327" s="70" t="s">
        <v>34</v>
      </c>
      <c r="L327" s="15"/>
    </row>
    <row r="328" spans="1:12" ht="22.5">
      <c r="A328" s="8">
        <v>947</v>
      </c>
      <c r="B328" s="39" t="s">
        <v>145</v>
      </c>
      <c r="C328" s="72"/>
      <c r="D328" s="72"/>
      <c r="E328" s="72">
        <v>100</v>
      </c>
      <c r="F328" s="72"/>
      <c r="G328" s="72"/>
      <c r="H328" s="72"/>
      <c r="I328" s="70" t="s">
        <v>33</v>
      </c>
      <c r="L328" s="15"/>
    </row>
    <row r="329" spans="1:12">
      <c r="L329" s="15"/>
    </row>
    <row r="330" spans="1:12" ht="24" hidden="1" customHeight="1">
      <c r="A330" s="158"/>
      <c r="B330" s="158"/>
      <c r="C330" s="15"/>
      <c r="D330" s="15"/>
      <c r="E330" s="15"/>
      <c r="F330" s="15"/>
      <c r="G330" s="15"/>
      <c r="H330" s="15"/>
      <c r="I330" s="56"/>
      <c r="L330" s="15"/>
    </row>
    <row r="331" spans="1:12" ht="24" hidden="1" customHeight="1">
      <c r="A331" s="110"/>
      <c r="B331" s="110"/>
      <c r="C331" s="115"/>
      <c r="D331" s="82"/>
      <c r="E331" s="82"/>
      <c r="F331" s="82"/>
      <c r="G331" s="118"/>
      <c r="H331" s="82"/>
      <c r="I331" s="89"/>
      <c r="L331" s="82"/>
    </row>
    <row r="332" spans="1:12" s="46" customFormat="1" ht="24" hidden="1" customHeight="1">
      <c r="A332" s="148"/>
      <c r="B332" s="148"/>
      <c r="C332" s="117"/>
      <c r="D332" s="117"/>
      <c r="E332" s="117"/>
      <c r="F332" s="117"/>
      <c r="G332" s="117"/>
      <c r="H332" s="117"/>
      <c r="I332" s="111"/>
      <c r="L332" s="88"/>
    </row>
    <row r="333" spans="1:12">
      <c r="A333" s="110"/>
      <c r="B333" s="110"/>
      <c r="C333" s="115"/>
      <c r="D333" s="115"/>
      <c r="E333" s="115"/>
      <c r="F333" s="115"/>
      <c r="G333" s="115"/>
      <c r="H333" s="115"/>
      <c r="I333" s="89"/>
      <c r="L333" s="82"/>
    </row>
    <row r="334" spans="1:12">
      <c r="B334" s="110"/>
      <c r="F334" s="128"/>
      <c r="H334" s="107"/>
    </row>
    <row r="335" spans="1:12">
      <c r="B335" s="110"/>
      <c r="F335" s="128"/>
      <c r="G335" s="107"/>
      <c r="H335" s="107"/>
    </row>
    <row r="336" spans="1:12" hidden="1">
      <c r="F336" s="128"/>
    </row>
    <row r="337" spans="1:9" hidden="1">
      <c r="C337" s="112"/>
      <c r="F337" s="128"/>
    </row>
    <row r="338" spans="1:9" hidden="1">
      <c r="F338" s="128"/>
    </row>
    <row r="339" spans="1:9" hidden="1">
      <c r="C339" s="112"/>
      <c r="F339" s="128"/>
    </row>
    <row r="340" spans="1:9" hidden="1">
      <c r="C340" s="112"/>
      <c r="F340" s="128"/>
    </row>
    <row r="341" spans="1:9" hidden="1">
      <c r="F341" s="128"/>
      <c r="H341" s="107"/>
    </row>
    <row r="342" spans="1:9" hidden="1">
      <c r="F342" s="128"/>
    </row>
    <row r="343" spans="1:9" hidden="1">
      <c r="F343" s="128"/>
    </row>
    <row r="344" spans="1:9" hidden="1">
      <c r="F344" s="128"/>
    </row>
    <row r="345" spans="1:9" hidden="1">
      <c r="C345" s="107"/>
      <c r="F345" s="128"/>
    </row>
    <row r="346" spans="1:9" hidden="1">
      <c r="A346" s="48"/>
      <c r="F346" s="128"/>
    </row>
    <row r="347" spans="1:9" hidden="1">
      <c r="F347" s="128"/>
    </row>
    <row r="348" spans="1:9" hidden="1">
      <c r="F348" s="128"/>
    </row>
    <row r="349" spans="1:9" hidden="1">
      <c r="F349" s="128"/>
    </row>
    <row r="350" spans="1:9" hidden="1">
      <c r="F350" s="128"/>
    </row>
    <row r="351" spans="1:9" hidden="1">
      <c r="F351" s="128"/>
    </row>
    <row r="352" spans="1:9" hidden="1">
      <c r="F352" s="128"/>
      <c r="I352" s="48"/>
    </row>
    <row r="353" spans="6:6" hidden="1">
      <c r="F353" s="128"/>
    </row>
    <row r="354" spans="6:6" hidden="1">
      <c r="F354" s="128"/>
    </row>
    <row r="355" spans="6:6" hidden="1">
      <c r="F355" s="128"/>
    </row>
    <row r="356" spans="6:6">
      <c r="F356" s="128"/>
    </row>
    <row r="357" spans="6:6">
      <c r="F357" s="128"/>
    </row>
  </sheetData>
  <mergeCells count="29">
    <mergeCell ref="I1:L1"/>
    <mergeCell ref="I2:L3"/>
    <mergeCell ref="A5:L5"/>
    <mergeCell ref="A316:B316"/>
    <mergeCell ref="E7:E8"/>
    <mergeCell ref="F7:F8"/>
    <mergeCell ref="G7:H7"/>
    <mergeCell ref="A7:A8"/>
    <mergeCell ref="B7:B8"/>
    <mergeCell ref="D7:D8"/>
    <mergeCell ref="B323:B324"/>
    <mergeCell ref="A330:B330"/>
    <mergeCell ref="A323:A324"/>
    <mergeCell ref="I322:I323"/>
    <mergeCell ref="C7:C8"/>
    <mergeCell ref="B300:B303"/>
    <mergeCell ref="B307:B308"/>
    <mergeCell ref="B309:B310"/>
    <mergeCell ref="B120:B121"/>
    <mergeCell ref="A120:A121"/>
    <mergeCell ref="I270:I271"/>
    <mergeCell ref="I164:I165"/>
    <mergeCell ref="I95:I96"/>
    <mergeCell ref="A332:B332"/>
    <mergeCell ref="I42:I43"/>
    <mergeCell ref="B305:B306"/>
    <mergeCell ref="B288:B289"/>
    <mergeCell ref="B249:B251"/>
    <mergeCell ref="B230:B231"/>
  </mergeCells>
  <phoneticPr fontId="0" type="noConversion"/>
  <printOptions horizontalCentered="1"/>
  <pageMargins left="0.39370078740157483" right="0.15748031496062992" top="0.35433070866141736" bottom="0.27559055118110237" header="0.15748031496062992" footer="0.27559055118110237"/>
  <pageSetup paperSize="9" scale="78" orientation="landscape" r:id="rId1"/>
  <headerFooter alignWithMargins="0">
    <oddHeader>&amp;C&amp;P</oddHeader>
  </headerFooter>
  <rowBreaks count="1" manualBreakCount="1">
    <brk id="3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Полякова Ирина Григорьевна</dc:creator>
  <cp:lastModifiedBy>molchanova</cp:lastModifiedBy>
  <cp:lastPrinted>2010-05-18T10:26:22Z</cp:lastPrinted>
  <dcterms:created xsi:type="dcterms:W3CDTF">2009-11-20T12:52:24Z</dcterms:created>
  <dcterms:modified xsi:type="dcterms:W3CDTF">2010-05-18T12:31:30Z</dcterms:modified>
</cp:coreProperties>
</file>