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35" yWindow="420" windowWidth="16275" windowHeight="1206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Лист2!$13:$13</definedName>
    <definedName name="_xlnm.Print_Area" localSheetId="0">закон!$A$2:$C$53</definedName>
    <definedName name="_xlnm.Print_Area" localSheetId="1">Лист2!$A$1:$M$43</definedName>
  </definedNames>
  <calcPr calcId="145621"/>
</workbook>
</file>

<file path=xl/calcChain.xml><?xml version="1.0" encoding="utf-8"?>
<calcChain xmlns="http://schemas.openxmlformats.org/spreadsheetml/2006/main">
  <c r="F42" i="2" l="1"/>
  <c r="F41" i="2"/>
  <c r="K15" i="2" l="1"/>
  <c r="L15" i="2"/>
  <c r="K17" i="2"/>
  <c r="K20" i="2"/>
  <c r="K19" i="2" s="1"/>
  <c r="K22" i="2"/>
  <c r="L25" i="2"/>
  <c r="K27" i="2"/>
  <c r="K24" i="2" s="1"/>
  <c r="K32" i="2"/>
  <c r="L32" i="2"/>
  <c r="K35" i="2"/>
  <c r="F15" i="2"/>
  <c r="G15" i="2"/>
  <c r="F17" i="2"/>
  <c r="F20" i="2"/>
  <c r="F22" i="2"/>
  <c r="G25" i="2"/>
  <c r="F27" i="2"/>
  <c r="F24" i="2" s="1"/>
  <c r="F32" i="2"/>
  <c r="G32" i="2"/>
  <c r="F35" i="2"/>
  <c r="F31" i="2" s="1"/>
  <c r="F40" i="2"/>
  <c r="K14" i="2" l="1"/>
  <c r="K43" i="2" s="1"/>
  <c r="F19" i="2"/>
  <c r="F14" i="2"/>
  <c r="K31" i="2"/>
  <c r="K40" i="2"/>
  <c r="D42" i="2"/>
  <c r="D41" i="2"/>
  <c r="D40" i="2" s="1"/>
  <c r="C41" i="2"/>
  <c r="C42" i="2"/>
  <c r="C17" i="2"/>
  <c r="C40" i="2"/>
  <c r="J23" i="2"/>
  <c r="L23" i="2" s="1"/>
  <c r="E23" i="2"/>
  <c r="G23" i="2" s="1"/>
  <c r="D22" i="2"/>
  <c r="I22" i="2"/>
  <c r="I42" i="2"/>
  <c r="I41" i="2"/>
  <c r="I35" i="2"/>
  <c r="I31" i="2" s="1"/>
  <c r="I32" i="2"/>
  <c r="D35" i="2"/>
  <c r="D32" i="2"/>
  <c r="I20" i="2"/>
  <c r="I17" i="2"/>
  <c r="I15" i="2"/>
  <c r="I14" i="2" s="1"/>
  <c r="D20" i="2"/>
  <c r="D19" i="2" s="1"/>
  <c r="D17" i="2"/>
  <c r="D15" i="2"/>
  <c r="D14" i="2" s="1"/>
  <c r="D27" i="2"/>
  <c r="D24" i="2" s="1"/>
  <c r="I27" i="2"/>
  <c r="I24" i="2" s="1"/>
  <c r="J39" i="2"/>
  <c r="J32" i="2"/>
  <c r="J28" i="2"/>
  <c r="J25" i="2"/>
  <c r="J21" i="2"/>
  <c r="J18" i="2"/>
  <c r="J15" i="2"/>
  <c r="E39" i="2"/>
  <c r="E32" i="2"/>
  <c r="E28" i="2"/>
  <c r="E25" i="2"/>
  <c r="E21" i="2"/>
  <c r="E18" i="2"/>
  <c r="E17" i="2"/>
  <c r="E15" i="2"/>
  <c r="H42" i="2"/>
  <c r="H40" i="2" s="1"/>
  <c r="H41" i="2"/>
  <c r="C20" i="2"/>
  <c r="C15" i="2"/>
  <c r="C32" i="2"/>
  <c r="H35" i="2"/>
  <c r="C35" i="2"/>
  <c r="H32" i="2"/>
  <c r="H29" i="2"/>
  <c r="C29" i="2"/>
  <c r="H27" i="2"/>
  <c r="C27" i="2"/>
  <c r="H25" i="2"/>
  <c r="C25" i="2"/>
  <c r="H22" i="2"/>
  <c r="C22" i="2"/>
  <c r="E22" i="2" s="1"/>
  <c r="G22" i="2" s="1"/>
  <c r="H20" i="2"/>
  <c r="H19" i="2" s="1"/>
  <c r="H17" i="2"/>
  <c r="H15" i="2"/>
  <c r="H14" i="2" s="1"/>
  <c r="C34" i="1"/>
  <c r="C32" i="1" s="1"/>
  <c r="C38" i="1"/>
  <c r="C40" i="1"/>
  <c r="C30" i="1"/>
  <c r="C29" i="1" s="1"/>
  <c r="C13" i="1"/>
  <c r="C12" i="1" s="1"/>
  <c r="C15" i="1"/>
  <c r="C18" i="1"/>
  <c r="C17" i="1" s="1"/>
  <c r="C21" i="1"/>
  <c r="C49" i="1"/>
  <c r="C42" i="1"/>
  <c r="C36" i="1"/>
  <c r="C45" i="1"/>
  <c r="C44" i="1"/>
  <c r="C47" i="1"/>
  <c r="I40" i="2"/>
  <c r="F43" i="2" l="1"/>
  <c r="E41" i="2"/>
  <c r="G21" i="2"/>
  <c r="E35" i="2"/>
  <c r="E31" i="2" s="1"/>
  <c r="G39" i="2"/>
  <c r="G35" i="2" s="1"/>
  <c r="G31" i="2" s="1"/>
  <c r="J27" i="2"/>
  <c r="J24" i="2" s="1"/>
  <c r="L28" i="2"/>
  <c r="L27" i="2" s="1"/>
  <c r="L24" i="2" s="1"/>
  <c r="J22" i="2"/>
  <c r="L22" i="2" s="1"/>
  <c r="H24" i="2"/>
  <c r="C31" i="2"/>
  <c r="E14" i="2"/>
  <c r="E27" i="2"/>
  <c r="E24" i="2" s="1"/>
  <c r="G28" i="2"/>
  <c r="G27" i="2" s="1"/>
  <c r="G24" i="2" s="1"/>
  <c r="J17" i="2"/>
  <c r="J14" i="2" s="1"/>
  <c r="L18" i="2"/>
  <c r="C24" i="2"/>
  <c r="H31" i="2"/>
  <c r="E42" i="2"/>
  <c r="G18" i="2"/>
  <c r="J41" i="2"/>
  <c r="L21" i="2"/>
  <c r="J35" i="2"/>
  <c r="L39" i="2"/>
  <c r="L35" i="2" s="1"/>
  <c r="L31" i="2" s="1"/>
  <c r="D43" i="2"/>
  <c r="J31" i="2"/>
  <c r="D31" i="2"/>
  <c r="C14" i="2"/>
  <c r="C43" i="2" s="1"/>
  <c r="E20" i="2"/>
  <c r="E19" i="2" s="1"/>
  <c r="H43" i="2"/>
  <c r="C19" i="2"/>
  <c r="I19" i="2"/>
  <c r="I43" i="2" s="1"/>
  <c r="C53" i="1"/>
  <c r="J42" i="2"/>
  <c r="J20" i="2"/>
  <c r="J19" i="2" s="1"/>
  <c r="J40" i="2" l="1"/>
  <c r="J43" i="2" s="1"/>
  <c r="G17" i="2"/>
  <c r="G14" i="2" s="1"/>
  <c r="G42" i="2"/>
  <c r="L17" i="2"/>
  <c r="L14" i="2" s="1"/>
  <c r="L42" i="2"/>
  <c r="E40" i="2"/>
  <c r="E43" i="2"/>
  <c r="L20" i="2"/>
  <c r="L19" i="2" s="1"/>
  <c r="L41" i="2"/>
  <c r="G20" i="2"/>
  <c r="G19" i="2" s="1"/>
  <c r="G41" i="2"/>
  <c r="G40" i="2" l="1"/>
  <c r="G43" i="2" s="1"/>
  <c r="L40" i="2"/>
  <c r="L43" i="2"/>
</calcChain>
</file>

<file path=xl/sharedStrings.xml><?xml version="1.0" encoding="utf-8"?>
<sst xmlns="http://schemas.openxmlformats.org/spreadsheetml/2006/main" count="174" uniqueCount="143">
  <si>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</si>
  <si>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</si>
  <si>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</si>
  <si>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</si>
  <si>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</si>
  <si>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</si>
  <si>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</si>
  <si>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</si>
  <si>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</si>
  <si>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</si>
  <si>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</si>
  <si>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</si>
  <si>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</si>
  <si>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</si>
  <si>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</si>
  <si>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</si>
  <si>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</si>
  <si>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</si>
  <si>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</si>
  <si>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</si>
  <si>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</si>
  <si>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</si>
  <si>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</si>
  <si>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</si>
  <si>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</si>
  <si>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</si>
  <si>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</si>
  <si>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</si>
  <si>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</si>
  <si>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</si>
  <si>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</si>
  <si>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</si>
  <si>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</si>
  <si>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</si>
  <si>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</si>
  <si>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</si>
  <si>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</si>
  <si>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</si>
  <si>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</si>
  <si>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</si>
  <si>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</si>
  <si>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</si>
  <si>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</si>
  <si>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</si>
  <si>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</si>
  <si>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</si>
  <si>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</si>
  <si>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</si>
  <si>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</si>
  <si>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</si>
  <si>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</si>
  <si>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</si>
  <si>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</si>
  <si>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</si>
  <si>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</si>
  <si>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</si>
  <si>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</si>
  <si>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</si>
  <si>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</si>
  <si>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</si>
  <si>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</si>
  <si>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</si>
  <si>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</si>
  <si>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</si>
  <si>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</si>
  <si>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</si>
  <si>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</si>
  <si>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</si>
  <si>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</si>
  <si>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</si>
  <si>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</si>
  <si>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</si>
  <si>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</si>
  <si>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</si>
  <si>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</si>
  <si>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</si>
  <si>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</si>
  <si>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</si>
  <si>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</si>
  <si>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</si>
  <si>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</si>
  <si>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906 01 06 05 00 00 0000 500</t>
  </si>
  <si>
    <t>Изменение остатков средств на счетах по учету средств бюджета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</si>
  <si>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</si>
  <si>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</si>
  <si>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</si>
  <si>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</si>
  <si>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</si>
  <si>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</si>
  <si>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</si>
  <si>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</si>
  <si>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</si>
  <si>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</si>
  <si>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</si>
  <si>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</si>
  <si>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</si>
  <si>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</si>
  <si>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</si>
  <si>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</si>
  <si>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</si>
  <si>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</si>
  <si>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</si>
  <si>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</si>
  <si>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</si>
  <si>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</si>
  <si>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</si>
  <si>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</si>
  <si>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</si>
  <si>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</si>
  <si>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</si>
  <si>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</si>
  <si>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</si>
  <si>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</si>
  <si>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</si>
  <si>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</si>
  <si>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</si>
  <si>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</si>
  <si>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</si>
  <si>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</si>
  <si>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</si>
  <si>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</si>
  <si>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</si>
  <si>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2019 и 2020 годов </t>
  </si>
  <si>
    <t>2019 год
(руб.)</t>
  </si>
  <si>
    <t>2020 год
(руб.)</t>
  </si>
  <si>
    <t>000 01 01 00 00 00 0000 000</t>
  </si>
  <si>
    <t>000 01 01 00 00 00 0000 800</t>
  </si>
  <si>
    <t>000 01 02 00 00 00 0000 000</t>
  </si>
  <si>
    <t>000 01 02 00 00 00 0000 700</t>
  </si>
  <si>
    <t>000 01 03 00 00 00 0000 000</t>
  </si>
  <si>
    <t>000 01 03 01 00 00 0000 800</t>
  </si>
  <si>
    <t>000 01 06 05 00 00 0000 000</t>
  </si>
  <si>
    <t>000 01 06 05 00 00 0000 600</t>
  </si>
  <si>
    <t>000 01 05 00 00 00 0000 000</t>
  </si>
  <si>
    <t>000 01 05 02 01 02 0000 510</t>
  </si>
  <si>
    <t>000 01 05 02 01 02 0000 610</t>
  </si>
  <si>
    <t>Уточнение февраля</t>
  </si>
  <si>
    <t>от 25.12.2017 № 65-з</t>
  </si>
  <si>
    <t>Уточнение июня</t>
  </si>
  <si>
    <t>Приложение 14</t>
  </si>
  <si>
    <t>"</t>
  </si>
  <si>
    <t>от ______________ № _______</t>
  </si>
  <si>
    <t>"Приложение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</si>
</sst>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0" fontId="1" fillId="0" borderId="0" xfId="0" applyFont="1" applyFill="1" applyAlignment="1">
      <alignment vertical="top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7" fillId="0" borderId="0" xfId="1" applyFont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3" t="s">
        <v>70</v>
      </c>
      <c r="B2" s="43"/>
      <c r="C2" s="43"/>
    </row>
    <row r="3" spans="1:3" ht="15.75" x14ac:dyDescent="0.25">
      <c r="A3" s="43" t="s">
        <v>62</v>
      </c>
      <c r="B3" s="43"/>
      <c r="C3" s="43"/>
    </row>
    <row r="4" spans="1:3" ht="15.75" x14ac:dyDescent="0.25">
      <c r="A4" s="43" t="s">
        <v>63</v>
      </c>
      <c r="B4" s="43"/>
      <c r="C4" s="43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2" t="s">
        <v>21</v>
      </c>
      <c r="B7" s="42"/>
      <c r="C7" s="42"/>
    </row>
    <row r="8" spans="1:3" ht="18.75" x14ac:dyDescent="0.3">
      <c r="A8" s="42" t="s">
        <v>67</v>
      </c>
      <c r="B8" s="42"/>
      <c r="C8" s="42"/>
    </row>
    <row r="9" spans="1:3" ht="18.75" x14ac:dyDescent="0.3">
      <c r="A9" s="42" t="s">
        <v>69</v>
      </c>
      <c r="B9" s="42"/>
      <c r="C9" s="42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view="pageBreakPreview" zoomScaleNormal="100" zoomScaleSheetLayoutView="100" workbookViewId="0">
      <selection activeCell="G14" sqref="G14"/>
    </sheetView>
  </sheetViews>
  <sheetFormatPr defaultRowHeight="12.75" x14ac:dyDescent="0.2"/>
  <cols>
    <col min="1" max="1" width="27.28515625" style="24" customWidth="1"/>
    <col min="2" max="2" width="70.140625" style="24" customWidth="1"/>
    <col min="3" max="4" width="15.140625" style="24" hidden="1" customWidth="1"/>
    <col min="5" max="6" width="15.7109375" style="24" hidden="1" customWidth="1"/>
    <col min="7" max="7" width="15.7109375" style="24" customWidth="1"/>
    <col min="8" max="8" width="15.42578125" style="24" hidden="1" customWidth="1"/>
    <col min="9" max="9" width="16.5703125" style="24" hidden="1" customWidth="1"/>
    <col min="10" max="11" width="15.7109375" style="24" hidden="1" customWidth="1"/>
    <col min="12" max="12" width="15.7109375" style="24" customWidth="1"/>
    <col min="13" max="13" width="1.7109375" style="24" customWidth="1"/>
    <col min="14" max="16384" width="9.140625" style="24"/>
  </cols>
  <sheetData>
    <row r="1" spans="1:12" ht="15.75" x14ac:dyDescent="0.25">
      <c r="A1" s="43" t="s">
        <v>139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ht="15.75" x14ac:dyDescent="0.25">
      <c r="A2" s="43" t="s">
        <v>62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15.75" x14ac:dyDescent="0.2">
      <c r="A3" s="47"/>
      <c r="B3" s="47"/>
      <c r="C3" s="47"/>
      <c r="D3" s="47"/>
      <c r="E3" s="47"/>
      <c r="F3" s="47"/>
      <c r="G3" s="47" t="s">
        <v>141</v>
      </c>
      <c r="H3" s="47"/>
      <c r="I3" s="47"/>
      <c r="J3" s="47"/>
      <c r="K3" s="47"/>
      <c r="L3" s="47"/>
    </row>
    <row r="4" spans="1:12" ht="16.5" customHeight="1" x14ac:dyDescent="0.2">
      <c r="A4" s="28"/>
      <c r="C4" s="28"/>
      <c r="D4" s="28"/>
      <c r="E4" s="28"/>
      <c r="F4" s="28"/>
      <c r="G4" s="28"/>
      <c r="H4" s="28"/>
    </row>
    <row r="5" spans="1:12" ht="16.5" customHeight="1" x14ac:dyDescent="0.25">
      <c r="A5" s="28"/>
      <c r="B5" s="45" t="s">
        <v>142</v>
      </c>
      <c r="C5" s="45"/>
      <c r="D5" s="45"/>
      <c r="E5" s="45"/>
      <c r="F5" s="45"/>
      <c r="G5" s="45"/>
      <c r="H5" s="45"/>
      <c r="I5" s="45"/>
      <c r="J5" s="45"/>
      <c r="K5" s="45"/>
      <c r="L5" s="45"/>
    </row>
    <row r="6" spans="1:12" ht="16.5" customHeight="1" x14ac:dyDescent="0.25">
      <c r="A6" s="28"/>
      <c r="B6" s="45" t="s">
        <v>62</v>
      </c>
      <c r="C6" s="45"/>
      <c r="D6" s="45"/>
      <c r="E6" s="45"/>
      <c r="F6" s="45"/>
      <c r="G6" s="45"/>
      <c r="H6" s="45"/>
      <c r="I6" s="45"/>
      <c r="J6" s="45"/>
      <c r="K6" s="45"/>
      <c r="L6" s="45"/>
    </row>
    <row r="7" spans="1:12" ht="16.5" customHeight="1" x14ac:dyDescent="0.25">
      <c r="A7" s="28"/>
      <c r="B7" s="45" t="s">
        <v>137</v>
      </c>
      <c r="C7" s="45"/>
      <c r="D7" s="45"/>
      <c r="E7" s="45"/>
      <c r="F7" s="45"/>
      <c r="G7" s="45"/>
      <c r="H7" s="45"/>
      <c r="I7" s="45"/>
      <c r="J7" s="45"/>
      <c r="K7" s="45"/>
      <c r="L7" s="45"/>
    </row>
    <row r="8" spans="1:12" ht="16.5" customHeight="1" x14ac:dyDescent="0.2">
      <c r="A8" s="28"/>
      <c r="C8" s="28"/>
      <c r="D8" s="28"/>
      <c r="E8" s="28"/>
      <c r="F8" s="28"/>
      <c r="G8" s="28"/>
      <c r="H8" s="28"/>
    </row>
    <row r="9" spans="1:12" ht="18.75" x14ac:dyDescent="0.3">
      <c r="A9" s="46" t="s">
        <v>21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</row>
    <row r="10" spans="1:12" ht="18" customHeight="1" x14ac:dyDescent="0.3">
      <c r="A10" s="46" t="s">
        <v>106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</row>
    <row r="11" spans="1:12" ht="18.75" x14ac:dyDescent="0.3">
      <c r="A11" s="46" t="s">
        <v>122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</row>
    <row r="12" spans="1:12" ht="18.75" x14ac:dyDescent="0.3">
      <c r="A12" s="44"/>
      <c r="B12" s="44"/>
    </row>
    <row r="13" spans="1:12" ht="39" customHeight="1" x14ac:dyDescent="0.2">
      <c r="A13" s="36" t="s">
        <v>5</v>
      </c>
      <c r="B13" s="36" t="s">
        <v>20</v>
      </c>
      <c r="C13" s="21" t="s">
        <v>123</v>
      </c>
      <c r="D13" s="21" t="s">
        <v>136</v>
      </c>
      <c r="E13" s="21" t="s">
        <v>123</v>
      </c>
      <c r="F13" s="21" t="s">
        <v>138</v>
      </c>
      <c r="G13" s="21" t="s">
        <v>123</v>
      </c>
      <c r="H13" s="21" t="s">
        <v>124</v>
      </c>
      <c r="I13" s="21" t="s">
        <v>136</v>
      </c>
      <c r="J13" s="21" t="s">
        <v>124</v>
      </c>
      <c r="K13" s="21" t="s">
        <v>138</v>
      </c>
      <c r="L13" s="21" t="s">
        <v>124</v>
      </c>
    </row>
    <row r="14" spans="1:12" ht="33" customHeight="1" x14ac:dyDescent="0.25">
      <c r="A14" s="25" t="s">
        <v>125</v>
      </c>
      <c r="B14" s="31" t="s">
        <v>71</v>
      </c>
      <c r="C14" s="26">
        <f t="shared" ref="C14:J14" si="0">C15-C17</f>
        <v>-2300000000</v>
      </c>
      <c r="D14" s="26">
        <f t="shared" si="0"/>
        <v>0</v>
      </c>
      <c r="E14" s="26">
        <f t="shared" si="0"/>
        <v>-2300000000</v>
      </c>
      <c r="F14" s="26">
        <f t="shared" ref="F14:G14" si="1">F15-F17</f>
        <v>0</v>
      </c>
      <c r="G14" s="26">
        <f t="shared" si="1"/>
        <v>-2300000000</v>
      </c>
      <c r="H14" s="26">
        <f t="shared" si="0"/>
        <v>-900000000</v>
      </c>
      <c r="I14" s="26">
        <f t="shared" si="0"/>
        <v>0</v>
      </c>
      <c r="J14" s="26">
        <f t="shared" si="0"/>
        <v>-900000000</v>
      </c>
      <c r="K14" s="26">
        <f t="shared" ref="K14:L14" si="2">K15-K17</f>
        <v>0</v>
      </c>
      <c r="L14" s="26">
        <f t="shared" si="2"/>
        <v>-900000000</v>
      </c>
    </row>
    <row r="15" spans="1:12" ht="48.75" hidden="1" customHeight="1" x14ac:dyDescent="0.25">
      <c r="A15" s="25" t="s">
        <v>23</v>
      </c>
      <c r="B15" s="31" t="s">
        <v>72</v>
      </c>
      <c r="C15" s="26">
        <f t="shared" ref="C15:L15" si="3">C16</f>
        <v>0</v>
      </c>
      <c r="D15" s="26">
        <f t="shared" si="3"/>
        <v>0</v>
      </c>
      <c r="E15" s="26">
        <f t="shared" si="3"/>
        <v>0</v>
      </c>
      <c r="F15" s="26">
        <f t="shared" si="3"/>
        <v>0</v>
      </c>
      <c r="G15" s="26">
        <f t="shared" si="3"/>
        <v>0</v>
      </c>
      <c r="H15" s="26">
        <f t="shared" si="3"/>
        <v>0</v>
      </c>
      <c r="I15" s="26">
        <f t="shared" si="3"/>
        <v>0</v>
      </c>
      <c r="J15" s="26">
        <f t="shared" si="3"/>
        <v>0</v>
      </c>
      <c r="K15" s="26">
        <f t="shared" si="3"/>
        <v>0</v>
      </c>
      <c r="L15" s="26">
        <f t="shared" si="3"/>
        <v>0</v>
      </c>
    </row>
    <row r="16" spans="1:12" ht="48" hidden="1" customHeight="1" x14ac:dyDescent="0.25">
      <c r="A16" s="23" t="s">
        <v>7</v>
      </c>
      <c r="B16" s="35" t="s">
        <v>107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</row>
    <row r="17" spans="1:12" ht="48" customHeight="1" x14ac:dyDescent="0.25">
      <c r="A17" s="25" t="s">
        <v>126</v>
      </c>
      <c r="B17" s="31" t="s">
        <v>88</v>
      </c>
      <c r="C17" s="26">
        <f t="shared" ref="C17:L17" si="4">C18</f>
        <v>2300000000</v>
      </c>
      <c r="D17" s="26">
        <f t="shared" si="4"/>
        <v>0</v>
      </c>
      <c r="E17" s="26">
        <f t="shared" si="4"/>
        <v>2300000000</v>
      </c>
      <c r="F17" s="26">
        <f t="shared" si="4"/>
        <v>0</v>
      </c>
      <c r="G17" s="26">
        <f t="shared" si="4"/>
        <v>2300000000</v>
      </c>
      <c r="H17" s="26">
        <f t="shared" si="4"/>
        <v>900000000</v>
      </c>
      <c r="I17" s="26">
        <f t="shared" si="4"/>
        <v>0</v>
      </c>
      <c r="J17" s="26">
        <f t="shared" si="4"/>
        <v>900000000</v>
      </c>
      <c r="K17" s="26">
        <f t="shared" si="4"/>
        <v>0</v>
      </c>
      <c r="L17" s="26">
        <f t="shared" si="4"/>
        <v>900000000</v>
      </c>
    </row>
    <row r="18" spans="1:12" ht="50.25" customHeight="1" x14ac:dyDescent="0.25">
      <c r="A18" s="23" t="s">
        <v>8</v>
      </c>
      <c r="B18" s="35" t="s">
        <v>108</v>
      </c>
      <c r="C18" s="22">
        <v>2300000000</v>
      </c>
      <c r="D18" s="22"/>
      <c r="E18" s="22">
        <f>C18+D18</f>
        <v>2300000000</v>
      </c>
      <c r="F18" s="22"/>
      <c r="G18" s="22">
        <f>E18+F18</f>
        <v>2300000000</v>
      </c>
      <c r="H18" s="22">
        <v>900000000</v>
      </c>
      <c r="I18" s="22"/>
      <c r="J18" s="22">
        <f>H18+I18</f>
        <v>900000000</v>
      </c>
      <c r="K18" s="22"/>
      <c r="L18" s="22">
        <f>J18+K18</f>
        <v>900000000</v>
      </c>
    </row>
    <row r="19" spans="1:12" ht="17.25" customHeight="1" x14ac:dyDescent="0.25">
      <c r="A19" s="25" t="s">
        <v>127</v>
      </c>
      <c r="B19" s="31" t="s">
        <v>73</v>
      </c>
      <c r="C19" s="26">
        <f t="shared" ref="C19:J19" si="5">C20-C22</f>
        <v>2987451483</v>
      </c>
      <c r="D19" s="26">
        <f t="shared" si="5"/>
        <v>38157750</v>
      </c>
      <c r="E19" s="26">
        <f t="shared" si="5"/>
        <v>3025609233</v>
      </c>
      <c r="F19" s="26">
        <f t="shared" ref="F19:G19" si="6">F20-F22</f>
        <v>0</v>
      </c>
      <c r="G19" s="26">
        <f t="shared" si="6"/>
        <v>3025609233</v>
      </c>
      <c r="H19" s="26">
        <f t="shared" si="5"/>
        <v>2275236597</v>
      </c>
      <c r="I19" s="26">
        <f t="shared" si="5"/>
        <v>76315500</v>
      </c>
      <c r="J19" s="26">
        <f t="shared" si="5"/>
        <v>2351552097</v>
      </c>
      <c r="K19" s="26">
        <f t="shared" ref="K19:L19" si="7">K20-K22</f>
        <v>0</v>
      </c>
      <c r="L19" s="26">
        <f t="shared" si="7"/>
        <v>2351552097</v>
      </c>
    </row>
    <row r="20" spans="1:12" ht="31.5" x14ac:dyDescent="0.25">
      <c r="A20" s="25" t="s">
        <v>128</v>
      </c>
      <c r="B20" s="31" t="s">
        <v>74</v>
      </c>
      <c r="C20" s="26">
        <f t="shared" ref="C20:L20" si="8">C21</f>
        <v>2987451483</v>
      </c>
      <c r="D20" s="26">
        <f t="shared" si="8"/>
        <v>38157750</v>
      </c>
      <c r="E20" s="26">
        <f t="shared" si="8"/>
        <v>3025609233</v>
      </c>
      <c r="F20" s="26">
        <f t="shared" si="8"/>
        <v>1671750000</v>
      </c>
      <c r="G20" s="26">
        <f t="shared" si="8"/>
        <v>4697359233</v>
      </c>
      <c r="H20" s="26">
        <f t="shared" si="8"/>
        <v>2275236597</v>
      </c>
      <c r="I20" s="26">
        <f t="shared" si="8"/>
        <v>3884315500</v>
      </c>
      <c r="J20" s="26">
        <f t="shared" si="8"/>
        <v>6159552097</v>
      </c>
      <c r="K20" s="26">
        <f t="shared" si="8"/>
        <v>0</v>
      </c>
      <c r="L20" s="26">
        <f t="shared" si="8"/>
        <v>6159552097</v>
      </c>
    </row>
    <row r="21" spans="1:12" ht="31.5" x14ac:dyDescent="0.25">
      <c r="A21" s="23" t="s">
        <v>75</v>
      </c>
      <c r="B21" s="35" t="s">
        <v>109</v>
      </c>
      <c r="C21" s="22">
        <v>2987451483</v>
      </c>
      <c r="D21" s="22">
        <v>38157750</v>
      </c>
      <c r="E21" s="22">
        <f>C21+D21</f>
        <v>3025609233</v>
      </c>
      <c r="F21" s="22">
        <v>1671750000</v>
      </c>
      <c r="G21" s="22">
        <f>E21+F21</f>
        <v>4697359233</v>
      </c>
      <c r="H21" s="22">
        <v>2275236597</v>
      </c>
      <c r="I21" s="22">
        <v>3884315500</v>
      </c>
      <c r="J21" s="22">
        <f>H21+I21</f>
        <v>6159552097</v>
      </c>
      <c r="K21" s="22"/>
      <c r="L21" s="22">
        <f>J21+K21</f>
        <v>6159552097</v>
      </c>
    </row>
    <row r="22" spans="1:12" ht="31.5" customHeight="1" x14ac:dyDescent="0.25">
      <c r="A22" s="25" t="s">
        <v>76</v>
      </c>
      <c r="B22" s="31" t="s">
        <v>77</v>
      </c>
      <c r="C22" s="26">
        <f>C23</f>
        <v>0</v>
      </c>
      <c r="D22" s="26">
        <f>D23</f>
        <v>0</v>
      </c>
      <c r="E22" s="26">
        <f>C22+D22</f>
        <v>0</v>
      </c>
      <c r="F22" s="26">
        <f>F23</f>
        <v>1671750000</v>
      </c>
      <c r="G22" s="26">
        <f>E22+F22</f>
        <v>1671750000</v>
      </c>
      <c r="H22" s="26">
        <f>H23</f>
        <v>0</v>
      </c>
      <c r="I22" s="26">
        <f>I23</f>
        <v>3808000000</v>
      </c>
      <c r="J22" s="26">
        <f>H22+I22</f>
        <v>3808000000</v>
      </c>
      <c r="K22" s="26">
        <f>K23</f>
        <v>0</v>
      </c>
      <c r="L22" s="26">
        <f>J22+K22</f>
        <v>3808000000</v>
      </c>
    </row>
    <row r="23" spans="1:12" ht="31.5" x14ac:dyDescent="0.25">
      <c r="A23" s="23" t="s">
        <v>78</v>
      </c>
      <c r="B23" s="35" t="s">
        <v>110</v>
      </c>
      <c r="C23" s="22"/>
      <c r="D23" s="22"/>
      <c r="E23" s="22">
        <f>C23+D23</f>
        <v>0</v>
      </c>
      <c r="F23" s="22">
        <v>1671750000</v>
      </c>
      <c r="G23" s="22">
        <f>E23+F23</f>
        <v>1671750000</v>
      </c>
      <c r="H23" s="22"/>
      <c r="I23" s="22">
        <v>3808000000</v>
      </c>
      <c r="J23" s="22">
        <f>H23+I23</f>
        <v>3808000000</v>
      </c>
      <c r="K23" s="22"/>
      <c r="L23" s="22">
        <f>J23+K23</f>
        <v>3808000000</v>
      </c>
    </row>
    <row r="24" spans="1:12" ht="31.5" x14ac:dyDescent="0.25">
      <c r="A24" s="25" t="s">
        <v>129</v>
      </c>
      <c r="B24" s="31" t="s">
        <v>91</v>
      </c>
      <c r="C24" s="26">
        <f t="shared" ref="C24:J24" si="9">C25-C27</f>
        <v>-687676350</v>
      </c>
      <c r="D24" s="26">
        <f t="shared" si="9"/>
        <v>-38157750</v>
      </c>
      <c r="E24" s="26">
        <f t="shared" si="9"/>
        <v>-725834100</v>
      </c>
      <c r="F24" s="26">
        <f t="shared" ref="F24:G24" si="10">F25-F27</f>
        <v>0</v>
      </c>
      <c r="G24" s="26">
        <f t="shared" si="10"/>
        <v>-725834100</v>
      </c>
      <c r="H24" s="26">
        <f t="shared" si="9"/>
        <v>-1375352700</v>
      </c>
      <c r="I24" s="26">
        <f t="shared" si="9"/>
        <v>-76315500</v>
      </c>
      <c r="J24" s="26">
        <f t="shared" si="9"/>
        <v>-1451668200</v>
      </c>
      <c r="K24" s="26">
        <f t="shared" ref="K24:L24" si="11">K25-K27</f>
        <v>0</v>
      </c>
      <c r="L24" s="26">
        <f t="shared" si="11"/>
        <v>-1451668200</v>
      </c>
    </row>
    <row r="25" spans="1:12" ht="47.25" hidden="1" x14ac:dyDescent="0.25">
      <c r="A25" s="25" t="s">
        <v>111</v>
      </c>
      <c r="B25" s="31" t="s">
        <v>92</v>
      </c>
      <c r="C25" s="26">
        <f>C26</f>
        <v>0</v>
      </c>
      <c r="D25" s="26"/>
      <c r="E25" s="26">
        <f>E26</f>
        <v>0</v>
      </c>
      <c r="F25" s="26"/>
      <c r="G25" s="26">
        <f>G26</f>
        <v>0</v>
      </c>
      <c r="H25" s="26">
        <f>H26</f>
        <v>0</v>
      </c>
      <c r="I25" s="26"/>
      <c r="J25" s="26">
        <f>J26</f>
        <v>0</v>
      </c>
      <c r="K25" s="26"/>
      <c r="L25" s="26">
        <f>L26</f>
        <v>0</v>
      </c>
    </row>
    <row r="26" spans="1:12" ht="47.25" hidden="1" x14ac:dyDescent="0.25">
      <c r="A26" s="23" t="s">
        <v>112</v>
      </c>
      <c r="B26" s="35" t="s">
        <v>113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1:12" ht="50.25" customHeight="1" x14ac:dyDescent="0.25">
      <c r="A27" s="25" t="s">
        <v>130</v>
      </c>
      <c r="B27" s="31" t="s">
        <v>79</v>
      </c>
      <c r="C27" s="26">
        <f t="shared" ref="C27:L27" si="12">C28</f>
        <v>687676350</v>
      </c>
      <c r="D27" s="26">
        <f t="shared" si="12"/>
        <v>38157750</v>
      </c>
      <c r="E27" s="26">
        <f t="shared" si="12"/>
        <v>725834100</v>
      </c>
      <c r="F27" s="26">
        <f t="shared" si="12"/>
        <v>0</v>
      </c>
      <c r="G27" s="26">
        <f t="shared" si="12"/>
        <v>725834100</v>
      </c>
      <c r="H27" s="26">
        <f t="shared" si="12"/>
        <v>1375352700</v>
      </c>
      <c r="I27" s="26">
        <f>I28</f>
        <v>76315500</v>
      </c>
      <c r="J27" s="26">
        <f t="shared" si="12"/>
        <v>1451668200</v>
      </c>
      <c r="K27" s="26">
        <f>K28</f>
        <v>0</v>
      </c>
      <c r="L27" s="26">
        <f t="shared" si="12"/>
        <v>1451668200</v>
      </c>
    </row>
    <row r="28" spans="1:12" ht="47.25" x14ac:dyDescent="0.25">
      <c r="A28" s="23" t="s">
        <v>114</v>
      </c>
      <c r="B28" s="35" t="s">
        <v>115</v>
      </c>
      <c r="C28" s="22">
        <v>687676350</v>
      </c>
      <c r="D28" s="22">
        <v>38157750</v>
      </c>
      <c r="E28" s="22">
        <f>C28+D28</f>
        <v>725834100</v>
      </c>
      <c r="F28" s="22"/>
      <c r="G28" s="22">
        <f>E28+F28</f>
        <v>725834100</v>
      </c>
      <c r="H28" s="22">
        <v>1375352700</v>
      </c>
      <c r="I28" s="22">
        <v>76315500</v>
      </c>
      <c r="J28" s="22">
        <f>H28+I28</f>
        <v>1451668200</v>
      </c>
      <c r="K28" s="22"/>
      <c r="L28" s="22">
        <f>J28+K28</f>
        <v>1451668200</v>
      </c>
    </row>
    <row r="29" spans="1:12" ht="31.5" hidden="1" x14ac:dyDescent="0.25">
      <c r="A29" s="25" t="s">
        <v>80</v>
      </c>
      <c r="B29" s="31" t="s">
        <v>29</v>
      </c>
      <c r="C29" s="26">
        <f>C30</f>
        <v>0</v>
      </c>
      <c r="D29" s="26"/>
      <c r="E29" s="26"/>
      <c r="F29" s="26"/>
      <c r="G29" s="26"/>
      <c r="H29" s="26">
        <f>H30</f>
        <v>0</v>
      </c>
      <c r="I29" s="26"/>
      <c r="J29" s="26"/>
      <c r="K29" s="26"/>
      <c r="L29" s="26"/>
    </row>
    <row r="30" spans="1:12" ht="31.5" hidden="1" x14ac:dyDescent="0.25">
      <c r="A30" s="23" t="s">
        <v>93</v>
      </c>
      <c r="B30" s="35" t="s">
        <v>121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</row>
    <row r="31" spans="1:12" ht="31.5" x14ac:dyDescent="0.25">
      <c r="A31" s="25" t="s">
        <v>131</v>
      </c>
      <c r="B31" s="31" t="s">
        <v>89</v>
      </c>
      <c r="C31" s="30">
        <f t="shared" ref="C31:J31" si="13">C35-C32</f>
        <v>224867</v>
      </c>
      <c r="D31" s="30">
        <f t="shared" si="13"/>
        <v>0</v>
      </c>
      <c r="E31" s="30">
        <f t="shared" si="13"/>
        <v>224867</v>
      </c>
      <c r="F31" s="30">
        <f t="shared" ref="F31:G31" si="14">F35-F32</f>
        <v>0</v>
      </c>
      <c r="G31" s="30">
        <f t="shared" si="14"/>
        <v>224867</v>
      </c>
      <c r="H31" s="30">
        <f t="shared" si="13"/>
        <v>116103</v>
      </c>
      <c r="I31" s="30">
        <f t="shared" si="13"/>
        <v>0</v>
      </c>
      <c r="J31" s="30">
        <f t="shared" si="13"/>
        <v>116103</v>
      </c>
      <c r="K31" s="30">
        <f t="shared" ref="K31:L31" si="15">K35-K32</f>
        <v>0</v>
      </c>
      <c r="L31" s="30">
        <f t="shared" si="15"/>
        <v>116103</v>
      </c>
    </row>
    <row r="32" spans="1:12" ht="33" hidden="1" customHeight="1" x14ac:dyDescent="0.25">
      <c r="A32" s="25" t="s">
        <v>81</v>
      </c>
      <c r="B32" s="31" t="s">
        <v>83</v>
      </c>
      <c r="C32" s="26">
        <f t="shared" ref="C32:J32" si="16">C33+C34</f>
        <v>0</v>
      </c>
      <c r="D32" s="26">
        <f t="shared" si="16"/>
        <v>0</v>
      </c>
      <c r="E32" s="26">
        <f t="shared" si="16"/>
        <v>0</v>
      </c>
      <c r="F32" s="26">
        <f t="shared" ref="F32:G32" si="17">F33+F34</f>
        <v>0</v>
      </c>
      <c r="G32" s="26">
        <f t="shared" si="17"/>
        <v>0</v>
      </c>
      <c r="H32" s="26">
        <f t="shared" si="16"/>
        <v>0</v>
      </c>
      <c r="I32" s="26">
        <f t="shared" si="16"/>
        <v>0</v>
      </c>
      <c r="J32" s="26">
        <f t="shared" si="16"/>
        <v>0</v>
      </c>
      <c r="K32" s="26">
        <f t="shared" ref="K32:L32" si="18">K33+K34</f>
        <v>0</v>
      </c>
      <c r="L32" s="26">
        <f t="shared" si="18"/>
        <v>0</v>
      </c>
    </row>
    <row r="33" spans="1:13" ht="49.5" hidden="1" customHeight="1" x14ac:dyDescent="0.25">
      <c r="A33" s="23" t="s">
        <v>84</v>
      </c>
      <c r="B33" s="34" t="s">
        <v>85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</row>
    <row r="34" spans="1:13" s="37" customFormat="1" ht="63" hidden="1" customHeight="1" x14ac:dyDescent="0.25">
      <c r="A34" s="23" t="s">
        <v>116</v>
      </c>
      <c r="B34" s="35" t="s">
        <v>117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</row>
    <row r="35" spans="1:13" ht="36" customHeight="1" x14ac:dyDescent="0.25">
      <c r="A35" s="25" t="s">
        <v>132</v>
      </c>
      <c r="B35" s="31" t="s">
        <v>90</v>
      </c>
      <c r="C35" s="26">
        <f t="shared" ref="C35:J35" si="19">SUM(C36:C39)</f>
        <v>224867</v>
      </c>
      <c r="D35" s="26">
        <f t="shared" si="19"/>
        <v>0</v>
      </c>
      <c r="E35" s="26">
        <f t="shared" si="19"/>
        <v>224867</v>
      </c>
      <c r="F35" s="26">
        <f t="shared" ref="F35:G35" si="20">SUM(F36:F39)</f>
        <v>0</v>
      </c>
      <c r="G35" s="26">
        <f t="shared" si="20"/>
        <v>224867</v>
      </c>
      <c r="H35" s="26">
        <f t="shared" si="19"/>
        <v>116103</v>
      </c>
      <c r="I35" s="26">
        <f t="shared" si="19"/>
        <v>0</v>
      </c>
      <c r="J35" s="26">
        <f t="shared" si="19"/>
        <v>116103</v>
      </c>
      <c r="K35" s="26">
        <f t="shared" ref="K35:L35" si="21">SUM(K36:K39)</f>
        <v>0</v>
      </c>
      <c r="L35" s="26">
        <f t="shared" si="21"/>
        <v>116103</v>
      </c>
    </row>
    <row r="36" spans="1:13" ht="62.25" hidden="1" customHeight="1" x14ac:dyDescent="0.25">
      <c r="A36" s="23" t="s">
        <v>98</v>
      </c>
      <c r="B36" s="35" t="s">
        <v>99</v>
      </c>
      <c r="C36" s="22"/>
      <c r="D36" s="22"/>
      <c r="E36" s="22"/>
      <c r="F36" s="22"/>
      <c r="G36" s="22"/>
      <c r="H36" s="22"/>
      <c r="I36" s="22"/>
      <c r="J36" s="22"/>
      <c r="K36" s="22"/>
      <c r="L36" s="22"/>
    </row>
    <row r="37" spans="1:13" ht="80.25" hidden="1" customHeight="1" x14ac:dyDescent="0.25">
      <c r="A37" s="23" t="s">
        <v>100</v>
      </c>
      <c r="B37" s="35" t="s">
        <v>105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</row>
    <row r="38" spans="1:13" ht="50.25" hidden="1" customHeight="1" x14ac:dyDescent="0.25">
      <c r="A38" s="23" t="s">
        <v>86</v>
      </c>
      <c r="B38" s="35" t="s">
        <v>87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</row>
    <row r="39" spans="1:13" ht="47.25" x14ac:dyDescent="0.25">
      <c r="A39" s="23" t="s">
        <v>118</v>
      </c>
      <c r="B39" s="35" t="s">
        <v>119</v>
      </c>
      <c r="C39" s="22">
        <v>224867</v>
      </c>
      <c r="D39" s="22"/>
      <c r="E39" s="22">
        <f>C39+D39</f>
        <v>224867</v>
      </c>
      <c r="F39" s="22"/>
      <c r="G39" s="22">
        <f>E39+F39</f>
        <v>224867</v>
      </c>
      <c r="H39" s="22">
        <v>116103</v>
      </c>
      <c r="I39" s="22"/>
      <c r="J39" s="22">
        <f>H39+I39</f>
        <v>116103</v>
      </c>
      <c r="K39" s="22"/>
      <c r="L39" s="22">
        <f>J39+K39</f>
        <v>116103</v>
      </c>
    </row>
    <row r="40" spans="1:13" s="38" customFormat="1" ht="18.75" customHeight="1" x14ac:dyDescent="0.25">
      <c r="A40" s="25" t="s">
        <v>133</v>
      </c>
      <c r="B40" s="31" t="s">
        <v>82</v>
      </c>
      <c r="C40" s="26">
        <f t="shared" ref="C40:J40" si="22">C42-C41</f>
        <v>0</v>
      </c>
      <c r="D40" s="26">
        <f t="shared" si="22"/>
        <v>0</v>
      </c>
      <c r="E40" s="26">
        <f t="shared" si="22"/>
        <v>0</v>
      </c>
      <c r="F40" s="26">
        <f t="shared" ref="F40:G40" si="23">F42-F41</f>
        <v>0</v>
      </c>
      <c r="G40" s="26">
        <f t="shared" si="23"/>
        <v>0</v>
      </c>
      <c r="H40" s="26">
        <f t="shared" si="22"/>
        <v>0</v>
      </c>
      <c r="I40" s="26">
        <f t="shared" si="22"/>
        <v>0</v>
      </c>
      <c r="J40" s="26">
        <f t="shared" si="22"/>
        <v>0</v>
      </c>
      <c r="K40" s="26">
        <f t="shared" ref="K40:L40" si="24">K42-K41</f>
        <v>0</v>
      </c>
      <c r="L40" s="26">
        <f t="shared" si="24"/>
        <v>0</v>
      </c>
    </row>
    <row r="41" spans="1:13" s="38" customFormat="1" ht="31.5" x14ac:dyDescent="0.25">
      <c r="A41" s="23" t="s">
        <v>134</v>
      </c>
      <c r="B41" s="35" t="s">
        <v>42</v>
      </c>
      <c r="C41" s="40">
        <f>62656800060+C16+C21+C39</f>
        <v>65644476410</v>
      </c>
      <c r="D41" s="40">
        <f>157290500+D16+D21+D39</f>
        <v>195448250</v>
      </c>
      <c r="E41" s="40">
        <f>62814090560+E16+E21+E39</f>
        <v>65839924660</v>
      </c>
      <c r="F41" s="40">
        <f>265656200+F21</f>
        <v>1937406200</v>
      </c>
      <c r="G41" s="40">
        <f>63079746760+G16+G21+G39</f>
        <v>67777330860</v>
      </c>
      <c r="H41" s="40">
        <f>67153317660+H16+H21+H39</f>
        <v>69428670360</v>
      </c>
      <c r="I41" s="40">
        <f>65053400+I16+I21+I39</f>
        <v>3949368900</v>
      </c>
      <c r="J41" s="40">
        <f>67218371060+J16+J21+J39</f>
        <v>73378039260</v>
      </c>
      <c r="K41" s="40">
        <v>0</v>
      </c>
      <c r="L41" s="40">
        <f>67218371060+L16+L21+L39</f>
        <v>73378039260</v>
      </c>
    </row>
    <row r="42" spans="1:13" s="38" customFormat="1" ht="31.5" x14ac:dyDescent="0.25">
      <c r="A42" s="23" t="s">
        <v>135</v>
      </c>
      <c r="B42" s="35" t="s">
        <v>41</v>
      </c>
      <c r="C42" s="40">
        <f>62656800060+C18+C23+C28</f>
        <v>65644476410</v>
      </c>
      <c r="D42" s="40">
        <f>157290500+D18+D23+D28</f>
        <v>195448250</v>
      </c>
      <c r="E42" s="40">
        <f>62814090560+E18+E23+E28</f>
        <v>65839924660</v>
      </c>
      <c r="F42" s="40">
        <f>265656200+F23</f>
        <v>1937406200</v>
      </c>
      <c r="G42" s="40">
        <f>63079746760+G18+G23+G28</f>
        <v>67777330860</v>
      </c>
      <c r="H42" s="40">
        <f>67153317660+H18+H23+H28</f>
        <v>69428670360</v>
      </c>
      <c r="I42" s="40">
        <f>65053400+I18+I23+I28</f>
        <v>3949368900</v>
      </c>
      <c r="J42" s="40">
        <f>67218371060+J18+J23+J28</f>
        <v>73378039260</v>
      </c>
      <c r="K42" s="40">
        <v>0</v>
      </c>
      <c r="L42" s="40">
        <f>67218371060+L18+L23+L28</f>
        <v>73378039260</v>
      </c>
    </row>
    <row r="43" spans="1:13" ht="17.25" customHeight="1" x14ac:dyDescent="0.25">
      <c r="A43" s="23"/>
      <c r="B43" s="33" t="s">
        <v>120</v>
      </c>
      <c r="C43" s="26">
        <f t="shared" ref="C43:J43" si="25">C14+C19+C24+C29+C31+C40</f>
        <v>0</v>
      </c>
      <c r="D43" s="26">
        <f t="shared" si="25"/>
        <v>0</v>
      </c>
      <c r="E43" s="26">
        <f t="shared" si="25"/>
        <v>0</v>
      </c>
      <c r="F43" s="26">
        <f t="shared" ref="F43:G43" si="26">F14+F19+F24+F29+F31+F40</f>
        <v>0</v>
      </c>
      <c r="G43" s="26">
        <f t="shared" si="26"/>
        <v>0</v>
      </c>
      <c r="H43" s="26">
        <f t="shared" si="25"/>
        <v>0</v>
      </c>
      <c r="I43" s="26">
        <f t="shared" si="25"/>
        <v>0</v>
      </c>
      <c r="J43" s="26">
        <f t="shared" si="25"/>
        <v>0</v>
      </c>
      <c r="K43" s="26">
        <f t="shared" ref="K43:L43" si="27">K14+K19+K24+K29+K31+K40</f>
        <v>0</v>
      </c>
      <c r="L43" s="26">
        <f t="shared" si="27"/>
        <v>0</v>
      </c>
      <c r="M43" s="41" t="s">
        <v>140</v>
      </c>
    </row>
    <row r="44" spans="1:13" ht="15.75" x14ac:dyDescent="0.25">
      <c r="C44" s="32"/>
      <c r="D44" s="32"/>
      <c r="E44" s="32"/>
      <c r="F44" s="32"/>
      <c r="G44" s="32"/>
      <c r="H44" s="32"/>
    </row>
    <row r="45" spans="1:13" ht="12.75" hidden="1" customHeight="1" x14ac:dyDescent="0.25">
      <c r="C45" s="22">
        <v>5914144791.3538399</v>
      </c>
      <c r="D45" s="22"/>
      <c r="E45" s="22"/>
      <c r="F45" s="22"/>
      <c r="G45" s="22"/>
      <c r="H45" s="22">
        <v>5344121783.52631</v>
      </c>
    </row>
    <row r="46" spans="1:13" ht="12.75" hidden="1" customHeight="1" x14ac:dyDescent="0.2">
      <c r="B46" s="39" t="s">
        <v>94</v>
      </c>
    </row>
    <row r="47" spans="1:13" ht="12.75" hidden="1" customHeight="1" x14ac:dyDescent="0.2">
      <c r="B47" s="39" t="s">
        <v>95</v>
      </c>
    </row>
    <row r="48" spans="1:13" ht="12.75" hidden="1" customHeight="1" x14ac:dyDescent="0.2">
      <c r="B48" s="39" t="s">
        <v>96</v>
      </c>
    </row>
    <row r="49" spans="2:8" hidden="1" x14ac:dyDescent="0.2">
      <c r="B49" s="39" t="s">
        <v>101</v>
      </c>
      <c r="C49" s="29"/>
      <c r="D49" s="29"/>
      <c r="E49" s="29"/>
      <c r="F49" s="29"/>
      <c r="G49" s="29"/>
      <c r="H49" s="29"/>
    </row>
    <row r="50" spans="2:8" hidden="1" x14ac:dyDescent="0.2">
      <c r="B50" s="39" t="s">
        <v>102</v>
      </c>
      <c r="C50" s="29"/>
      <c r="D50" s="29"/>
      <c r="E50" s="29"/>
      <c r="F50" s="29"/>
      <c r="G50" s="29"/>
      <c r="H50" s="29"/>
    </row>
    <row r="51" spans="2:8" hidden="1" x14ac:dyDescent="0.2">
      <c r="B51" s="39" t="s">
        <v>103</v>
      </c>
    </row>
    <row r="52" spans="2:8" hidden="1" x14ac:dyDescent="0.2">
      <c r="B52" s="24" t="s">
        <v>104</v>
      </c>
    </row>
    <row r="53" spans="2:8" hidden="1" x14ac:dyDescent="0.2"/>
    <row r="54" spans="2:8" hidden="1" x14ac:dyDescent="0.2"/>
    <row r="55" spans="2:8" hidden="1" x14ac:dyDescent="0.2">
      <c r="B55" s="24" t="s">
        <v>97</v>
      </c>
    </row>
    <row r="57" spans="2:8" x14ac:dyDescent="0.2">
      <c r="C57" s="29"/>
      <c r="D57" s="29"/>
      <c r="E57" s="29"/>
      <c r="F57" s="29"/>
      <c r="G57" s="29"/>
    </row>
  </sheetData>
  <mergeCells count="11">
    <mergeCell ref="A12:B12"/>
    <mergeCell ref="A1:L1"/>
    <mergeCell ref="A2:L2"/>
    <mergeCell ref="B5:L5"/>
    <mergeCell ref="B6:L6"/>
    <mergeCell ref="B7:L7"/>
    <mergeCell ref="A9:L9"/>
    <mergeCell ref="A10:L10"/>
    <mergeCell ref="A11:L11"/>
    <mergeCell ref="A3:F3"/>
    <mergeCell ref="G3:L3"/>
  </mergeCells>
  <phoneticPr fontId="0" type="noConversion"/>
  <printOptions horizontalCentered="1"/>
  <pageMargins left="0.78740157480314965" right="0.78740157480314965" top="1.3779527559055118" bottom="0.39370078740157483" header="0.9055118110236221" footer="0"/>
  <pageSetup paperSize="9" fitToHeight="0" orientation="landscape" r:id="rId1"/>
  <headerFooter differentFirst="1" alignWithMargins="0">
    <oddHeader>&amp;C&amp;"Times New Roman,обычный"&amp;14&amp;P</oddHead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Леонова Анна Владимировна</cp:lastModifiedBy>
  <cp:lastPrinted>2018-06-08T08:09:20Z</cp:lastPrinted>
  <dcterms:created xsi:type="dcterms:W3CDTF">2002-10-06T09:19:10Z</dcterms:created>
  <dcterms:modified xsi:type="dcterms:W3CDTF">2018-06-08T09:42:45Z</dcterms:modified>
</cp:coreProperties>
</file>