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225" windowHeight="8745"/>
  </bookViews>
  <sheets>
    <sheet name="Лист1" sheetId="1" r:id="rId1"/>
  </sheets>
  <definedNames>
    <definedName name="_xlnm.Print_Titles" localSheetId="0">Лист1!$7:$8</definedName>
    <definedName name="_xlnm.Print_Area" localSheetId="0">Лист1!$A$1:$H$261</definedName>
  </definedNames>
  <calcPr calcId="125725" fullCalcOnLoad="1"/>
</workbook>
</file>

<file path=xl/calcChain.xml><?xml version="1.0" encoding="utf-8"?>
<calcChain xmlns="http://schemas.openxmlformats.org/spreadsheetml/2006/main">
  <c r="I53" i="1"/>
  <c r="D199"/>
  <c r="C15"/>
  <c r="C135"/>
  <c r="C51"/>
  <c r="C199"/>
  <c r="C31"/>
  <c r="C10"/>
  <c r="C187"/>
  <c r="C176"/>
  <c r="D165"/>
  <c r="C165"/>
  <c r="C107"/>
  <c r="C92"/>
  <c r="D92"/>
  <c r="D77"/>
  <c r="C77"/>
  <c r="D61"/>
  <c r="C61"/>
  <c r="D48"/>
  <c r="C48"/>
  <c r="C14"/>
  <c r="C26"/>
  <c r="D39"/>
  <c r="C43"/>
  <c r="D43"/>
  <c r="D273"/>
  <c r="C277"/>
  <c r="D277"/>
  <c r="D275"/>
  <c r="D212"/>
  <c r="D197"/>
  <c r="C182"/>
  <c r="C99"/>
  <c r="D280"/>
  <c r="C280"/>
  <c r="D191"/>
  <c r="C191"/>
  <c r="D176"/>
  <c r="D135"/>
  <c r="D110"/>
  <c r="C212"/>
  <c r="C197"/>
  <c r="D182"/>
  <c r="C110"/>
  <c r="C75"/>
  <c r="D75"/>
  <c r="E280"/>
  <c r="D36"/>
  <c r="D26"/>
  <c r="D146"/>
  <c r="C146"/>
  <c r="D45"/>
  <c r="C45"/>
  <c r="C185"/>
  <c r="D185"/>
  <c r="C101"/>
  <c r="D101"/>
  <c r="C251"/>
  <c r="D251"/>
  <c r="C239"/>
  <c r="D239"/>
  <c r="C227"/>
  <c r="D227"/>
  <c r="C224"/>
  <c r="D224"/>
  <c r="C220"/>
  <c r="D220"/>
  <c r="D219"/>
  <c r="D206"/>
  <c r="C206"/>
  <c r="D187"/>
  <c r="C161"/>
  <c r="D161"/>
  <c r="D156"/>
  <c r="C131"/>
  <c r="D131"/>
  <c r="D107"/>
  <c r="C105"/>
  <c r="D105"/>
  <c r="C103"/>
  <c r="D103"/>
  <c r="D99"/>
  <c r="C87"/>
  <c r="D87"/>
  <c r="D14"/>
  <c r="D9"/>
  <c r="C9"/>
  <c r="E273"/>
  <c r="D51"/>
  <c r="D163"/>
  <c r="C163"/>
  <c r="D172"/>
  <c r="C172"/>
  <c r="C269"/>
  <c r="D265"/>
  <c r="C265"/>
  <c r="E275"/>
  <c r="E279"/>
  <c r="E278"/>
  <c r="E277"/>
  <c r="E276"/>
  <c r="E274"/>
  <c r="E272"/>
  <c r="G146"/>
  <c r="F146"/>
  <c r="F51"/>
  <c r="G156"/>
  <c r="F156"/>
  <c r="G191"/>
  <c r="F191"/>
  <c r="G45"/>
  <c r="F45"/>
  <c r="G227"/>
  <c r="G224"/>
  <c r="G220"/>
  <c r="G212"/>
  <c r="G206"/>
  <c r="G199"/>
  <c r="G187"/>
  <c r="G161"/>
  <c r="G135"/>
  <c r="G110"/>
  <c r="G101"/>
  <c r="G99"/>
  <c r="G92"/>
  <c r="G87"/>
  <c r="G77"/>
  <c r="G61"/>
  <c r="G51"/>
  <c r="G48"/>
  <c r="G26"/>
  <c r="G14"/>
  <c r="G9"/>
  <c r="F206"/>
  <c r="F227"/>
  <c r="F224"/>
  <c r="F220"/>
  <c r="F212"/>
  <c r="F199"/>
  <c r="F187"/>
  <c r="F161"/>
  <c r="F135"/>
  <c r="F110"/>
  <c r="F101"/>
  <c r="F99"/>
  <c r="F92"/>
  <c r="F87"/>
  <c r="F77"/>
  <c r="F61"/>
  <c r="F48"/>
  <c r="F26"/>
  <c r="F14"/>
  <c r="F9"/>
  <c r="E271"/>
  <c r="C219"/>
  <c r="C156"/>
  <c r="C217"/>
  <c r="D217"/>
  <c r="D254"/>
  <c r="G219"/>
  <c r="F217"/>
  <c r="C260"/>
  <c r="D260"/>
  <c r="E219"/>
  <c r="F219"/>
  <c r="G217"/>
  <c r="C254"/>
  <c r="G254"/>
  <c r="F254"/>
  <c r="D261"/>
  <c r="C261"/>
  <c r="D262"/>
  <c r="D263"/>
  <c r="E254"/>
</calcChain>
</file>

<file path=xl/sharedStrings.xml><?xml version="1.0" encoding="utf-8"?>
<sst xmlns="http://schemas.openxmlformats.org/spreadsheetml/2006/main" count="269" uniqueCount="163">
  <si>
    <t>УВД по ЯО</t>
  </si>
  <si>
    <t>Департамент здравоохранения и фармации ЯО</t>
  </si>
  <si>
    <t>Департамент культуры  ЯО</t>
  </si>
  <si>
    <t>Департамент образования ЯО</t>
  </si>
  <si>
    <t>Департамент информатизации и связи ЯО</t>
  </si>
  <si>
    <t>Департамент финансов ЯО</t>
  </si>
  <si>
    <t>Департамент жилищно-коммунального хозяйства  и инфраструктуры ЯО</t>
  </si>
  <si>
    <t>Департамент труда и социальной поддержки населения ЯО</t>
  </si>
  <si>
    <t>Правительство ЯО</t>
  </si>
  <si>
    <t>Департамент строительства</t>
  </si>
  <si>
    <t>Северное управление внутренних дел на транспорте МВД России</t>
  </si>
  <si>
    <t>Управление ГИБДД УВД по ЯО</t>
  </si>
  <si>
    <t>Департамент государственной службы занятости населения ЯО</t>
  </si>
  <si>
    <t>Департамент лесного хозяйства ЯО</t>
  </si>
  <si>
    <t>Инспекция государственного строительного надзора ЯО</t>
  </si>
  <si>
    <t>Департамент охраны окружающей среды и природопользования ЯО</t>
  </si>
  <si>
    <t>Департамент по охране и использованию животного мира ЯО</t>
  </si>
  <si>
    <t>Представительство Правительства ЯО при Правительстве РФ</t>
  </si>
  <si>
    <t>Департамент информационно-аналитического обеспечения органов государственной власти ЯО</t>
  </si>
  <si>
    <t>ГУ ЯО "Транспортная служба Правительства ЯО"</t>
  </si>
  <si>
    <t>КВСР</t>
  </si>
  <si>
    <t>(+)</t>
  </si>
  <si>
    <t>(-)</t>
  </si>
  <si>
    <t xml:space="preserve">Пояснения </t>
  </si>
  <si>
    <t>ИТОГО:</t>
  </si>
  <si>
    <t>АИП</t>
  </si>
  <si>
    <t>Всего</t>
  </si>
  <si>
    <t xml:space="preserve">Государственный архив </t>
  </si>
  <si>
    <t xml:space="preserve">Главное управление МЧС по ЯО </t>
  </si>
  <si>
    <t>Департамент экономического развития Ярославской области</t>
  </si>
  <si>
    <t xml:space="preserve">Потребует увеличения кассового плана </t>
  </si>
  <si>
    <t>Уменьшение кассового плана</t>
  </si>
  <si>
    <t>Приложение</t>
  </si>
  <si>
    <t>Контрольно-счетная палата ЯО</t>
  </si>
  <si>
    <t>Ярославская областная Дума</t>
  </si>
  <si>
    <t>Управление Судебного департамента ЯО</t>
  </si>
  <si>
    <t>Департамент строительства ЯО</t>
  </si>
  <si>
    <t>Департамент дорожного хозяйства и транспорта ЯО</t>
  </si>
  <si>
    <t>Государственная жилищная инспекция ЯО</t>
  </si>
  <si>
    <t>Департамент государственного заказа ЯО</t>
  </si>
  <si>
    <t>Департамент топлива, энергетики и регулирования тарифов ЯО</t>
  </si>
  <si>
    <t>Избирательная комиссия ЯО</t>
  </si>
  <si>
    <t>Департамент по делам молодежи, физической культуре и спорту  ЯО</t>
  </si>
  <si>
    <t>Департамент промышленной политики и поддержки  предпринимательства ЯО</t>
  </si>
  <si>
    <t xml:space="preserve">власть </t>
  </si>
  <si>
    <t>Запруднова</t>
  </si>
  <si>
    <t>Соцсфера</t>
  </si>
  <si>
    <t>всего</t>
  </si>
  <si>
    <t>межбюджет</t>
  </si>
  <si>
    <t>АПК</t>
  </si>
  <si>
    <t>Источники  финансирования дефицита бюджета</t>
  </si>
  <si>
    <t>дорожники</t>
  </si>
  <si>
    <t>Сочева</t>
  </si>
  <si>
    <t>местное</t>
  </si>
  <si>
    <t>Предложения департамента финансов</t>
  </si>
  <si>
    <t>согласны</t>
  </si>
  <si>
    <t>Считает нецелесообразным</t>
  </si>
  <si>
    <t>Изменения в программу в части исполнителей по проведению социологических исследований на данный момент не внесены</t>
  </si>
  <si>
    <t>Произвести перераспределение средств в пределах утвержденных на т.г. бюджетных ассигнований (некомплект более 80 %)</t>
  </si>
  <si>
    <t>Согласовано. Требуется  разработка региональной программы по капитальному ремонту МКД на 2010г.</t>
  </si>
  <si>
    <t>расходное обязательство отсутствует. В настоящее время находится в стадии разработки проект  постановления  по  подготовке к зиме объектов жилищно-коммунального комплекса и соцсферы.</t>
  </si>
  <si>
    <t>для оплаты контракта по поставке спецтехники 2009 года</t>
  </si>
  <si>
    <t xml:space="preserve">Изменения в программу в части исполнителей по проведению социологических исследований на данный момент не внесены </t>
  </si>
  <si>
    <t>Департамент агропромышленного комплекса и потребительского рынка ЯО</t>
  </si>
  <si>
    <t>В соответствии с распределением средств  субсидии из федерального бюджета, согласованным Заместителем Губернатора А.В. Епанешниковым  передаются  средства  федерального бюджета городским округам, участвующим в софинасировании мероприятий по закупке спецтехники.</t>
  </si>
  <si>
    <t>Департамент государственного регулирования хозяйственной деятельности ЯО</t>
  </si>
  <si>
    <t>в том. числе снятие меньше на 5585 тыс. руб. за счет экономии по мосту Николо-Корма-Глебово</t>
  </si>
  <si>
    <t>Предложение ДФ</t>
  </si>
  <si>
    <t>Уменьшить ассигнования резервного фонда на сумму фактических расходов за 1 полугодие при одновременном увеличении на соответствующую сумму ассигнований по разделу "Образование"</t>
  </si>
  <si>
    <t>Рост дефицита</t>
  </si>
  <si>
    <t>Рост дефицита без фед. Кредита</t>
  </si>
  <si>
    <t>2805 тыс.руб.- возврат бюджетных кредитов, выданных на проведение закупочных интервенций зерна в 2009 г.; 
760 тыс.руб. - возврат централизованных кредитов, выданных сельскохозяйственным товаропроизводителям в 1992-1994 гг.</t>
  </si>
  <si>
    <t xml:space="preserve">ОЦП "Энергосбаражение и повышение энергоэффективности в Ярославской области" </t>
  </si>
  <si>
    <t xml:space="preserve">Субвенция бюджетам субъектов РФ на осуществление полномочий РФ в области содействия занятости населения </t>
  </si>
  <si>
    <t>Субсидия бюджетам субъектов РФ на реализацию дополнительных мероприятий, направленных на снижение напряженности на рынке труда субъектов РФ"</t>
  </si>
  <si>
    <t>Реализация мероприятий по Ведомственной целевой программе "Развитие мер социальной поддержки населения Ярославской области"</t>
  </si>
  <si>
    <t>Премии по итогам конкурса " За равные возможности"</t>
  </si>
  <si>
    <t>р.1003 Иные межбюджетные трансфекрты  на реализацию ВЦП "Развитие системы мер социальной поддержки населения Ярославской области"</t>
  </si>
  <si>
    <t>Уменьшение расходов за счет экономии по результатам конкурсов и  перераспределение  средств на ОЦП "Чистая вода ЯО" -1, 56 млн.руб.</t>
  </si>
  <si>
    <t>Увеличение заработной платы бюджетников с 01.09.2011</t>
  </si>
  <si>
    <t xml:space="preserve">Увеличение заработной платы бюджетников с 01.09.2011 </t>
  </si>
  <si>
    <t>Перераспределение ассигнований в пределах одной целевой статьи на департамент образования 1050 т.р.,  департамент труда - 1225,9 т.р., департамент культуры - 569,2 т.р., Правительство области - 165,2 т.р. С целью реализации ОЦП "Энергосбережение и повышение энергоэффективности в Ярославской области" в соответствии с ФЗ-261.</t>
  </si>
  <si>
    <t>Перераспределение ассигнований на Правительство области в связи с постановлением Правительства области от 23.05.2011г. № 385-п (смена главного распорядителя бюджетных средств), в 2012-2013гг.- сумма 52503тыс.руб.</t>
  </si>
  <si>
    <t>Перераспределение ассигнований в связи с уточнением бюджетной классификации</t>
  </si>
  <si>
    <t>На капитальный ремонт дорожной сети за счет компенсации ущерба ЗАО «Ямалгазинвест», наносимого дорожной сети при строительстве магистрального газопровода «Починки-Грязовец»</t>
  </si>
  <si>
    <t>Перераспределение ассигнований с УВД в связи с уточнением расходов</t>
  </si>
  <si>
    <t>Перераспределение ассигнований между разделами бюджетной классификации в связи с уточнением расходов</t>
  </si>
  <si>
    <t>Остатки средств 2010г.</t>
  </si>
  <si>
    <t>Перераспределение ассигнований субсидии на реализацию дополнительных мероприятий, направленных на снижение напряженности на рынке труда субъектов РФ между разделами бюджетной классификации в связи с уточнением расходов и перераспределение на департамент здравоохранения и фармации ЯО</t>
  </si>
  <si>
    <t>Уменьшение ассигнований за счет экономии при размещении гос.заказа путем проведения торгов</t>
  </si>
  <si>
    <t>Ведомственная целевая программа стимулирование инвестиционной деятельности</t>
  </si>
  <si>
    <t>(тыс.руб.)</t>
  </si>
  <si>
    <t xml:space="preserve">Увеличение ассигнований на командировочные расходы </t>
  </si>
  <si>
    <t xml:space="preserve">Увеличение расходов по ОЦП "Чистая вода" в связи с дополнительной потребностью в средствах для реконструкции и строительства шахтных колодцев в МО </t>
  </si>
  <si>
    <t xml:space="preserve">Увеличение расходов по ОЦП "Комплексная программа модернизации и реформирования ЖКХ ЯО" для завершения работ по модернизации котельных в Ростовском, Переславском, Некоузском МР </t>
  </si>
  <si>
    <t xml:space="preserve">Увеличение (+) </t>
  </si>
  <si>
    <t xml:space="preserve">Уменьшение    (-) </t>
  </si>
  <si>
    <t xml:space="preserve">к пояснительной записке </t>
  </si>
  <si>
    <t>Проведение ремонтных работ и приобретение оборудования для служебного жилья</t>
  </si>
  <si>
    <t>Уменьшение ассигнований по ОЦП "Повышение эффективности и результативности деятельности органов исполнительной власти" за счет экономии при размещении гос.заказа путем проведения торгов в рамках ОЦП "Развитие информатизации ЯО"</t>
  </si>
  <si>
    <t xml:space="preserve">                                                                                                                                      </t>
  </si>
  <si>
    <t xml:space="preserve"> </t>
  </si>
  <si>
    <t xml:space="preserve"> Уменьшение средств в соответствии с принятой РАП по переселению граждан из аварийного жилищного фонда с учетом необходимости развития малоэтажного жилищного строительства</t>
  </si>
  <si>
    <t xml:space="preserve">Увеличение расходов в связи с ростом ставки земельного налога в г.Ярославль (решением муниципалитета от 29.11.2010 № 378) </t>
  </si>
  <si>
    <t xml:space="preserve">Главный распорядитель бюджетных средств </t>
  </si>
  <si>
    <t>Приобретение медикаментов и расходных материалов ГУЗ ЯО "Областная клиническая больница" для проведения операций  больным с сердечно-сосудистыми заболеваниями в рамках высокотехнологичной помощи</t>
  </si>
  <si>
    <t xml:space="preserve">Оплата услуг по техническому обслуживанию средств ОПС для Ярославского музея-заповедника (в связи ростом тарифов за услуги) </t>
  </si>
  <si>
    <t xml:space="preserve">Проведение ремонтных работ кровельного покрытия здания областной специальной библиотеки для незрячих и слабовидящих </t>
  </si>
  <si>
    <t xml:space="preserve">Приобретение концертного рояля для музыкального училища им. Л.В.Собинова для проведения концертов и творческих конкурсов на высоком исполнительском уровне и подготовки молодых исполнителей для участия в международных и всероссийских конкурсах </t>
  </si>
  <si>
    <t xml:space="preserve">Реализация мероприятий региональной программы «Социальная поддержка пожилых граждан в Ярославской области» на 2011-2013 гг. (постановление Правительства области от 31.03.2011 №216-п) </t>
  </si>
  <si>
    <t>Решение комиссии по эффективному использованию средств областного бюджета (протокол от 07.04.2011 № 3)</t>
  </si>
  <si>
    <t>Уменьшение количества присужденных премий за достижения в области культуры</t>
  </si>
  <si>
    <t>Увеличение ассигнований на субвенцию на содержание ребенка в семье опекуна и приемной семье, а также вознаграждение, причитающееся приемному родителю, и субвенцию на государственную поддержку опеки и попечительства с учетом фактической потребности</t>
  </si>
  <si>
    <t xml:space="preserve">Софинансирование федеральных средств на дистанционное обучение детей-инвалидов </t>
  </si>
  <si>
    <t xml:space="preserve">Софинансирование федеральных средств на реализацию экспериментальных проектов по совершенствованию организации питания обучающихся в общеобразовательных учреждениях  </t>
  </si>
  <si>
    <t>Увеличение ассигнований на субвенцию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 Первомайскому МР на ремонт помещений в детском доме (акт Роспотребнадзора)</t>
  </si>
  <si>
    <t>Проведение государственной аккредитации образовательных учреждений</t>
  </si>
  <si>
    <t>Софинансирование расходов на завершение ремонтных работ "Здания гимназии Кекина" (решение Совета по координации работ на возрождение и развитие города Ростова Великого)</t>
  </si>
  <si>
    <t>Уменьшение расходов областного бюджета по субвенции на выплату денежного вознаграждения за выполнение функций классного руководителя педагогическим работникам образовательных учреждений в связи с поступлением средств субсидии из федерального бюджета на соответствующие цели</t>
  </si>
  <si>
    <t>Сокращение потребности в средствах на установку теплосчетчиков</t>
  </si>
  <si>
    <t>Экономия средств на питание учащихся в свзи с неполной посещаемостью образовательных учреждений</t>
  </si>
  <si>
    <t>Решения комиссии по эффективному использованию средств областного бюджета (протоколы от 07.04.2011 № 3, от 01.06.2011 №5)</t>
  </si>
  <si>
    <t>Решение комиссии по эффективному использованию средств областного бюджета (протокол от 07.04.2011 № 3) с учетом экономии средств в связи с проведением торгов</t>
  </si>
  <si>
    <t>Рост командировочных расходов в связи с увеличением объема контрольно-ревизионной деятельности</t>
  </si>
  <si>
    <t>Увеличение ассигнований по субвенции на социальную поддержку отдельных категорий граждан, субвенции на оказание социальной помощи отдельным категориям граждан, субвенции на денежные выплаты и оказание других видов социальной помощи с учетом фактической потребности</t>
  </si>
  <si>
    <t>Увеличение ассигнований по субвенции на предоставление гражданам субсидий на оплату ЖКУ с учетом фактической потребности</t>
  </si>
  <si>
    <t>Уточнение потребности в средствах по субвенции на обеспечение деятельности органов местного самоуправления в сфере социальной защиты населения</t>
  </si>
  <si>
    <t>Увеличение уставного капитала ОАО «Аэропорт Туношна»</t>
  </si>
  <si>
    <t xml:space="preserve">Рост расходов на социальные выплаты в связи с увеличением количества сотрудников, использующих право получения компенсации оплаты стоимости проезда к месту проведения отпуска, а также имеющих право выхода на пенсию в связи с достижением предельного возраста  </t>
  </si>
  <si>
    <t xml:space="preserve">Рост командировочных расходов в связи с увеличением объема контрольной деятельности </t>
  </si>
  <si>
    <t xml:space="preserve">Капитальный ремонт помещений для мировых судей 2-х судебных участков </t>
  </si>
  <si>
    <t xml:space="preserve">Софинансирование с федеральным бюджетом расходов по проведению в г.Ярославле Мирового политического форума </t>
  </si>
  <si>
    <t>Мероприятия по празднованию 75-летия области (расходы не были запланированы, но вследствие необходимости были произведены за счет средств, предусмотренных  ГАУ ЯО “Информационное агентство”Верхняя Волга”)</t>
  </si>
  <si>
    <t xml:space="preserve">Выпуск сборника произведений писателей ЯО в рамках поддержки издательской деятельности          </t>
  </si>
  <si>
    <t>Техническое сопровождение государственных информационных систем в т.ч. электронного документооборота ОИВ ЯО.</t>
  </si>
  <si>
    <t>Изменение штатной численности аппарата Правительтсва области</t>
  </si>
  <si>
    <t>Увеличение ассигнований по субсидии на реализацию молодежной политики в части предоставления услуг социальной помощи и поддержки молодежи муниципальными социальными учреждениями молодежи в связи с увеличением МРОТ до 4611 руб. с 01.06.2011</t>
  </si>
  <si>
    <t xml:space="preserve">Проектирование крытого футбольного манежа в г.Ярославле (постановление Правительства ЯО от 25.03.2011 № 176-п) в сумме 26 млн. руб., реконструкция стадиона «Спартак» в г.Ростове 15 млн.руб. (протокол совещания у Губернатора области от 24.05.2011) в рамках ОЦП "Развитие материально-технической базы физической культуры и спорта ЯО" </t>
  </si>
  <si>
    <t>Завершение строительства пристройки к детскому саду № 18 в г.Угличе в рамках ОЦП "Обеспечение доступности дошкольного образования ЯО"</t>
  </si>
  <si>
    <t>Обеспечение жилыми помещениями семей погорельцев в Переславском МР в рамках ОЦП «Реализация ПНП «Доступное и комфортное жилье» ПП «Улучшение условий проживания отдельных категорий граждан, нуждающихся в специальной социальной защите», в том числе за счет перераспределения средств в сумме 2,467 млн. руб. по другим расходам</t>
  </si>
  <si>
    <t xml:space="preserve"> Уменьшение средств в соответствии с принятой РАП по переселению граждан из аварийного жилищного фонда</t>
  </si>
  <si>
    <t>Увеличение расходов в рамках ПП "Переселение граждан из жилищного фонда, признанного непригодным для проживания"  в связи необходимостью расселения аварийных домов-памятников архитектуры и домов, пострадавших от пожаров</t>
  </si>
  <si>
    <t xml:space="preserve">Уменьшение расходов по ОЦП "Обеспечение муниципальных районов ЯО документами территориального планирования" в связи с экономией в результате торгов
</t>
  </si>
  <si>
    <t xml:space="preserve">Расходы на предоставление субсидий на возмещение недополученных доходов в связи с предоставлением льгот на проезд студентам и обучающимся в пригородном железнодорожном сообщении (постановление Правительства ЯО  от 15.04.2011 № 240-п) </t>
  </si>
  <si>
    <t>Предоставление субсидий на возмещение части затрат, связанных с организацией авиаперевозок в Москву и Санкт –Петербург (постановление Правительства ЯО от 18.04.2011 № 282-п)</t>
  </si>
  <si>
    <t xml:space="preserve">Выделение средств  для софинансирования с федеральным бюджетом приобретения специализированной лесопожарной техники </t>
  </si>
  <si>
    <t>Модернизация авторазливочных станций, переданных Минобороны РФ ГУ «Лесная охрана»</t>
  </si>
  <si>
    <t>Увеличение ассигнований для осуществления социальных выплат (Указ Губернатора от 02.11.2010 № 6)</t>
  </si>
  <si>
    <t>Экономия средств по ОЦП "Обращение с твердыми бытовыми отходами на территории ЯО" в связи с проведением торгов (решение комиссии по эффективному использованию средств областного бюджета, протокол от 13.05.2011 №4)</t>
  </si>
  <si>
    <t>Приобретение и выдача бланков охотничьих билетов нового образца (в рамках реализации ФЗ от 24.07.2009 №209-ФЗ)</t>
  </si>
  <si>
    <t xml:space="preserve">Содержание ГБУ "Агенство по сопровождению инвестиционных проектов" в части оплаты труда (постановление Правительства ЯО от 18.02.2011 91-п) </t>
  </si>
  <si>
    <t xml:space="preserve">Содержание ГКУ «Бизнес-инкубатор» </t>
  </si>
  <si>
    <t xml:space="preserve">Увеличение расходов по ОЦП развития субъектов малого и среднего предпринимательства в части создания промышленного парка в г.Тутаеве, в том числе за счет уменьшения ОЦП Развития туризма и отдыха в ЯО на 74,1 млн. руб. </t>
  </si>
  <si>
    <t>Сопровождение инвестиционного проекта по созданию промышленного парка в г. Тутаеве в рамках ВЦП "Стимулирование инвестиционной деятельности в ЯО"</t>
  </si>
  <si>
    <t xml:space="preserve">Содержание казенного учреждения "Центр управления жилищно-коммунального комплекса ЯО» </t>
  </si>
  <si>
    <t>Субсидия на частичную компенсацию расходов, связанных с выполнением ОМС МО области полномочий по теплоснабжению, c целью оплаты топливно-энергетических ресурсов и своевременной подготовки к отопительному периоду 2011-2012 гг.</t>
  </si>
  <si>
    <t>Льготное лекарственное обеспечение больных с онкологическими заболеваниями</t>
  </si>
  <si>
    <t xml:space="preserve">Строительство поликлиники в г. Ростове (переноса объема финансирования в рамках ОЦП «Развитие материально-технической базы учреждений здравоохранения ЯО» с 2012 года) </t>
  </si>
  <si>
    <r>
      <t xml:space="preserve">Информация по внесению изменений в областной бюджет на 2011 год     </t>
    </r>
    <r>
      <rPr>
        <sz val="14"/>
        <rFont val="Arial Cyr"/>
        <charset val="204"/>
      </rPr>
      <t xml:space="preserve">                                                            </t>
    </r>
    <r>
      <rPr>
        <b/>
        <sz val="14"/>
        <rFont val="Arial Cyr"/>
        <charset val="204"/>
      </rPr>
      <t xml:space="preserve"> (в части областных средств) </t>
    </r>
  </si>
  <si>
    <t>Увеличение должностных окладов секретарям судебного заседания, помощникам судей с 01.01.2011 (Указ Президента РФ от 26.01.2011 № 92)</t>
  </si>
  <si>
    <t>Увеличение расходов по субвенции на оплату жилого помещения и коммунальных услуг отдельным категориям граждан, оказание мер социальной поддержки которым относится к полномочиям ЯО, в соответствии с решениями Арбитражного суда Ярославской области о взыскании убытков</t>
  </si>
  <si>
    <t xml:space="preserve">Увеличение расходов на создание  учреждения «Центр социальной помощи семье и детям» и открытие новых отделений в существующих учреждениях –  2,5 млн. руб. (в том числе 2,0 млн. руб. за счет экономии по итогам проведения конкурсов) </t>
  </si>
  <si>
    <t>Департамент имущественных и земельных отношений ЯО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</si>
</sst>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_ ;\-#,##0\ "/>
    <numFmt numFmtId="165" formatCode="#,##0.0"/>
  </numFmts>
  <fonts count="26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8"/>
      <name val="Arial Cyr"/>
      <charset val="204"/>
    </font>
    <font>
      <sz val="10"/>
      <name val="Arial Cyr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 Cyr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Unicode MS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19" fillId="2" borderId="1" xfId="8" applyNumberFormat="1" applyFont="1" applyFill="1" applyBorder="1" applyAlignment="1" applyProtection="1">
      <alignment vertical="top" wrapText="1"/>
      <protection hidden="1"/>
    </xf>
    <xf numFmtId="0" fontId="19" fillId="2" borderId="1" xfId="0" applyFont="1" applyFill="1" applyBorder="1" applyAlignment="1">
      <alignment wrapText="1"/>
    </xf>
    <xf numFmtId="1" fontId="0" fillId="2" borderId="1" xfId="0" applyNumberFormat="1" applyFont="1" applyFill="1" applyBorder="1"/>
    <xf numFmtId="0" fontId="19" fillId="2" borderId="1" xfId="0" applyFont="1" applyFill="1" applyBorder="1" applyAlignment="1">
      <alignment vertical="top" wrapText="1"/>
    </xf>
    <xf numFmtId="0" fontId="6" fillId="2" borderId="1" xfId="14" applyNumberFormat="1" applyFont="1" applyFill="1" applyBorder="1" applyAlignment="1" applyProtection="1">
      <alignment horizontal="center" wrapText="1"/>
      <protection hidden="1"/>
    </xf>
    <xf numFmtId="0" fontId="0" fillId="2" borderId="1" xfId="0" applyFont="1" applyFill="1" applyBorder="1"/>
    <xf numFmtId="0" fontId="5" fillId="2" borderId="2" xfId="0" applyFont="1" applyFill="1" applyBorder="1"/>
    <xf numFmtId="0" fontId="0" fillId="2" borderId="0" xfId="0" applyFont="1" applyFill="1"/>
    <xf numFmtId="0" fontId="0" fillId="2" borderId="1" xfId="0" applyFont="1" applyFill="1" applyBorder="1" applyAlignment="1">
      <alignment horizontal="center" vertical="center" wrapText="1"/>
    </xf>
    <xf numFmtId="1" fontId="0" fillId="2" borderId="0" xfId="0" applyNumberFormat="1" applyFont="1" applyFill="1"/>
    <xf numFmtId="0" fontId="7" fillId="2" borderId="1" xfId="2" applyNumberFormat="1" applyFont="1" applyFill="1" applyBorder="1" applyAlignment="1" applyProtection="1">
      <alignment horizontal="left" vertical="top" wrapText="1"/>
      <protection hidden="1"/>
    </xf>
    <xf numFmtId="1" fontId="5" fillId="2" borderId="1" xfId="0" applyNumberFormat="1" applyFont="1" applyFill="1" applyBorder="1"/>
    <xf numFmtId="0" fontId="2" fillId="2" borderId="1" xfId="2" applyNumberFormat="1" applyFont="1" applyFill="1" applyBorder="1" applyAlignment="1" applyProtection="1">
      <alignment vertical="top" wrapText="1"/>
      <protection hidden="1"/>
    </xf>
    <xf numFmtId="0" fontId="19" fillId="2" borderId="3" xfId="8" applyNumberFormat="1" applyFont="1" applyFill="1" applyBorder="1" applyAlignment="1" applyProtection="1">
      <alignment horizontal="left" vertical="top" wrapText="1"/>
      <protection hidden="1"/>
    </xf>
    <xf numFmtId="0" fontId="19" fillId="2" borderId="1" xfId="8" applyNumberFormat="1" applyFont="1" applyFill="1" applyBorder="1" applyAlignment="1" applyProtection="1">
      <alignment horizontal="left" vertical="top" wrapText="1"/>
      <protection hidden="1"/>
    </xf>
    <xf numFmtId="1" fontId="19" fillId="2" borderId="1" xfId="0" applyNumberFormat="1" applyFont="1" applyFill="1" applyBorder="1"/>
    <xf numFmtId="1" fontId="19" fillId="2" borderId="1" xfId="0" applyNumberFormat="1" applyFont="1" applyFill="1" applyBorder="1" applyAlignment="1">
      <alignment wrapText="1"/>
    </xf>
    <xf numFmtId="0" fontId="5" fillId="2" borderId="0" xfId="0" applyFont="1" applyFill="1"/>
    <xf numFmtId="0" fontId="5" fillId="2" borderId="0" xfId="0" applyFont="1" applyFill="1" applyAlignment="1">
      <alignment horizontal="left" vertical="top"/>
    </xf>
    <xf numFmtId="0" fontId="0" fillId="2" borderId="0" xfId="0" applyFont="1" applyFill="1" applyAlignment="1">
      <alignment horizontal="right" wrapText="1"/>
    </xf>
    <xf numFmtId="0" fontId="12" fillId="2" borderId="0" xfId="0" applyFont="1" applyFill="1"/>
    <xf numFmtId="0" fontId="0" fillId="2" borderId="0" xfId="0" applyFont="1" applyFill="1" applyAlignment="1">
      <alignment horizontal="right" vertical="top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wrapText="1"/>
    </xf>
    <xf numFmtId="0" fontId="0" fillId="2" borderId="2" xfId="0" applyFont="1" applyFill="1" applyBorder="1" applyAlignment="1">
      <alignment horizontal="center" wrapText="1"/>
    </xf>
    <xf numFmtId="0" fontId="0" fillId="2" borderId="0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/>
    <xf numFmtId="0" fontId="20" fillId="2" borderId="1" xfId="14" applyNumberFormat="1" applyFont="1" applyFill="1" applyBorder="1" applyAlignment="1" applyProtection="1">
      <alignment horizontal="center" wrapText="1"/>
      <protection hidden="1"/>
    </xf>
    <xf numFmtId="0" fontId="5" fillId="2" borderId="1" xfId="0" applyFont="1" applyFill="1" applyBorder="1"/>
    <xf numFmtId="0" fontId="15" fillId="2" borderId="1" xfId="14" applyNumberFormat="1" applyFont="1" applyFill="1" applyBorder="1" applyAlignment="1" applyProtection="1">
      <alignment horizontal="center" wrapText="1"/>
      <protection hidden="1"/>
    </xf>
    <xf numFmtId="3" fontId="19" fillId="2" borderId="1" xfId="8" applyNumberFormat="1" applyFont="1" applyFill="1" applyBorder="1" applyAlignment="1" applyProtection="1">
      <alignment vertical="top" wrapText="1"/>
      <protection hidden="1"/>
    </xf>
    <xf numFmtId="0" fontId="19" fillId="2" borderId="1" xfId="8" applyFont="1" applyFill="1" applyBorder="1" applyAlignment="1">
      <alignment horizontal="left" vertical="top" wrapText="1"/>
    </xf>
    <xf numFmtId="0" fontId="10" fillId="2" borderId="1" xfId="0" applyFont="1" applyFill="1" applyBorder="1"/>
    <xf numFmtId="0" fontId="2" fillId="2" borderId="1" xfId="8" applyNumberFormat="1" applyFont="1" applyFill="1" applyBorder="1" applyAlignment="1" applyProtection="1">
      <alignment vertical="top" wrapText="1"/>
      <protection hidden="1"/>
    </xf>
    <xf numFmtId="0" fontId="0" fillId="2" borderId="1" xfId="0" applyFont="1" applyFill="1" applyBorder="1" applyAlignment="1">
      <alignment horizontal="right" vertical="top"/>
    </xf>
    <xf numFmtId="0" fontId="4" fillId="2" borderId="1" xfId="3" applyNumberFormat="1" applyFont="1" applyFill="1" applyBorder="1" applyAlignment="1" applyProtection="1">
      <alignment horizontal="left" vertical="top" wrapText="1"/>
      <protection hidden="1"/>
    </xf>
    <xf numFmtId="0" fontId="0" fillId="2" borderId="2" xfId="0" applyFont="1" applyFill="1" applyBorder="1"/>
    <xf numFmtId="165" fontId="2" fillId="2" borderId="1" xfId="2" applyNumberFormat="1" applyFont="1" applyFill="1" applyBorder="1" applyAlignment="1" applyProtection="1">
      <alignment vertical="top" wrapText="1"/>
      <protection hidden="1"/>
    </xf>
    <xf numFmtId="0" fontId="5" fillId="2" borderId="1" xfId="0" applyNumberFormat="1" applyFont="1" applyFill="1" applyBorder="1"/>
    <xf numFmtId="0" fontId="5" fillId="2" borderId="2" xfId="0" applyNumberFormat="1" applyFont="1" applyFill="1" applyBorder="1"/>
    <xf numFmtId="0" fontId="0" fillId="2" borderId="1" xfId="0" applyFont="1" applyFill="1" applyBorder="1" applyAlignment="1">
      <alignment horizontal="right"/>
    </xf>
    <xf numFmtId="1" fontId="10" fillId="2" borderId="1" xfId="0" applyNumberFormat="1" applyFont="1" applyFill="1" applyBorder="1"/>
    <xf numFmtId="0" fontId="0" fillId="2" borderId="1" xfId="0" applyFont="1" applyFill="1" applyBorder="1" applyAlignment="1">
      <alignment horizontal="justify"/>
    </xf>
    <xf numFmtId="0" fontId="7" fillId="2" borderId="1" xfId="2" applyNumberFormat="1" applyFont="1" applyFill="1" applyBorder="1" applyAlignment="1" applyProtection="1">
      <alignment vertical="top" wrapText="1"/>
      <protection hidden="1"/>
    </xf>
    <xf numFmtId="0" fontId="0" fillId="2" borderId="1" xfId="0" applyFont="1" applyFill="1" applyBorder="1" applyAlignment="1">
      <alignment vertical="top"/>
    </xf>
    <xf numFmtId="0" fontId="19" fillId="2" borderId="1" xfId="3" applyNumberFormat="1" applyFont="1" applyFill="1" applyBorder="1" applyAlignment="1" applyProtection="1">
      <alignment horizontal="left" vertical="top" wrapText="1"/>
      <protection hidden="1"/>
    </xf>
    <xf numFmtId="0" fontId="4" fillId="2" borderId="1" xfId="9" applyNumberFormat="1" applyFont="1" applyFill="1" applyBorder="1" applyAlignment="1" applyProtection="1">
      <alignment vertical="top" wrapText="1"/>
      <protection hidden="1"/>
    </xf>
    <xf numFmtId="0" fontId="0" fillId="2" borderId="1" xfId="0" applyFont="1" applyFill="1" applyBorder="1" applyAlignment="1">
      <alignment vertical="top" wrapText="1"/>
    </xf>
    <xf numFmtId="0" fontId="7" fillId="2" borderId="1" xfId="2" applyNumberFormat="1" applyFont="1" applyFill="1" applyBorder="1" applyAlignment="1" applyProtection="1">
      <alignment horizontal="left" wrapText="1"/>
      <protection hidden="1"/>
    </xf>
    <xf numFmtId="0" fontId="21" fillId="2" borderId="1" xfId="14" applyNumberFormat="1" applyFont="1" applyFill="1" applyBorder="1" applyAlignment="1" applyProtection="1">
      <alignment horizontal="center" wrapText="1"/>
      <protection hidden="1"/>
    </xf>
    <xf numFmtId="0" fontId="0" fillId="2" borderId="1" xfId="0" applyFont="1" applyFill="1" applyBorder="1" applyAlignment="1">
      <alignment wrapText="1"/>
    </xf>
    <xf numFmtId="0" fontId="11" fillId="2" borderId="1" xfId="2" applyNumberFormat="1" applyFont="1" applyFill="1" applyBorder="1" applyAlignment="1" applyProtection="1">
      <alignment horizontal="left" vertical="top" wrapText="1"/>
      <protection hidden="1"/>
    </xf>
    <xf numFmtId="0" fontId="2" fillId="2" borderId="1" xfId="2" applyNumberFormat="1" applyFont="1" applyFill="1" applyBorder="1" applyAlignment="1" applyProtection="1">
      <alignment horizontal="left" vertical="top" wrapText="1"/>
      <protection hidden="1"/>
    </xf>
    <xf numFmtId="3" fontId="0" fillId="2" borderId="1" xfId="0" applyNumberFormat="1" applyFont="1" applyFill="1" applyBorder="1"/>
    <xf numFmtId="1" fontId="20" fillId="2" borderId="1" xfId="0" applyNumberFormat="1" applyFont="1" applyFill="1" applyBorder="1"/>
    <xf numFmtId="0" fontId="4" fillId="2" borderId="1" xfId="10" applyNumberFormat="1" applyFont="1" applyFill="1" applyBorder="1" applyAlignment="1" applyProtection="1">
      <alignment horizontal="left" vertical="top" wrapText="1"/>
      <protection hidden="1"/>
    </xf>
    <xf numFmtId="1" fontId="2" fillId="2" borderId="1" xfId="0" applyNumberFormat="1" applyFont="1" applyFill="1" applyBorder="1"/>
    <xf numFmtId="0" fontId="4" fillId="2" borderId="1" xfId="2" applyNumberFormat="1" applyFont="1" applyFill="1" applyBorder="1" applyAlignment="1" applyProtection="1">
      <alignment horizontal="left" vertical="top" wrapText="1"/>
      <protection hidden="1"/>
    </xf>
    <xf numFmtId="0" fontId="11" fillId="2" borderId="1" xfId="2" applyNumberFormat="1" applyFont="1" applyFill="1" applyBorder="1" applyAlignment="1" applyProtection="1">
      <alignment horizontal="center" vertical="top" wrapText="1"/>
      <protection hidden="1"/>
    </xf>
    <xf numFmtId="0" fontId="0" fillId="2" borderId="1" xfId="0" applyFont="1" applyFill="1" applyBorder="1" applyAlignment="1">
      <alignment vertical="center" wrapText="1"/>
    </xf>
    <xf numFmtId="0" fontId="4" fillId="2" borderId="1" xfId="11" applyNumberFormat="1" applyFont="1" applyFill="1" applyBorder="1" applyAlignment="1" applyProtection="1">
      <alignment horizontal="left" vertical="top" wrapText="1"/>
      <protection hidden="1"/>
    </xf>
    <xf numFmtId="0" fontId="2" fillId="2" borderId="1" xfId="11" applyNumberFormat="1" applyFont="1" applyFill="1" applyBorder="1" applyAlignment="1" applyProtection="1">
      <alignment vertical="top" wrapText="1"/>
      <protection hidden="1"/>
    </xf>
    <xf numFmtId="49" fontId="4" fillId="2" borderId="1" xfId="3" applyNumberFormat="1" applyFont="1" applyFill="1" applyBorder="1" applyAlignment="1" applyProtection="1">
      <alignment horizontal="left" vertical="top" wrapText="1"/>
      <protection hidden="1"/>
    </xf>
    <xf numFmtId="0" fontId="4" fillId="2" borderId="1" xfId="12" applyNumberFormat="1" applyFont="1" applyFill="1" applyBorder="1" applyAlignment="1" applyProtection="1">
      <alignment horizontal="left" vertical="top" wrapText="1"/>
      <protection hidden="1"/>
    </xf>
    <xf numFmtId="1" fontId="19" fillId="2" borderId="0" xfId="0" applyNumberFormat="1" applyFont="1" applyFill="1"/>
    <xf numFmtId="0" fontId="4" fillId="2" borderId="1" xfId="13" applyNumberFormat="1" applyFont="1" applyFill="1" applyBorder="1" applyAlignment="1" applyProtection="1">
      <alignment horizontal="left" vertical="top" wrapText="1"/>
      <protection hidden="1"/>
    </xf>
    <xf numFmtId="2" fontId="0" fillId="2" borderId="1" xfId="0" applyNumberFormat="1" applyFont="1" applyFill="1" applyBorder="1" applyAlignment="1">
      <alignment vertical="top" wrapText="1"/>
    </xf>
    <xf numFmtId="3" fontId="2" fillId="2" borderId="1" xfId="2" applyNumberFormat="1" applyFont="1" applyFill="1" applyBorder="1" applyAlignment="1" applyProtection="1">
      <alignment horizontal="right" vertical="top" wrapText="1"/>
      <protection hidden="1"/>
    </xf>
    <xf numFmtId="0" fontId="0" fillId="2" borderId="1" xfId="0" applyFont="1" applyFill="1" applyBorder="1" applyAlignment="1">
      <alignment horizontal="left" vertical="center" wrapText="1"/>
    </xf>
    <xf numFmtId="1" fontId="16" fillId="2" borderId="1" xfId="0" applyNumberFormat="1" applyFont="1" applyFill="1" applyBorder="1"/>
    <xf numFmtId="0" fontId="15" fillId="2" borderId="1" xfId="3" applyNumberFormat="1" applyFont="1" applyFill="1" applyBorder="1" applyAlignment="1" applyProtection="1">
      <alignment horizontal="left" vertical="top" wrapText="1"/>
      <protection hidden="1"/>
    </xf>
    <xf numFmtId="1" fontId="15" fillId="2" borderId="1" xfId="0" applyNumberFormat="1" applyFont="1" applyFill="1" applyBorder="1"/>
    <xf numFmtId="0" fontId="11" fillId="2" borderId="1" xfId="3" applyNumberFormat="1" applyFont="1" applyFill="1" applyBorder="1" applyAlignment="1" applyProtection="1">
      <alignment horizontal="left" vertical="top" wrapText="1"/>
      <protection hidden="1"/>
    </xf>
    <xf numFmtId="0" fontId="4" fillId="2" borderId="1" xfId="4" applyNumberFormat="1" applyFont="1" applyFill="1" applyBorder="1" applyAlignment="1" applyProtection="1">
      <alignment horizontal="left" vertical="top" wrapText="1"/>
      <protection hidden="1"/>
    </xf>
    <xf numFmtId="0" fontId="2" fillId="2" borderId="1" xfId="4" applyNumberFormat="1" applyFont="1" applyFill="1" applyBorder="1" applyAlignment="1" applyProtection="1">
      <alignment vertical="top" wrapText="1"/>
      <protection hidden="1"/>
    </xf>
    <xf numFmtId="3" fontId="2" fillId="2" borderId="1" xfId="2" applyNumberFormat="1" applyFont="1" applyFill="1" applyBorder="1" applyAlignment="1" applyProtection="1">
      <alignment vertical="top" wrapText="1"/>
      <protection hidden="1"/>
    </xf>
    <xf numFmtId="0" fontId="15" fillId="2" borderId="4" xfId="14" applyNumberFormat="1" applyFont="1" applyFill="1" applyBorder="1" applyAlignment="1" applyProtection="1">
      <alignment horizontal="center" wrapText="1"/>
      <protection hidden="1"/>
    </xf>
    <xf numFmtId="1" fontId="16" fillId="2" borderId="4" xfId="0" applyNumberFormat="1" applyFont="1" applyFill="1" applyBorder="1"/>
    <xf numFmtId="0" fontId="2" fillId="2" borderId="1" xfId="5" applyNumberFormat="1" applyFont="1" applyFill="1" applyBorder="1" applyAlignment="1" applyProtection="1">
      <alignment vertical="top" wrapText="1"/>
      <protection hidden="1"/>
    </xf>
    <xf numFmtId="0" fontId="15" fillId="2" borderId="0" xfId="0" applyFont="1" applyFill="1" applyAlignment="1">
      <alignment horizontal="left" vertical="top"/>
    </xf>
    <xf numFmtId="0" fontId="15" fillId="2" borderId="3" xfId="14" applyNumberFormat="1" applyFont="1" applyFill="1" applyBorder="1" applyAlignment="1" applyProtection="1">
      <alignment horizontal="center" wrapText="1"/>
      <protection hidden="1"/>
    </xf>
    <xf numFmtId="0" fontId="15" fillId="2" borderId="3" xfId="3" applyNumberFormat="1" applyFont="1" applyFill="1" applyBorder="1" applyAlignment="1" applyProtection="1">
      <alignment horizontal="left" vertical="top" wrapText="1"/>
      <protection hidden="1"/>
    </xf>
    <xf numFmtId="1" fontId="16" fillId="2" borderId="0" xfId="0" applyNumberFormat="1" applyFont="1" applyFill="1"/>
    <xf numFmtId="0" fontId="16" fillId="2" borderId="0" xfId="0" applyFont="1" applyFill="1" applyAlignment="1" applyProtection="1"/>
    <xf numFmtId="0" fontId="15" fillId="2" borderId="1" xfId="0" applyFont="1" applyFill="1" applyBorder="1" applyAlignment="1" applyProtection="1"/>
    <xf numFmtId="0" fontId="0" fillId="2" borderId="1" xfId="0" applyFont="1" applyFill="1" applyBorder="1" applyAlignment="1">
      <alignment horizontal="right" vertical="top" wrapText="1"/>
    </xf>
    <xf numFmtId="1" fontId="0" fillId="2" borderId="1" xfId="0" applyNumberFormat="1" applyFont="1" applyFill="1" applyBorder="1" applyAlignment="1">
      <alignment wrapText="1"/>
    </xf>
    <xf numFmtId="0" fontId="14" fillId="2" borderId="1" xfId="14" applyNumberFormat="1" applyFont="1" applyFill="1" applyBorder="1" applyAlignment="1" applyProtection="1">
      <alignment horizontal="center" wrapText="1"/>
      <protection hidden="1"/>
    </xf>
    <xf numFmtId="1" fontId="14" fillId="2" borderId="1" xfId="0" applyNumberFormat="1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top" wrapText="1"/>
    </xf>
    <xf numFmtId="49" fontId="11" fillId="2" borderId="1" xfId="3" applyNumberFormat="1" applyFont="1" applyFill="1" applyBorder="1" applyAlignment="1" applyProtection="1">
      <alignment horizontal="left" vertical="top" wrapText="1"/>
      <protection hidden="1"/>
    </xf>
    <xf numFmtId="0" fontId="2" fillId="2" borderId="1" xfId="3" applyNumberFormat="1" applyFont="1" applyFill="1" applyBorder="1" applyAlignment="1" applyProtection="1">
      <alignment vertical="top" wrapText="1"/>
      <protection hidden="1"/>
    </xf>
    <xf numFmtId="0" fontId="0" fillId="2" borderId="4" xfId="0" applyFont="1" applyFill="1" applyBorder="1" applyAlignment="1">
      <alignment vertical="top" wrapText="1"/>
    </xf>
    <xf numFmtId="0" fontId="4" fillId="2" borderId="1" xfId="6" applyNumberFormat="1" applyFont="1" applyFill="1" applyBorder="1" applyAlignment="1" applyProtection="1">
      <alignment horizontal="left" vertical="top" wrapText="1"/>
      <protection hidden="1"/>
    </xf>
    <xf numFmtId="0" fontId="2" fillId="2" borderId="1" xfId="6" applyNumberFormat="1" applyFont="1" applyFill="1" applyBorder="1" applyAlignment="1" applyProtection="1">
      <alignment vertical="top" wrapText="1"/>
      <protection hidden="1"/>
    </xf>
    <xf numFmtId="0" fontId="11" fillId="2" borderId="1" xfId="7" applyNumberFormat="1" applyFont="1" applyFill="1" applyBorder="1" applyAlignment="1" applyProtection="1">
      <alignment horizontal="left" vertical="top" wrapText="1"/>
      <protection hidden="1"/>
    </xf>
    <xf numFmtId="0" fontId="7" fillId="2" borderId="4" xfId="2" applyNumberFormat="1" applyFont="1" applyFill="1" applyBorder="1" applyAlignment="1" applyProtection="1">
      <alignment horizontal="left" vertical="top" wrapText="1"/>
      <protection hidden="1"/>
    </xf>
    <xf numFmtId="0" fontId="19" fillId="2" borderId="1" xfId="3" applyNumberFormat="1" applyFont="1" applyFill="1" applyBorder="1" applyAlignment="1" applyProtection="1">
      <alignment vertical="center" wrapText="1"/>
      <protection hidden="1"/>
    </xf>
    <xf numFmtId="0" fontId="0" fillId="2" borderId="0" xfId="0" applyFont="1" applyFill="1" applyBorder="1"/>
    <xf numFmtId="0" fontId="0" fillId="2" borderId="1" xfId="0" applyFont="1" applyFill="1" applyBorder="1" applyAlignment="1">
      <alignment horizontal="left" vertical="top" wrapText="1"/>
    </xf>
    <xf numFmtId="0" fontId="11" fillId="2" borderId="3" xfId="3" applyNumberFormat="1" applyFont="1" applyFill="1" applyBorder="1" applyAlignment="1" applyProtection="1">
      <alignment horizontal="left" vertical="top" wrapText="1"/>
      <protection hidden="1"/>
    </xf>
    <xf numFmtId="0" fontId="11" fillId="2" borderId="2" xfId="1" applyNumberFormat="1" applyFont="1" applyFill="1" applyBorder="1" applyAlignment="1" applyProtection="1">
      <alignment wrapText="1"/>
      <protection hidden="1"/>
    </xf>
    <xf numFmtId="0" fontId="2" fillId="2" borderId="1" xfId="3" applyNumberFormat="1" applyFont="1" applyFill="1" applyBorder="1" applyAlignment="1" applyProtection="1">
      <alignment wrapText="1"/>
      <protection hidden="1"/>
    </xf>
    <xf numFmtId="1" fontId="22" fillId="2" borderId="1" xfId="0" applyNumberFormat="1" applyFont="1" applyFill="1" applyBorder="1"/>
    <xf numFmtId="0" fontId="23" fillId="2" borderId="1" xfId="0" applyFont="1" applyFill="1" applyBorder="1"/>
    <xf numFmtId="0" fontId="24" fillId="2" borderId="1" xfId="2" applyNumberFormat="1" applyFont="1" applyFill="1" applyBorder="1" applyAlignment="1" applyProtection="1">
      <alignment horizontal="left" wrapText="1"/>
      <protection hidden="1"/>
    </xf>
    <xf numFmtId="1" fontId="23" fillId="2" borderId="1" xfId="0" applyNumberFormat="1" applyFont="1" applyFill="1" applyBorder="1"/>
    <xf numFmtId="1" fontId="0" fillId="2" borderId="1" xfId="0" applyNumberFormat="1" applyFont="1" applyFill="1" applyBorder="1" applyAlignment="1">
      <alignment vertical="top"/>
    </xf>
    <xf numFmtId="1" fontId="5" fillId="2" borderId="2" xfId="0" applyNumberFormat="1" applyFont="1" applyFill="1" applyBorder="1"/>
    <xf numFmtId="0" fontId="5" fillId="2" borderId="0" xfId="0" applyFont="1" applyFill="1" applyBorder="1"/>
    <xf numFmtId="0" fontId="4" fillId="2" borderId="0" xfId="2" applyNumberFormat="1" applyFont="1" applyFill="1" applyBorder="1" applyAlignment="1" applyProtection="1">
      <alignment horizontal="left" vertical="top" wrapText="1"/>
      <protection hidden="1"/>
    </xf>
    <xf numFmtId="1" fontId="0" fillId="2" borderId="0" xfId="0" applyNumberFormat="1" applyFont="1" applyFill="1" applyBorder="1"/>
    <xf numFmtId="0" fontId="0" fillId="2" borderId="0" xfId="0" applyFont="1" applyFill="1" applyBorder="1" applyAlignment="1">
      <alignment vertical="top"/>
    </xf>
    <xf numFmtId="0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1" fontId="5" fillId="2" borderId="1" xfId="0" applyNumberFormat="1" applyFont="1" applyFill="1" applyBorder="1" applyAlignment="1">
      <alignment horizontal="right" vertical="center"/>
    </xf>
    <xf numFmtId="1" fontId="5" fillId="2" borderId="2" xfId="0" applyNumberFormat="1" applyFont="1" applyFill="1" applyBorder="1" applyAlignment="1">
      <alignment horizontal="right" vertical="center"/>
    </xf>
    <xf numFmtId="1" fontId="5" fillId="2" borderId="1" xfId="0" applyNumberFormat="1" applyFont="1" applyFill="1" applyBorder="1" applyAlignment="1">
      <alignment horizontal="right"/>
    </xf>
    <xf numFmtId="1" fontId="5" fillId="2" borderId="2" xfId="0" applyNumberFormat="1" applyFont="1" applyFill="1" applyBorder="1" applyAlignment="1">
      <alignment horizontal="right"/>
    </xf>
    <xf numFmtId="0" fontId="20" fillId="2" borderId="1" xfId="14" applyNumberFormat="1" applyFont="1" applyFill="1" applyBorder="1" applyAlignment="1" applyProtection="1">
      <alignment horizontal="center" vertical="center" wrapText="1"/>
      <protection hidden="1"/>
    </xf>
    <xf numFmtId="49" fontId="0" fillId="2" borderId="1" xfId="0" applyNumberFormat="1" applyFont="1" applyFill="1" applyBorder="1" applyAlignment="1">
      <alignment horizontal="right"/>
    </xf>
    <xf numFmtId="49" fontId="0" fillId="2" borderId="2" xfId="0" applyNumberFormat="1" applyFont="1" applyFill="1" applyBorder="1" applyAlignment="1">
      <alignment horizontal="right"/>
    </xf>
    <xf numFmtId="1" fontId="19" fillId="2" borderId="1" xfId="0" applyNumberFormat="1" applyFont="1" applyFill="1" applyBorder="1" applyAlignment="1">
      <alignment horizontal="right"/>
    </xf>
    <xf numFmtId="0" fontId="0" fillId="2" borderId="1" xfId="0" applyFont="1" applyFill="1" applyBorder="1" applyAlignment="1"/>
    <xf numFmtId="0" fontId="11" fillId="2" borderId="1" xfId="2" applyNumberFormat="1" applyFont="1" applyFill="1" applyBorder="1" applyAlignment="1" applyProtection="1">
      <alignment vertical="center" wrapText="1"/>
      <protection hidden="1"/>
    </xf>
    <xf numFmtId="164" fontId="0" fillId="2" borderId="1" xfId="15" applyNumberFormat="1" applyFont="1" applyFill="1" applyBorder="1"/>
    <xf numFmtId="0" fontId="4" fillId="2" borderId="1" xfId="2" applyNumberFormat="1" applyFont="1" applyFill="1" applyBorder="1" applyAlignment="1" applyProtection="1">
      <alignment vertical="top" wrapText="1"/>
      <protection hidden="1"/>
    </xf>
    <xf numFmtId="0" fontId="11" fillId="2" borderId="1" xfId="2" applyNumberFormat="1" applyFont="1" applyFill="1" applyBorder="1" applyAlignment="1" applyProtection="1">
      <alignment vertical="top" wrapText="1"/>
      <protection hidden="1"/>
    </xf>
    <xf numFmtId="0" fontId="15" fillId="2" borderId="1" xfId="14" applyNumberFormat="1" applyFont="1" applyFill="1" applyBorder="1" applyAlignment="1" applyProtection="1">
      <alignment horizontal="center" vertical="top" wrapText="1"/>
      <protection hidden="1"/>
    </xf>
    <xf numFmtId="1" fontId="16" fillId="2" borderId="1" xfId="0" applyNumberFormat="1" applyFont="1" applyFill="1" applyBorder="1" applyAlignment="1">
      <alignment horizontal="right" vertical="top"/>
    </xf>
    <xf numFmtId="0" fontId="11" fillId="2" borderId="1" xfId="3" applyNumberFormat="1" applyFont="1" applyFill="1" applyBorder="1" applyAlignment="1" applyProtection="1">
      <alignment vertical="top" wrapText="1"/>
      <protection hidden="1"/>
    </xf>
    <xf numFmtId="1" fontId="2" fillId="2" borderId="1" xfId="3" applyNumberFormat="1" applyFont="1" applyFill="1" applyBorder="1" applyAlignment="1" applyProtection="1">
      <alignment vertical="top" wrapText="1"/>
      <protection hidden="1"/>
    </xf>
    <xf numFmtId="0" fontId="7" fillId="2" borderId="1" xfId="0" applyFont="1" applyFill="1" applyBorder="1"/>
    <xf numFmtId="0" fontId="18" fillId="2" borderId="1" xfId="2" applyNumberFormat="1" applyFont="1" applyFill="1" applyBorder="1" applyAlignment="1" applyProtection="1">
      <alignment vertical="top" wrapText="1"/>
      <protection hidden="1"/>
    </xf>
    <xf numFmtId="0" fontId="2" fillId="2" borderId="1" xfId="0" applyFont="1" applyFill="1" applyBorder="1"/>
    <xf numFmtId="0" fontId="2" fillId="2" borderId="2" xfId="0" applyFont="1" applyFill="1" applyBorder="1"/>
    <xf numFmtId="0" fontId="17" fillId="2" borderId="1" xfId="0" applyFont="1" applyFill="1" applyBorder="1" applyAlignment="1">
      <alignment vertical="top"/>
    </xf>
    <xf numFmtId="0" fontId="17" fillId="2" borderId="1" xfId="0" applyFont="1" applyFill="1" applyBorder="1" applyAlignment="1">
      <alignment horizontal="left" vertical="top" wrapText="1"/>
    </xf>
    <xf numFmtId="0" fontId="18" fillId="2" borderId="1" xfId="3" applyNumberFormat="1" applyFont="1" applyFill="1" applyBorder="1" applyAlignment="1" applyProtection="1">
      <alignment vertical="top" wrapText="1"/>
      <protection hidden="1"/>
    </xf>
    <xf numFmtId="1" fontId="7" fillId="2" borderId="1" xfId="0" applyNumberFormat="1" applyFont="1" applyFill="1" applyBorder="1"/>
    <xf numFmtId="49" fontId="2" fillId="2" borderId="1" xfId="0" applyNumberFormat="1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wrapText="1"/>
    </xf>
    <xf numFmtId="1" fontId="0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/>
    </xf>
    <xf numFmtId="0" fontId="0" fillId="2" borderId="0" xfId="0" applyFont="1" applyFill="1" applyAlignment="1">
      <alignment vertical="top"/>
    </xf>
    <xf numFmtId="0" fontId="6" fillId="2" borderId="1" xfId="14" applyNumberFormat="1" applyFont="1" applyFill="1" applyBorder="1" applyAlignment="1" applyProtection="1">
      <alignment horizontal="center" vertical="top" wrapText="1"/>
      <protection hidden="1"/>
    </xf>
    <xf numFmtId="0" fontId="5" fillId="2" borderId="0" xfId="0" applyFont="1" applyFill="1" applyBorder="1" applyAlignment="1">
      <alignment wrapText="1"/>
    </xf>
    <xf numFmtId="1" fontId="5" fillId="2" borderId="0" xfId="0" applyNumberFormat="1" applyFont="1" applyFill="1" applyBorder="1"/>
    <xf numFmtId="1" fontId="5" fillId="2" borderId="0" xfId="0" applyNumberFormat="1" applyFont="1" applyFill="1" applyBorder="1" applyAlignment="1">
      <alignment vertical="top"/>
    </xf>
    <xf numFmtId="1" fontId="0" fillId="2" borderId="0" xfId="0" applyNumberFormat="1" applyFont="1" applyFill="1" applyAlignment="1">
      <alignment vertical="top"/>
    </xf>
    <xf numFmtId="0" fontId="19" fillId="2" borderId="4" xfId="8" applyNumberFormat="1" applyFont="1" applyFill="1" applyBorder="1" applyAlignment="1" applyProtection="1">
      <alignment horizontal="left" vertical="top" wrapText="1"/>
      <protection hidden="1"/>
    </xf>
    <xf numFmtId="0" fontId="19" fillId="2" borderId="3" xfId="8" applyNumberFormat="1" applyFont="1" applyFill="1" applyBorder="1" applyAlignment="1" applyProtection="1">
      <alignment horizontal="left" vertical="top" wrapText="1"/>
      <protection hidden="1"/>
    </xf>
    <xf numFmtId="0" fontId="19" fillId="2" borderId="1" xfId="8" applyNumberFormat="1" applyFont="1" applyFill="1" applyBorder="1" applyAlignment="1" applyProtection="1">
      <alignment horizontal="left" vertical="top" wrapText="1"/>
      <protection hidden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0" fillId="2" borderId="0" xfId="0" applyFont="1" applyFill="1" applyAlignment="1">
      <alignment horizontal="right"/>
    </xf>
    <xf numFmtId="0" fontId="0" fillId="2" borderId="0" xfId="0" applyFont="1" applyFill="1" applyAlignment="1">
      <alignment horizontal="right" wrapText="1"/>
    </xf>
    <xf numFmtId="0" fontId="13" fillId="2" borderId="0" xfId="0" applyFont="1" applyFill="1" applyAlignment="1">
      <alignment horizontal="center" wrapText="1"/>
    </xf>
    <xf numFmtId="1" fontId="0" fillId="2" borderId="4" xfId="0" applyNumberFormat="1" applyFont="1" applyFill="1" applyBorder="1" applyAlignment="1">
      <alignment horizontal="center" vertical="center" wrapText="1"/>
    </xf>
    <xf numFmtId="1" fontId="0" fillId="2" borderId="3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6">
    <cellStyle name="Обычный" xfId="0" builtinId="0"/>
    <cellStyle name="Обычный 2" xfId="1"/>
    <cellStyle name="Обычный_tmp" xfId="2"/>
    <cellStyle name="Обычный_tmp 10" xfId="3"/>
    <cellStyle name="Обычный_tmp 13" xfId="4"/>
    <cellStyle name="Обычный_tmp 14" xfId="5"/>
    <cellStyle name="Обычный_tmp 16" xfId="6"/>
    <cellStyle name="Обычный_tmp 17" xfId="7"/>
    <cellStyle name="Обычный_tmp 2" xfId="8"/>
    <cellStyle name="Обычный_tmp 3" xfId="9"/>
    <cellStyle name="Обычный_tmp 4" xfId="10"/>
    <cellStyle name="Обычный_tmp 7" xfId="11"/>
    <cellStyle name="Обычный_tmp 8" xfId="12"/>
    <cellStyle name="Обычный_tmp 9" xfId="13"/>
    <cellStyle name="Обычный_Tmp1" xfId="14"/>
    <cellStyle name="Финансовый" xfId="15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0"/>
  <sheetViews>
    <sheetView tabSelected="1" view="pageBreakPreview" topLeftCell="A199" zoomScaleNormal="100" zoomScaleSheetLayoutView="100" workbookViewId="0">
      <selection activeCell="B78" sqref="B78"/>
    </sheetView>
  </sheetViews>
  <sheetFormatPr defaultRowHeight="12.75" outlineLevelRow="3"/>
  <cols>
    <col min="1" max="1" width="5.85546875" style="18" customWidth="1"/>
    <col min="2" max="2" width="28.7109375" style="19" customWidth="1"/>
    <col min="3" max="3" width="12.42578125" style="10" customWidth="1"/>
    <col min="4" max="4" width="13.28515625" style="10" customWidth="1"/>
    <col min="5" max="5" width="60.28515625" style="146" customWidth="1"/>
    <col min="6" max="6" width="12" style="8" hidden="1" customWidth="1"/>
    <col min="7" max="7" width="12.140625" style="8" hidden="1" customWidth="1"/>
    <col min="8" max="8" width="26.28515625" style="8" hidden="1" customWidth="1"/>
    <col min="9" max="9" width="14.5703125" style="8" bestFit="1" customWidth="1"/>
    <col min="10" max="16384" width="9.140625" style="8"/>
  </cols>
  <sheetData>
    <row r="1" spans="1:9">
      <c r="E1" s="159" t="s">
        <v>32</v>
      </c>
      <c r="F1" s="159"/>
      <c r="G1" s="159"/>
      <c r="H1" s="159"/>
    </row>
    <row r="2" spans="1:9">
      <c r="E2" s="160" t="s">
        <v>97</v>
      </c>
      <c r="F2" s="160"/>
      <c r="G2" s="160"/>
      <c r="H2" s="160"/>
    </row>
    <row r="3" spans="1:9" hidden="1">
      <c r="E3" s="160"/>
      <c r="F3" s="160"/>
      <c r="G3" s="160"/>
      <c r="H3" s="160"/>
    </row>
    <row r="4" spans="1:9">
      <c r="E4" s="20"/>
    </row>
    <row r="5" spans="1:9" ht="56.25" customHeight="1">
      <c r="A5" s="161" t="s">
        <v>158</v>
      </c>
      <c r="B5" s="161"/>
      <c r="C5" s="161"/>
      <c r="D5" s="161"/>
      <c r="E5" s="161"/>
      <c r="F5" s="161"/>
      <c r="G5" s="161"/>
      <c r="H5" s="161"/>
    </row>
    <row r="6" spans="1:9" ht="18.75">
      <c r="B6" s="21"/>
      <c r="E6" s="22" t="s">
        <v>91</v>
      </c>
    </row>
    <row r="7" spans="1:9" ht="51">
      <c r="A7" s="164" t="s">
        <v>20</v>
      </c>
      <c r="B7" s="164" t="s">
        <v>104</v>
      </c>
      <c r="C7" s="162" t="s">
        <v>95</v>
      </c>
      <c r="D7" s="162" t="s">
        <v>96</v>
      </c>
      <c r="E7" s="23" t="s">
        <v>23</v>
      </c>
      <c r="F7" s="24" t="s">
        <v>30</v>
      </c>
      <c r="G7" s="25" t="s">
        <v>31</v>
      </c>
      <c r="H7" s="9" t="s">
        <v>54</v>
      </c>
      <c r="I7" s="26"/>
    </row>
    <row r="8" spans="1:9">
      <c r="A8" s="165"/>
      <c r="B8" s="165"/>
      <c r="C8" s="163"/>
      <c r="D8" s="163"/>
      <c r="E8" s="4"/>
      <c r="F8" s="27" t="s">
        <v>21</v>
      </c>
      <c r="G8" s="28" t="s">
        <v>22</v>
      </c>
      <c r="H8" s="29"/>
    </row>
    <row r="9" spans="1:9" ht="39.950000000000003" customHeight="1">
      <c r="A9" s="30">
        <v>901</v>
      </c>
      <c r="B9" s="11" t="s">
        <v>1</v>
      </c>
      <c r="C9" s="12">
        <f>SUM(C10:C13)</f>
        <v>177155.5</v>
      </c>
      <c r="D9" s="12">
        <f>SUM(D10:D13)</f>
        <v>0</v>
      </c>
      <c r="E9" s="13"/>
      <c r="F9" s="31" t="e">
        <f>SUM(#REF!)</f>
        <v>#REF!</v>
      </c>
      <c r="G9" s="7" t="e">
        <f>SUM(#REF!)</f>
        <v>#REF!</v>
      </c>
      <c r="H9" s="6"/>
    </row>
    <row r="10" spans="1:9" ht="15.75" customHeight="1">
      <c r="A10" s="32"/>
      <c r="B10" s="33"/>
      <c r="C10" s="16">
        <f>167590+4782-7932</f>
        <v>164440</v>
      </c>
      <c r="D10" s="16"/>
      <c r="E10" s="34" t="s">
        <v>80</v>
      </c>
      <c r="F10" s="35"/>
      <c r="G10" s="7"/>
      <c r="H10" s="6"/>
    </row>
    <row r="11" spans="1:9" ht="39" customHeight="1">
      <c r="A11" s="32"/>
      <c r="B11" s="33"/>
      <c r="C11" s="16">
        <v>5000</v>
      </c>
      <c r="D11" s="16"/>
      <c r="E11" s="34" t="s">
        <v>105</v>
      </c>
      <c r="F11" s="35"/>
      <c r="G11" s="7"/>
      <c r="H11" s="6"/>
    </row>
    <row r="12" spans="1:9" ht="27" customHeight="1">
      <c r="A12" s="32"/>
      <c r="B12" s="36"/>
      <c r="C12" s="16">
        <v>7715.5</v>
      </c>
      <c r="D12" s="3"/>
      <c r="E12" s="34" t="s">
        <v>156</v>
      </c>
      <c r="F12" s="35"/>
      <c r="G12" s="7"/>
      <c r="H12" s="6"/>
    </row>
    <row r="13" spans="1:9" ht="12.75" hidden="1" customHeight="1">
      <c r="A13" s="32"/>
      <c r="B13" s="36"/>
      <c r="C13" s="3"/>
      <c r="D13" s="3"/>
      <c r="E13" s="36"/>
      <c r="F13" s="35"/>
      <c r="G13" s="7"/>
      <c r="H13" s="6" t="s">
        <v>55</v>
      </c>
    </row>
    <row r="14" spans="1:9" ht="14.25" customHeight="1">
      <c r="A14" s="30">
        <v>902</v>
      </c>
      <c r="B14" s="11" t="s">
        <v>2</v>
      </c>
      <c r="C14" s="12">
        <f>SUM(C15:C25)</f>
        <v>45861.7</v>
      </c>
      <c r="D14" s="12">
        <f>SUM(D20:D25)</f>
        <v>384.7</v>
      </c>
      <c r="E14" s="37"/>
      <c r="F14" s="31">
        <f>SUM(F21:F25)</f>
        <v>0</v>
      </c>
      <c r="G14" s="7">
        <f>SUM(G21:G25)</f>
        <v>0</v>
      </c>
      <c r="H14" s="6"/>
    </row>
    <row r="15" spans="1:9" ht="14.25" customHeight="1">
      <c r="A15" s="30"/>
      <c r="B15" s="11"/>
      <c r="C15" s="16">
        <f>33935-0.9</f>
        <v>33934.1</v>
      </c>
      <c r="D15" s="12"/>
      <c r="E15" s="34" t="s">
        <v>80</v>
      </c>
      <c r="F15" s="31"/>
      <c r="G15" s="7"/>
      <c r="H15" s="6"/>
    </row>
    <row r="16" spans="1:9" ht="27.75" customHeight="1">
      <c r="A16" s="30"/>
      <c r="B16" s="11"/>
      <c r="C16" s="16">
        <v>526.1</v>
      </c>
      <c r="D16" s="12"/>
      <c r="E16" s="34" t="s">
        <v>106</v>
      </c>
      <c r="F16" s="31"/>
      <c r="G16" s="7"/>
      <c r="H16" s="6"/>
    </row>
    <row r="17" spans="1:8" ht="27" customHeight="1">
      <c r="A17" s="30"/>
      <c r="B17" s="11"/>
      <c r="C17" s="16">
        <v>681.5</v>
      </c>
      <c r="D17" s="12"/>
      <c r="E17" s="34" t="s">
        <v>107</v>
      </c>
      <c r="F17" s="31"/>
      <c r="G17" s="7"/>
      <c r="H17" s="6"/>
    </row>
    <row r="18" spans="1:8" ht="54" customHeight="1">
      <c r="A18" s="30"/>
      <c r="B18" s="11"/>
      <c r="C18" s="16">
        <v>6000</v>
      </c>
      <c r="D18" s="12"/>
      <c r="E18" s="34" t="s">
        <v>108</v>
      </c>
      <c r="F18" s="31"/>
      <c r="G18" s="7"/>
      <c r="H18" s="6"/>
    </row>
    <row r="19" spans="1:8" ht="41.45" customHeight="1">
      <c r="A19" s="30"/>
      <c r="B19" s="11"/>
      <c r="C19" s="16">
        <v>4720</v>
      </c>
      <c r="D19" s="12"/>
      <c r="E19" s="1" t="s">
        <v>109</v>
      </c>
      <c r="F19" s="31"/>
      <c r="G19" s="7"/>
      <c r="H19" s="6"/>
    </row>
    <row r="20" spans="1:8" ht="25.5">
      <c r="A20" s="32"/>
      <c r="B20" s="38"/>
      <c r="C20" s="12"/>
      <c r="D20" s="16">
        <v>324.7</v>
      </c>
      <c r="E20" s="1" t="s">
        <v>110</v>
      </c>
      <c r="F20" s="31"/>
      <c r="G20" s="7"/>
      <c r="H20" s="6" t="s">
        <v>55</v>
      </c>
    </row>
    <row r="21" spans="1:8" ht="25.5">
      <c r="A21" s="32"/>
      <c r="B21" s="38"/>
      <c r="C21" s="12"/>
      <c r="D21" s="16">
        <v>60</v>
      </c>
      <c r="E21" s="1" t="s">
        <v>111</v>
      </c>
      <c r="F21" s="31"/>
      <c r="G21" s="39"/>
      <c r="H21" s="6"/>
    </row>
    <row r="22" spans="1:8" ht="15.75" hidden="1">
      <c r="A22" s="32"/>
      <c r="B22" s="1"/>
      <c r="C22" s="3"/>
      <c r="D22" s="3"/>
      <c r="E22" s="1"/>
      <c r="F22" s="31"/>
      <c r="G22" s="39"/>
      <c r="H22" s="6"/>
    </row>
    <row r="23" spans="1:8" ht="12.75" hidden="1" customHeight="1">
      <c r="A23" s="32"/>
      <c r="B23" s="36"/>
      <c r="C23" s="3"/>
      <c r="D23" s="3"/>
      <c r="E23" s="36"/>
      <c r="F23" s="31"/>
      <c r="G23" s="39"/>
      <c r="H23" s="6"/>
    </row>
    <row r="24" spans="1:8" ht="12.75" hidden="1" customHeight="1">
      <c r="A24" s="32"/>
      <c r="B24" s="36"/>
      <c r="C24" s="3"/>
      <c r="D24" s="3"/>
      <c r="E24" s="36"/>
      <c r="F24" s="31"/>
      <c r="G24" s="39"/>
      <c r="H24" s="6"/>
    </row>
    <row r="25" spans="1:8" ht="12.75" hidden="1" customHeight="1">
      <c r="A25" s="32"/>
      <c r="B25" s="36"/>
      <c r="C25" s="3"/>
      <c r="D25" s="3"/>
      <c r="E25" s="36"/>
      <c r="F25" s="6"/>
      <c r="G25" s="39"/>
      <c r="H25" s="6" t="s">
        <v>55</v>
      </c>
    </row>
    <row r="26" spans="1:8" ht="14.45" customHeight="1">
      <c r="A26" s="30">
        <v>903</v>
      </c>
      <c r="B26" s="11" t="s">
        <v>3</v>
      </c>
      <c r="C26" s="12">
        <f>SUM(C27:C42)</f>
        <v>402721</v>
      </c>
      <c r="D26" s="12">
        <f>SUM(D27:D42)</f>
        <v>82232.3</v>
      </c>
      <c r="E26" s="40"/>
      <c r="F26" s="41">
        <f>SUM(F27:F42)</f>
        <v>0</v>
      </c>
      <c r="G26" s="42">
        <f>SUM(G27:G42)</f>
        <v>0</v>
      </c>
      <c r="H26" s="6"/>
    </row>
    <row r="27" spans="1:8" ht="54.6" customHeight="1">
      <c r="A27" s="36"/>
      <c r="B27" s="1"/>
      <c r="C27" s="16">
        <v>37537</v>
      </c>
      <c r="D27" s="16"/>
      <c r="E27" s="1" t="s">
        <v>112</v>
      </c>
      <c r="F27" s="43"/>
      <c r="G27" s="39"/>
      <c r="H27" s="6"/>
    </row>
    <row r="28" spans="1:8" ht="27.75" customHeight="1">
      <c r="A28" s="36"/>
      <c r="B28" s="1"/>
      <c r="C28" s="16">
        <v>7709</v>
      </c>
      <c r="D28" s="16"/>
      <c r="E28" s="1" t="s">
        <v>103</v>
      </c>
      <c r="F28" s="43"/>
      <c r="G28" s="39"/>
      <c r="H28" s="6"/>
    </row>
    <row r="29" spans="1:8" ht="27" customHeight="1">
      <c r="A29" s="36"/>
      <c r="B29" s="1"/>
      <c r="C29" s="16">
        <v>7980</v>
      </c>
      <c r="D29" s="16"/>
      <c r="E29" s="1" t="s">
        <v>113</v>
      </c>
      <c r="F29" s="43"/>
      <c r="G29" s="39"/>
      <c r="H29" s="6"/>
    </row>
    <row r="30" spans="1:8" ht="39" customHeight="1">
      <c r="A30" s="36"/>
      <c r="B30" s="1"/>
      <c r="C30" s="16">
        <v>7000</v>
      </c>
      <c r="D30" s="16"/>
      <c r="E30" s="1" t="s">
        <v>114</v>
      </c>
      <c r="F30" s="43"/>
      <c r="G30" s="39"/>
      <c r="H30" s="6"/>
    </row>
    <row r="31" spans="1:8" ht="15.95" customHeight="1">
      <c r="A31" s="36"/>
      <c r="B31" s="1"/>
      <c r="C31" s="16">
        <f>326405+7932</f>
        <v>334337</v>
      </c>
      <c r="D31" s="16"/>
      <c r="E31" s="1" t="s">
        <v>79</v>
      </c>
      <c r="F31" s="43"/>
      <c r="G31" s="39"/>
      <c r="H31" s="6"/>
    </row>
    <row r="32" spans="1:8" ht="66.75" customHeight="1">
      <c r="A32" s="36"/>
      <c r="B32" s="1"/>
      <c r="C32" s="16">
        <v>100</v>
      </c>
      <c r="D32" s="44"/>
      <c r="E32" s="1" t="s">
        <v>115</v>
      </c>
      <c r="F32" s="43"/>
      <c r="G32" s="39"/>
      <c r="H32" s="6"/>
    </row>
    <row r="33" spans="1:8" ht="14.45" customHeight="1">
      <c r="A33" s="36"/>
      <c r="B33" s="1"/>
      <c r="C33" s="16">
        <v>2000</v>
      </c>
      <c r="D33" s="44"/>
      <c r="E33" s="1" t="s">
        <v>116</v>
      </c>
      <c r="F33" s="43"/>
      <c r="G33" s="39"/>
      <c r="H33" s="6"/>
    </row>
    <row r="34" spans="1:8" ht="41.45" customHeight="1">
      <c r="A34" s="36"/>
      <c r="B34" s="1"/>
      <c r="C34" s="16">
        <v>4058</v>
      </c>
      <c r="D34" s="44"/>
      <c r="E34" s="1" t="s">
        <v>117</v>
      </c>
      <c r="F34" s="43"/>
      <c r="G34" s="39"/>
      <c r="H34" s="6"/>
    </row>
    <row r="35" spans="1:8" ht="39.950000000000003" customHeight="1">
      <c r="A35" s="36"/>
      <c r="B35" s="1"/>
      <c r="C35" s="16">
        <v>2000</v>
      </c>
      <c r="D35" s="44"/>
      <c r="E35" s="1" t="s">
        <v>109</v>
      </c>
      <c r="F35" s="43"/>
      <c r="G35" s="39"/>
      <c r="H35" s="6"/>
    </row>
    <row r="36" spans="1:8" ht="66.599999999999994" customHeight="1">
      <c r="A36" s="36"/>
      <c r="B36" s="1"/>
      <c r="C36" s="44"/>
      <c r="D36" s="16">
        <f>72333.8</f>
        <v>72333.8</v>
      </c>
      <c r="E36" s="1" t="s">
        <v>118</v>
      </c>
      <c r="F36" s="43"/>
      <c r="G36" s="39"/>
      <c r="H36" s="6" t="s">
        <v>55</v>
      </c>
    </row>
    <row r="37" spans="1:8">
      <c r="A37" s="36"/>
      <c r="B37" s="1"/>
      <c r="C37" s="44"/>
      <c r="D37" s="16">
        <v>7000</v>
      </c>
      <c r="E37" s="1" t="s">
        <v>119</v>
      </c>
      <c r="F37" s="45"/>
      <c r="G37" s="39"/>
      <c r="H37" s="6" t="s">
        <v>55</v>
      </c>
    </row>
    <row r="38" spans="1:8" ht="25.5">
      <c r="A38" s="32"/>
      <c r="B38" s="1"/>
      <c r="C38" s="44"/>
      <c r="D38" s="16">
        <v>1120.3</v>
      </c>
      <c r="E38" s="1" t="s">
        <v>120</v>
      </c>
      <c r="F38" s="6"/>
      <c r="G38" s="39"/>
      <c r="H38" s="6" t="s">
        <v>55</v>
      </c>
    </row>
    <row r="39" spans="1:8" ht="25.5">
      <c r="A39" s="32"/>
      <c r="B39" s="1"/>
      <c r="C39" s="44"/>
      <c r="D39" s="16">
        <f>1162.6+615.6</f>
        <v>1778.1999999999998</v>
      </c>
      <c r="E39" s="1" t="s">
        <v>121</v>
      </c>
      <c r="F39" s="6"/>
      <c r="G39" s="39"/>
      <c r="H39" s="6"/>
    </row>
    <row r="40" spans="1:8" ht="15" hidden="1" customHeight="1">
      <c r="A40" s="32"/>
      <c r="B40" s="36"/>
      <c r="C40" s="3"/>
      <c r="D40" s="16"/>
      <c r="E40" s="36"/>
      <c r="F40" s="6"/>
      <c r="G40" s="39"/>
      <c r="H40" s="6"/>
    </row>
    <row r="41" spans="1:8" ht="15" hidden="1" customHeight="1">
      <c r="A41" s="32"/>
      <c r="B41" s="36"/>
      <c r="C41" s="3"/>
      <c r="D41" s="16"/>
      <c r="E41" s="36"/>
      <c r="F41" s="6"/>
      <c r="G41" s="39"/>
      <c r="H41" s="6"/>
    </row>
    <row r="42" spans="1:8" ht="12.75" hidden="1" customHeight="1">
      <c r="A42" s="32"/>
      <c r="B42" s="36"/>
      <c r="C42" s="3"/>
      <c r="D42" s="16"/>
      <c r="E42" s="36"/>
      <c r="F42" s="6"/>
      <c r="G42" s="39"/>
      <c r="H42" s="6" t="s">
        <v>55</v>
      </c>
    </row>
    <row r="43" spans="1:8" ht="28.5" customHeight="1">
      <c r="A43" s="30">
        <v>904</v>
      </c>
      <c r="B43" s="11" t="s">
        <v>4</v>
      </c>
      <c r="C43" s="12">
        <f>SUM(C44:C44)</f>
        <v>0</v>
      </c>
      <c r="D43" s="12">
        <f>SUM(D44:D44)</f>
        <v>1789.9</v>
      </c>
      <c r="E43" s="13"/>
      <c r="F43" s="31"/>
      <c r="G43" s="7"/>
      <c r="H43" s="6"/>
    </row>
    <row r="44" spans="1:8" ht="53.45" customHeight="1">
      <c r="A44" s="5"/>
      <c r="B44" s="4"/>
      <c r="C44" s="12"/>
      <c r="D44" s="16">
        <v>1789.9</v>
      </c>
      <c r="E44" s="1" t="s">
        <v>99</v>
      </c>
      <c r="F44" s="31"/>
      <c r="G44" s="7"/>
      <c r="H44" s="6"/>
    </row>
    <row r="45" spans="1:8" ht="53.25" customHeight="1">
      <c r="A45" s="30">
        <v>905</v>
      </c>
      <c r="B45" s="46" t="s">
        <v>63</v>
      </c>
      <c r="C45" s="12">
        <f>SUM(C46:C47)</f>
        <v>0</v>
      </c>
      <c r="D45" s="12">
        <f>SUM(D46:D47)</f>
        <v>272</v>
      </c>
      <c r="E45" s="47"/>
      <c r="F45" s="31">
        <f>SUM(F47:F47)</f>
        <v>0</v>
      </c>
      <c r="G45" s="7">
        <f>SUM(G47:G47)</f>
        <v>0</v>
      </c>
      <c r="H45" s="6"/>
    </row>
    <row r="46" spans="1:8" ht="37.5" customHeight="1">
      <c r="A46" s="5"/>
      <c r="B46" s="48"/>
      <c r="C46" s="16"/>
      <c r="D46" s="16">
        <v>272</v>
      </c>
      <c r="E46" s="2" t="s">
        <v>122</v>
      </c>
      <c r="F46" s="31" t="s">
        <v>55</v>
      </c>
      <c r="G46" s="39"/>
      <c r="H46" s="6" t="s">
        <v>55</v>
      </c>
    </row>
    <row r="47" spans="1:8" hidden="1">
      <c r="A47" s="5"/>
      <c r="B47" s="49"/>
      <c r="C47" s="3"/>
      <c r="D47" s="3"/>
      <c r="E47" s="50"/>
      <c r="F47" s="6"/>
      <c r="G47" s="39"/>
      <c r="H47" s="6" t="s">
        <v>55</v>
      </c>
    </row>
    <row r="48" spans="1:8" ht="18.75" customHeight="1">
      <c r="A48" s="30">
        <v>906</v>
      </c>
      <c r="B48" s="51" t="s">
        <v>5</v>
      </c>
      <c r="C48" s="12">
        <f>SUM(C49:C50)</f>
        <v>4982</v>
      </c>
      <c r="D48" s="12">
        <f>SUM(D49:D50)</f>
        <v>0</v>
      </c>
      <c r="E48" s="50"/>
      <c r="F48" s="31">
        <f>SUM(F49:F50)</f>
        <v>500</v>
      </c>
      <c r="G48" s="7">
        <f>SUM(G49:G50)</f>
        <v>0</v>
      </c>
      <c r="H48" s="6"/>
    </row>
    <row r="49" spans="1:9" ht="65.45" customHeight="1">
      <c r="A49" s="52"/>
      <c r="B49" s="1"/>
      <c r="C49" s="16">
        <v>2932</v>
      </c>
      <c r="D49" s="12"/>
      <c r="E49" s="1" t="s">
        <v>160</v>
      </c>
      <c r="F49" s="6">
        <v>500</v>
      </c>
      <c r="G49" s="7"/>
      <c r="H49" s="6"/>
    </row>
    <row r="50" spans="1:9" ht="27.75" customHeight="1">
      <c r="A50" s="5"/>
      <c r="B50" s="53"/>
      <c r="C50" s="16">
        <v>2050</v>
      </c>
      <c r="D50" s="12"/>
      <c r="E50" s="1" t="s">
        <v>123</v>
      </c>
      <c r="F50" s="53"/>
      <c r="G50" s="39"/>
      <c r="H50" s="6"/>
    </row>
    <row r="51" spans="1:9" ht="41.1" customHeight="1">
      <c r="A51" s="30">
        <v>908</v>
      </c>
      <c r="B51" s="11" t="s">
        <v>6</v>
      </c>
      <c r="C51" s="12">
        <f>SUM(C52:C59)</f>
        <v>120000</v>
      </c>
      <c r="D51" s="12">
        <f>SUM(D52:D59)</f>
        <v>0</v>
      </c>
      <c r="E51" s="13"/>
      <c r="F51" s="31">
        <f>SUM(F52:F60)</f>
        <v>0</v>
      </c>
      <c r="G51" s="7">
        <f>SUM(G52:G60)</f>
        <v>0</v>
      </c>
      <c r="H51" s="6"/>
    </row>
    <row r="52" spans="1:9" ht="38.25">
      <c r="A52" s="5"/>
      <c r="B52" s="152"/>
      <c r="C52" s="16">
        <v>11560</v>
      </c>
      <c r="D52" s="3"/>
      <c r="E52" s="1" t="s">
        <v>93</v>
      </c>
      <c r="F52" s="6"/>
      <c r="G52" s="7"/>
      <c r="H52" s="9" t="s">
        <v>56</v>
      </c>
    </row>
    <row r="53" spans="1:9" ht="16.5" hidden="1" customHeight="1">
      <c r="A53" s="5"/>
      <c r="B53" s="153"/>
      <c r="C53" s="16"/>
      <c r="D53" s="3"/>
      <c r="E53" s="1"/>
      <c r="F53" s="6"/>
      <c r="G53" s="7"/>
      <c r="H53" s="9"/>
      <c r="I53" s="10">
        <f>C52-D53</f>
        <v>11560</v>
      </c>
    </row>
    <row r="54" spans="1:9" ht="39" customHeight="1">
      <c r="A54" s="5"/>
      <c r="B54" s="154"/>
      <c r="C54" s="16">
        <v>28440</v>
      </c>
      <c r="D54" s="3"/>
      <c r="E54" s="1" t="s">
        <v>94</v>
      </c>
      <c r="F54" s="6"/>
      <c r="G54" s="7"/>
      <c r="H54" s="6" t="s">
        <v>55</v>
      </c>
      <c r="I54" s="10"/>
    </row>
    <row r="55" spans="1:9" ht="25.5" hidden="1">
      <c r="A55" s="5"/>
      <c r="B55" s="154"/>
      <c r="C55" s="16"/>
      <c r="D55" s="3"/>
      <c r="E55" s="1" t="s">
        <v>78</v>
      </c>
      <c r="F55" s="6"/>
      <c r="G55" s="7"/>
      <c r="H55" s="6"/>
    </row>
    <row r="56" spans="1:9" ht="25.5">
      <c r="A56" s="5"/>
      <c r="B56" s="15"/>
      <c r="C56" s="16">
        <v>10000</v>
      </c>
      <c r="D56" s="3"/>
      <c r="E56" s="1" t="s">
        <v>154</v>
      </c>
      <c r="F56" s="6"/>
      <c r="G56" s="7"/>
      <c r="H56" s="6"/>
    </row>
    <row r="57" spans="1:9" ht="55.5" customHeight="1">
      <c r="A57" s="5"/>
      <c r="B57" s="14"/>
      <c r="C57" s="16">
        <v>70000</v>
      </c>
      <c r="D57" s="3"/>
      <c r="E57" s="1" t="s">
        <v>155</v>
      </c>
      <c r="F57" s="6"/>
      <c r="G57" s="7"/>
      <c r="H57" s="6"/>
    </row>
    <row r="58" spans="1:9" ht="16.5" hidden="1" customHeight="1">
      <c r="A58" s="5"/>
      <c r="B58" s="54"/>
      <c r="C58" s="3"/>
      <c r="D58" s="12"/>
      <c r="E58" s="13"/>
      <c r="F58" s="6"/>
      <c r="G58" s="7"/>
      <c r="H58" s="53" t="s">
        <v>59</v>
      </c>
    </row>
    <row r="59" spans="1:9" ht="12.75" hidden="1" customHeight="1">
      <c r="A59" s="5"/>
      <c r="B59" s="54"/>
      <c r="C59" s="12"/>
      <c r="D59" s="12"/>
      <c r="E59" s="13"/>
      <c r="F59" s="6"/>
      <c r="G59" s="7"/>
      <c r="H59" s="53"/>
    </row>
    <row r="60" spans="1:9" ht="12.75" hidden="1" customHeight="1">
      <c r="A60" s="5"/>
      <c r="B60" s="54"/>
      <c r="C60" s="12"/>
      <c r="D60" s="12"/>
      <c r="E60" s="55"/>
      <c r="F60" s="56"/>
      <c r="G60" s="7"/>
      <c r="H60" s="53" t="s">
        <v>60</v>
      </c>
    </row>
    <row r="61" spans="1:9" ht="42" customHeight="1">
      <c r="A61" s="30">
        <v>909</v>
      </c>
      <c r="B61" s="11" t="s">
        <v>7</v>
      </c>
      <c r="C61" s="12">
        <f>SUM(C62:C74)</f>
        <v>200370</v>
      </c>
      <c r="D61" s="12">
        <f>SUM(D62:D74)</f>
        <v>317.39999999999998</v>
      </c>
      <c r="E61" s="13"/>
      <c r="F61" s="31">
        <f>SUM(F69:F74)</f>
        <v>0</v>
      </c>
      <c r="G61" s="7">
        <f>SUM(G69:G74)</f>
        <v>0</v>
      </c>
      <c r="H61" s="6"/>
    </row>
    <row r="62" spans="1:9" ht="54.75" customHeight="1">
      <c r="A62" s="30"/>
      <c r="B62" s="51"/>
      <c r="C62" s="16">
        <v>2500</v>
      </c>
      <c r="D62" s="57"/>
      <c r="E62" s="1" t="s">
        <v>161</v>
      </c>
      <c r="F62" s="31"/>
      <c r="G62" s="7"/>
      <c r="H62" s="6"/>
    </row>
    <row r="63" spans="1:9" ht="67.5" customHeight="1">
      <c r="A63" s="30"/>
      <c r="B63" s="51"/>
      <c r="C63" s="16">
        <v>108912</v>
      </c>
      <c r="D63" s="57"/>
      <c r="E63" s="1" t="s">
        <v>124</v>
      </c>
      <c r="F63" s="31"/>
      <c r="G63" s="7"/>
      <c r="H63" s="6"/>
    </row>
    <row r="64" spans="1:9" ht="27.75" customHeight="1">
      <c r="A64" s="30"/>
      <c r="B64" s="1"/>
      <c r="C64" s="16">
        <v>43350</v>
      </c>
      <c r="D64" s="57"/>
      <c r="E64" s="1" t="s">
        <v>125</v>
      </c>
      <c r="F64" s="31"/>
      <c r="G64" s="7"/>
      <c r="H64" s="6"/>
    </row>
    <row r="65" spans="1:8" ht="39" customHeight="1">
      <c r="A65" s="30"/>
      <c r="B65" s="51"/>
      <c r="C65" s="16">
        <v>10720</v>
      </c>
      <c r="D65" s="57"/>
      <c r="E65" s="1" t="s">
        <v>109</v>
      </c>
      <c r="F65" s="31"/>
      <c r="G65" s="7"/>
      <c r="H65" s="6"/>
    </row>
    <row r="66" spans="1:8" ht="16.5" customHeight="1">
      <c r="A66" s="30"/>
      <c r="B66" s="51"/>
      <c r="C66" s="16">
        <v>34888</v>
      </c>
      <c r="D66" s="57"/>
      <c r="E66" s="1" t="s">
        <v>80</v>
      </c>
      <c r="F66" s="31"/>
      <c r="G66" s="7"/>
      <c r="H66" s="6"/>
    </row>
    <row r="67" spans="1:8" ht="81.75" hidden="1" customHeight="1">
      <c r="A67" s="5"/>
      <c r="B67" s="1" t="s">
        <v>75</v>
      </c>
      <c r="C67" s="3"/>
      <c r="D67" s="3"/>
      <c r="E67" s="1" t="s">
        <v>76</v>
      </c>
      <c r="F67" s="31"/>
      <c r="G67" s="39"/>
      <c r="H67" s="53"/>
    </row>
    <row r="68" spans="1:8" ht="81.75" hidden="1" customHeight="1">
      <c r="A68" s="5"/>
      <c r="B68" s="1" t="s">
        <v>77</v>
      </c>
      <c r="C68" s="3"/>
      <c r="D68" s="3"/>
      <c r="E68" s="1"/>
      <c r="F68" s="31"/>
      <c r="G68" s="39"/>
      <c r="H68" s="53"/>
    </row>
    <row r="69" spans="1:8" ht="39" customHeight="1">
      <c r="A69" s="5"/>
      <c r="C69" s="3"/>
      <c r="D69" s="16">
        <v>317.39999999999998</v>
      </c>
      <c r="E69" s="1" t="s">
        <v>126</v>
      </c>
      <c r="F69" s="6"/>
      <c r="G69" s="39"/>
      <c r="H69" s="6"/>
    </row>
    <row r="70" spans="1:8" hidden="1">
      <c r="A70" s="5"/>
      <c r="B70" s="58"/>
      <c r="C70" s="59"/>
      <c r="D70" s="16"/>
      <c r="E70" s="1"/>
      <c r="F70" s="6"/>
      <c r="G70" s="39"/>
      <c r="H70" s="6"/>
    </row>
    <row r="71" spans="1:8" hidden="1">
      <c r="A71" s="5"/>
      <c r="B71" s="58"/>
      <c r="C71" s="59"/>
      <c r="D71" s="16"/>
      <c r="E71" s="1"/>
      <c r="F71" s="6"/>
      <c r="G71" s="39"/>
      <c r="H71" s="6"/>
    </row>
    <row r="72" spans="1:8" hidden="1">
      <c r="A72" s="5"/>
      <c r="B72" s="58"/>
      <c r="C72" s="59"/>
      <c r="D72" s="16"/>
      <c r="E72" s="1"/>
      <c r="F72" s="6"/>
      <c r="G72" s="39"/>
      <c r="H72" s="6"/>
    </row>
    <row r="73" spans="1:8" hidden="1">
      <c r="A73" s="5"/>
      <c r="B73" s="58"/>
      <c r="C73" s="59"/>
      <c r="D73" s="16"/>
      <c r="E73" s="1"/>
      <c r="F73" s="6"/>
      <c r="G73" s="39"/>
      <c r="H73" s="6"/>
    </row>
    <row r="74" spans="1:8" hidden="1">
      <c r="A74" s="5"/>
      <c r="B74" s="53"/>
      <c r="C74" s="3"/>
      <c r="D74" s="3"/>
      <c r="E74" s="13"/>
      <c r="F74" s="31"/>
      <c r="G74" s="39"/>
      <c r="H74" s="6"/>
    </row>
    <row r="75" spans="1:8" ht="15.75" hidden="1" customHeight="1">
      <c r="A75" s="30">
        <v>910</v>
      </c>
      <c r="B75" s="11" t="s">
        <v>27</v>
      </c>
      <c r="C75" s="12">
        <f>SUM(C76)</f>
        <v>0</v>
      </c>
      <c r="D75" s="12">
        <f>SUM(D76)</f>
        <v>0</v>
      </c>
      <c r="E75" s="50"/>
      <c r="F75" s="31"/>
      <c r="G75" s="7"/>
      <c r="H75" s="6"/>
    </row>
    <row r="76" spans="1:8" ht="54" hidden="1" customHeight="1">
      <c r="A76" s="5"/>
      <c r="B76" s="60"/>
      <c r="C76" s="12"/>
      <c r="D76" s="12"/>
      <c r="E76" s="1" t="s">
        <v>82</v>
      </c>
      <c r="F76" s="31"/>
      <c r="G76" s="7"/>
      <c r="H76" s="6"/>
    </row>
    <row r="77" spans="1:8" ht="27" customHeight="1">
      <c r="A77" s="30">
        <v>911</v>
      </c>
      <c r="B77" s="11" t="s">
        <v>162</v>
      </c>
      <c r="C77" s="12">
        <f>SUM(C78:C86)</f>
        <v>50700</v>
      </c>
      <c r="D77" s="12">
        <f>SUM(D78:D86)</f>
        <v>0</v>
      </c>
      <c r="E77" s="50"/>
      <c r="F77" s="31">
        <f>SUM(F80:F85)</f>
        <v>0</v>
      </c>
      <c r="G77" s="7">
        <f>SUM(G80:G85)</f>
        <v>0</v>
      </c>
      <c r="H77" s="6"/>
    </row>
    <row r="78" spans="1:8" ht="26.25" customHeight="1">
      <c r="A78" s="30"/>
      <c r="B78" s="11"/>
      <c r="C78" s="16">
        <v>700</v>
      </c>
      <c r="D78" s="12"/>
      <c r="E78" s="1" t="s">
        <v>98</v>
      </c>
      <c r="F78" s="31"/>
      <c r="G78" s="7"/>
      <c r="H78" s="6"/>
    </row>
    <row r="79" spans="1:8" ht="16.5" customHeight="1">
      <c r="A79" s="30"/>
      <c r="B79" s="11"/>
      <c r="C79" s="16">
        <v>50000</v>
      </c>
      <c r="D79" s="12"/>
      <c r="E79" s="1" t="s">
        <v>127</v>
      </c>
      <c r="F79" s="31"/>
      <c r="G79" s="7"/>
      <c r="H79" s="6"/>
    </row>
    <row r="80" spans="1:8" ht="25.5" hidden="1">
      <c r="A80" s="5"/>
      <c r="B80" s="38"/>
      <c r="C80" s="12"/>
      <c r="D80" s="12"/>
      <c r="E80" s="1" t="s">
        <v>83</v>
      </c>
      <c r="F80" s="6"/>
      <c r="G80" s="7"/>
      <c r="H80" s="6" t="s">
        <v>55</v>
      </c>
    </row>
    <row r="81" spans="1:8" hidden="1">
      <c r="A81" s="5"/>
      <c r="B81" s="54"/>
      <c r="C81" s="3"/>
      <c r="D81" s="12"/>
      <c r="E81" s="50"/>
      <c r="F81" s="6"/>
      <c r="G81" s="7"/>
      <c r="H81" s="6" t="s">
        <v>55</v>
      </c>
    </row>
    <row r="82" spans="1:8" ht="12.75" hidden="1" customHeight="1">
      <c r="A82" s="5"/>
      <c r="B82" s="54"/>
      <c r="C82" s="3"/>
      <c r="D82" s="12"/>
      <c r="E82" s="50"/>
      <c r="F82" s="6"/>
      <c r="G82" s="7"/>
      <c r="H82" s="53" t="s">
        <v>64</v>
      </c>
    </row>
    <row r="83" spans="1:8" ht="12.75" hidden="1" customHeight="1">
      <c r="A83" s="5"/>
      <c r="B83" s="61"/>
      <c r="C83" s="3"/>
      <c r="D83" s="12"/>
      <c r="E83" s="50"/>
      <c r="F83" s="6"/>
      <c r="G83" s="7"/>
      <c r="H83" s="53"/>
    </row>
    <row r="84" spans="1:8" ht="12.75" hidden="1" customHeight="1">
      <c r="A84" s="5"/>
      <c r="B84" s="54"/>
      <c r="C84" s="3"/>
      <c r="D84" s="12"/>
      <c r="E84" s="50"/>
      <c r="F84" s="6"/>
      <c r="G84" s="7"/>
      <c r="H84" s="62" t="s">
        <v>61</v>
      </c>
    </row>
    <row r="85" spans="1:8" hidden="1">
      <c r="A85" s="5"/>
      <c r="B85" s="63"/>
      <c r="C85" s="12"/>
      <c r="D85" s="12"/>
      <c r="E85" s="64"/>
      <c r="F85" s="6"/>
      <c r="G85" s="39"/>
      <c r="H85" s="6" t="s">
        <v>55</v>
      </c>
    </row>
    <row r="86" spans="1:8" hidden="1">
      <c r="A86" s="5"/>
      <c r="B86" s="60"/>
      <c r="C86" s="12"/>
      <c r="D86" s="12"/>
      <c r="E86" s="64"/>
      <c r="F86" s="31"/>
      <c r="G86" s="7"/>
      <c r="H86" s="6" t="s">
        <v>55</v>
      </c>
    </row>
    <row r="87" spans="1:8" ht="25.5" hidden="1">
      <c r="A87" s="30">
        <v>913</v>
      </c>
      <c r="B87" s="11" t="s">
        <v>28</v>
      </c>
      <c r="C87" s="12">
        <f>SUM(C88:C91)</f>
        <v>0</v>
      </c>
      <c r="D87" s="12">
        <f>SUM(D88:D91)</f>
        <v>0</v>
      </c>
      <c r="E87" s="50"/>
      <c r="F87" s="31">
        <f>SUM(F91:F91)</f>
        <v>0</v>
      </c>
      <c r="G87" s="7">
        <f>SUM(G91:G91)</f>
        <v>0</v>
      </c>
      <c r="H87" s="6"/>
    </row>
    <row r="88" spans="1:8" hidden="1">
      <c r="A88" s="5"/>
      <c r="B88" s="36"/>
      <c r="C88" s="3"/>
      <c r="D88" s="3"/>
      <c r="E88" s="50"/>
      <c r="F88" s="6"/>
      <c r="G88" s="39"/>
      <c r="H88" s="50"/>
    </row>
    <row r="89" spans="1:8" hidden="1">
      <c r="A89" s="5"/>
      <c r="B89" s="36"/>
      <c r="C89" s="3"/>
      <c r="D89" s="3"/>
      <c r="E89" s="50"/>
      <c r="F89" s="6"/>
      <c r="G89" s="39"/>
      <c r="H89" s="50"/>
    </row>
    <row r="90" spans="1:8" hidden="1">
      <c r="A90" s="5"/>
      <c r="B90" s="36"/>
      <c r="C90" s="3"/>
      <c r="D90" s="3"/>
      <c r="E90" s="50"/>
      <c r="F90" s="6"/>
      <c r="G90" s="39"/>
      <c r="H90" s="50"/>
    </row>
    <row r="91" spans="1:8" hidden="1">
      <c r="A91" s="5"/>
      <c r="B91" s="36"/>
      <c r="C91" s="3"/>
      <c r="D91" s="3"/>
      <c r="E91" s="50"/>
      <c r="F91" s="6"/>
      <c r="G91" s="39"/>
      <c r="H91" s="6" t="s">
        <v>55</v>
      </c>
    </row>
    <row r="92" spans="1:8" ht="15.75" customHeight="1">
      <c r="A92" s="30">
        <v>914</v>
      </c>
      <c r="B92" s="11" t="s">
        <v>0</v>
      </c>
      <c r="C92" s="12">
        <f>SUM(C93:C93)</f>
        <v>15500</v>
      </c>
      <c r="D92" s="12">
        <f>SUM(D94:D98)</f>
        <v>0</v>
      </c>
      <c r="E92" s="50"/>
      <c r="F92" s="31">
        <f>SUM(F94:F98)</f>
        <v>0</v>
      </c>
      <c r="G92" s="7">
        <f>SUM(G94:G98)</f>
        <v>0</v>
      </c>
      <c r="H92" s="6"/>
    </row>
    <row r="93" spans="1:8" ht="55.5" customHeight="1">
      <c r="A93" s="30"/>
      <c r="B93" s="11"/>
      <c r="C93" s="16">
        <v>15500</v>
      </c>
      <c r="D93" s="12"/>
      <c r="E93" s="1" t="s">
        <v>128</v>
      </c>
      <c r="F93" s="31"/>
      <c r="G93" s="7"/>
      <c r="H93" s="6"/>
    </row>
    <row r="94" spans="1:8" hidden="1">
      <c r="A94" s="5"/>
      <c r="B94" s="65"/>
      <c r="C94" s="3"/>
      <c r="D94" s="3"/>
      <c r="E94" s="50"/>
      <c r="F94" s="6"/>
      <c r="G94" s="39"/>
      <c r="H94" s="50"/>
    </row>
    <row r="95" spans="1:8" hidden="1">
      <c r="A95" s="5"/>
      <c r="B95" s="65"/>
      <c r="C95" s="3"/>
      <c r="D95" s="3"/>
      <c r="E95" s="50"/>
      <c r="F95" s="6"/>
      <c r="G95" s="39"/>
      <c r="H95" s="50"/>
    </row>
    <row r="96" spans="1:8" hidden="1">
      <c r="A96" s="5"/>
      <c r="B96" s="65"/>
      <c r="C96" s="3"/>
      <c r="D96" s="3"/>
      <c r="E96" s="50"/>
      <c r="F96" s="6"/>
      <c r="G96" s="39"/>
      <c r="H96" s="50"/>
    </row>
    <row r="97" spans="1:8" hidden="1">
      <c r="A97" s="5"/>
      <c r="B97" s="65"/>
      <c r="C97" s="3"/>
      <c r="D97" s="3"/>
      <c r="E97" s="50"/>
      <c r="F97" s="6"/>
      <c r="G97" s="39"/>
      <c r="H97" s="50"/>
    </row>
    <row r="98" spans="1:8" hidden="1">
      <c r="A98" s="5"/>
      <c r="B98" s="65"/>
      <c r="C98" s="3"/>
      <c r="D98" s="3"/>
      <c r="E98" s="50"/>
      <c r="F98" s="6"/>
      <c r="G98" s="39"/>
      <c r="H98" s="50"/>
    </row>
    <row r="99" spans="1:8" ht="25.5">
      <c r="A99" s="30">
        <v>915</v>
      </c>
      <c r="B99" s="11" t="s">
        <v>33</v>
      </c>
      <c r="C99" s="12">
        <f>C100</f>
        <v>287.8</v>
      </c>
      <c r="D99" s="12">
        <f>SUM(D100)</f>
        <v>0</v>
      </c>
      <c r="E99" s="50"/>
      <c r="F99" s="31">
        <f>SUM(F100)</f>
        <v>0</v>
      </c>
      <c r="G99" s="7">
        <f>SUM(G100)</f>
        <v>0</v>
      </c>
      <c r="H99" s="6"/>
    </row>
    <row r="100" spans="1:8" ht="28.5" customHeight="1">
      <c r="A100" s="5"/>
      <c r="B100" s="66"/>
      <c r="C100" s="67">
        <v>287.8</v>
      </c>
      <c r="D100" s="12"/>
      <c r="E100" s="1" t="s">
        <v>129</v>
      </c>
      <c r="F100" s="6"/>
      <c r="G100" s="7"/>
      <c r="H100" s="6" t="s">
        <v>55</v>
      </c>
    </row>
    <row r="101" spans="1:8" ht="48" hidden="1" customHeight="1">
      <c r="A101" s="30">
        <v>916</v>
      </c>
      <c r="B101" s="11" t="s">
        <v>40</v>
      </c>
      <c r="C101" s="12">
        <f>SUM(C102:C102)</f>
        <v>0</v>
      </c>
      <c r="D101" s="12">
        <f>SUM(D102:D102)</f>
        <v>0</v>
      </c>
      <c r="E101" s="47"/>
      <c r="F101" s="31" t="e">
        <f>SUM(#REF!)</f>
        <v>#REF!</v>
      </c>
      <c r="G101" s="7" t="e">
        <f>SUM(#REF!)</f>
        <v>#REF!</v>
      </c>
      <c r="H101" s="6"/>
    </row>
    <row r="102" spans="1:8" ht="80.25" hidden="1" customHeight="1">
      <c r="A102" s="52"/>
      <c r="B102" s="1" t="s">
        <v>72</v>
      </c>
      <c r="C102" s="3"/>
      <c r="D102" s="3"/>
      <c r="E102" s="1" t="s">
        <v>81</v>
      </c>
      <c r="F102" s="31"/>
      <c r="G102" s="7"/>
      <c r="H102" s="6"/>
    </row>
    <row r="103" spans="1:8" ht="18.75" hidden="1" customHeight="1">
      <c r="A103" s="30">
        <v>917</v>
      </c>
      <c r="B103" s="11" t="s">
        <v>41</v>
      </c>
      <c r="C103" s="12">
        <f>SUM(C104)</f>
        <v>0</v>
      </c>
      <c r="D103" s="12">
        <f>SUM(D104)</f>
        <v>0</v>
      </c>
      <c r="E103" s="47"/>
      <c r="F103" s="31"/>
      <c r="G103" s="7"/>
      <c r="H103" s="6"/>
    </row>
    <row r="104" spans="1:8" hidden="1">
      <c r="A104" s="5"/>
      <c r="B104" s="68"/>
      <c r="C104" s="12"/>
      <c r="D104" s="12"/>
      <c r="E104" s="69"/>
      <c r="F104" s="31"/>
      <c r="G104" s="7"/>
      <c r="H104" s="6" t="s">
        <v>55</v>
      </c>
    </row>
    <row r="105" spans="1:8" hidden="1">
      <c r="A105" s="5">
        <v>918</v>
      </c>
      <c r="B105" s="60" t="s">
        <v>34</v>
      </c>
      <c r="C105" s="12">
        <f>SUM(C106)</f>
        <v>0</v>
      </c>
      <c r="D105" s="12">
        <f>SUM(D106)</f>
        <v>0</v>
      </c>
      <c r="E105" s="47"/>
      <c r="F105" s="31"/>
      <c r="G105" s="7"/>
      <c r="H105" s="6"/>
    </row>
    <row r="106" spans="1:8" hidden="1">
      <c r="A106" s="5"/>
      <c r="B106" s="38"/>
      <c r="C106" s="12"/>
      <c r="D106" s="12"/>
      <c r="E106" s="50"/>
      <c r="F106" s="31"/>
      <c r="G106" s="7"/>
      <c r="H106" s="6" t="s">
        <v>55</v>
      </c>
    </row>
    <row r="107" spans="1:8" ht="25.5">
      <c r="A107" s="30">
        <v>919</v>
      </c>
      <c r="B107" s="11" t="s">
        <v>35</v>
      </c>
      <c r="C107" s="12">
        <f>SUM(C108:C109)</f>
        <v>7435.4</v>
      </c>
      <c r="D107" s="12">
        <f>SUM(D109)</f>
        <v>0</v>
      </c>
      <c r="E107" s="47"/>
      <c r="F107" s="31"/>
      <c r="G107" s="7"/>
      <c r="H107" s="6"/>
    </row>
    <row r="108" spans="1:8" ht="27" customHeight="1">
      <c r="A108" s="5"/>
      <c r="B108" s="60"/>
      <c r="C108" s="16">
        <v>2062</v>
      </c>
      <c r="D108" s="12"/>
      <c r="E108" s="1" t="s">
        <v>159</v>
      </c>
      <c r="F108" s="31"/>
      <c r="G108" s="7"/>
      <c r="H108" s="6"/>
    </row>
    <row r="109" spans="1:8" ht="18" customHeight="1">
      <c r="A109" s="52"/>
      <c r="B109" s="1"/>
      <c r="C109" s="16">
        <v>5373.4</v>
      </c>
      <c r="D109" s="12"/>
      <c r="E109" s="1" t="s">
        <v>130</v>
      </c>
      <c r="F109" s="6"/>
      <c r="G109" s="7"/>
      <c r="H109" s="6" t="s">
        <v>55</v>
      </c>
    </row>
    <row r="110" spans="1:8" ht="15.75" customHeight="1">
      <c r="A110" s="30">
        <v>920</v>
      </c>
      <c r="B110" s="11" t="s">
        <v>8</v>
      </c>
      <c r="C110" s="12">
        <f>SUM(C111:C117)</f>
        <v>13541</v>
      </c>
      <c r="D110" s="12">
        <f>SUM(D111:D117)</f>
        <v>535</v>
      </c>
      <c r="E110" s="70"/>
      <c r="F110" s="31">
        <f>SUM(F117:F123)</f>
        <v>0</v>
      </c>
      <c r="G110" s="7">
        <f>SUM(G117:G123)</f>
        <v>0</v>
      </c>
      <c r="H110" s="6"/>
    </row>
    <row r="111" spans="1:8" ht="29.25" customHeight="1">
      <c r="A111" s="5"/>
      <c r="B111" s="1"/>
      <c r="C111" s="16">
        <v>7000</v>
      </c>
      <c r="D111" s="16"/>
      <c r="E111" s="1" t="s">
        <v>131</v>
      </c>
      <c r="F111" s="6"/>
      <c r="G111" s="39"/>
      <c r="H111" s="6"/>
    </row>
    <row r="112" spans="1:8" ht="54.75" customHeight="1">
      <c r="A112" s="5"/>
      <c r="B112" s="1"/>
      <c r="C112" s="16">
        <v>548</v>
      </c>
      <c r="D112" s="16"/>
      <c r="E112" s="1" t="s">
        <v>132</v>
      </c>
      <c r="F112" s="6"/>
      <c r="G112" s="39"/>
      <c r="H112" s="6"/>
    </row>
    <row r="113" spans="1:8" ht="29.25" customHeight="1">
      <c r="A113" s="5"/>
      <c r="B113" s="1"/>
      <c r="C113" s="16">
        <v>993</v>
      </c>
      <c r="D113" s="16"/>
      <c r="E113" s="1" t="s">
        <v>133</v>
      </c>
      <c r="F113" s="6"/>
      <c r="G113" s="39"/>
      <c r="H113" s="6"/>
    </row>
    <row r="114" spans="1:8" ht="29.25" customHeight="1">
      <c r="A114" s="5"/>
      <c r="B114" s="1"/>
      <c r="C114" s="16">
        <v>5000</v>
      </c>
      <c r="D114" s="16"/>
      <c r="E114" s="1" t="s">
        <v>134</v>
      </c>
      <c r="F114" s="6"/>
      <c r="G114" s="39"/>
      <c r="H114" s="6"/>
    </row>
    <row r="115" spans="1:8">
      <c r="A115" s="5"/>
      <c r="B115" s="1"/>
      <c r="C115" s="57"/>
      <c r="D115" s="67">
        <v>246</v>
      </c>
      <c r="E115" s="1" t="s">
        <v>135</v>
      </c>
      <c r="F115" s="6"/>
      <c r="G115" s="7"/>
      <c r="H115" s="6" t="s">
        <v>55</v>
      </c>
    </row>
    <row r="116" spans="1:8" ht="25.5">
      <c r="A116" s="5"/>
      <c r="B116" s="1"/>
      <c r="C116" s="16"/>
      <c r="D116" s="16">
        <v>289</v>
      </c>
      <c r="E116" s="1" t="s">
        <v>89</v>
      </c>
      <c r="F116" s="31"/>
      <c r="G116" s="39">
        <v>1478</v>
      </c>
      <c r="H116" s="6" t="s">
        <v>55</v>
      </c>
    </row>
    <row r="117" spans="1:8" ht="14.25" hidden="1" customHeight="1">
      <c r="A117" s="5"/>
      <c r="B117" s="38"/>
      <c r="C117" s="12"/>
      <c r="D117" s="3"/>
      <c r="E117" s="50"/>
      <c r="F117" s="31"/>
      <c r="G117" s="39"/>
      <c r="H117" s="6"/>
    </row>
    <row r="118" spans="1:8" hidden="1">
      <c r="A118" s="5"/>
      <c r="B118" s="38"/>
      <c r="C118" s="12"/>
      <c r="D118" s="3"/>
      <c r="E118" s="50"/>
      <c r="F118" s="31"/>
      <c r="G118" s="39"/>
      <c r="H118" s="6" t="s">
        <v>55</v>
      </c>
    </row>
    <row r="119" spans="1:8" hidden="1">
      <c r="A119" s="5"/>
      <c r="B119" s="38"/>
      <c r="C119" s="12"/>
      <c r="D119" s="3"/>
      <c r="E119" s="50"/>
      <c r="F119" s="31"/>
      <c r="G119" s="39"/>
      <c r="H119" s="6" t="s">
        <v>55</v>
      </c>
    </row>
    <row r="120" spans="1:8" hidden="1">
      <c r="A120" s="5"/>
      <c r="B120" s="38"/>
      <c r="C120" s="12"/>
      <c r="D120" s="3"/>
      <c r="E120" s="50"/>
      <c r="F120" s="31"/>
      <c r="G120" s="39"/>
      <c r="H120" s="6"/>
    </row>
    <row r="121" spans="1:8" ht="12.75" hidden="1" customHeight="1">
      <c r="A121" s="5"/>
      <c r="B121" s="38"/>
      <c r="C121" s="12"/>
      <c r="D121" s="12"/>
      <c r="E121" s="50"/>
      <c r="F121" s="31"/>
      <c r="G121" s="39"/>
      <c r="H121" s="71" t="s">
        <v>62</v>
      </c>
    </row>
    <row r="122" spans="1:8" hidden="1">
      <c r="A122" s="5"/>
      <c r="B122" s="38"/>
      <c r="C122" s="12"/>
      <c r="D122" s="12"/>
      <c r="E122" s="50"/>
      <c r="F122" s="31"/>
      <c r="G122" s="39"/>
      <c r="H122" s="6" t="s">
        <v>55</v>
      </c>
    </row>
    <row r="123" spans="1:8" hidden="1">
      <c r="A123" s="5"/>
      <c r="B123" s="36"/>
      <c r="C123" s="12"/>
      <c r="D123" s="12"/>
      <c r="E123" s="50"/>
      <c r="F123" s="31"/>
      <c r="G123" s="7"/>
      <c r="H123" s="6" t="s">
        <v>55</v>
      </c>
    </row>
    <row r="124" spans="1:8" hidden="1">
      <c r="A124" s="5"/>
      <c r="B124" s="36"/>
      <c r="C124" s="12"/>
      <c r="D124" s="12"/>
      <c r="E124" s="50"/>
      <c r="F124" s="31"/>
      <c r="G124" s="7"/>
      <c r="H124" s="6" t="s">
        <v>55</v>
      </c>
    </row>
    <row r="125" spans="1:8" hidden="1">
      <c r="A125" s="5"/>
      <c r="B125" s="36"/>
      <c r="C125" s="12"/>
      <c r="D125" s="12"/>
      <c r="E125" s="50"/>
      <c r="F125" s="31"/>
      <c r="G125" s="7"/>
      <c r="H125" s="6" t="s">
        <v>55</v>
      </c>
    </row>
    <row r="126" spans="1:8" ht="15.75" hidden="1">
      <c r="A126" s="5"/>
      <c r="B126" s="36"/>
      <c r="C126" s="72"/>
      <c r="D126" s="72"/>
      <c r="E126" s="36"/>
      <c r="F126" s="31"/>
      <c r="G126" s="7"/>
      <c r="H126" s="6" t="s">
        <v>55</v>
      </c>
    </row>
    <row r="127" spans="1:8" ht="15.75" hidden="1">
      <c r="A127" s="32"/>
      <c r="B127" s="73"/>
      <c r="C127" s="74"/>
      <c r="D127" s="74"/>
      <c r="E127" s="50"/>
      <c r="F127" s="31"/>
      <c r="G127" s="7"/>
      <c r="H127" s="6" t="s">
        <v>55</v>
      </c>
    </row>
    <row r="128" spans="1:8" ht="15.75" hidden="1">
      <c r="A128" s="32"/>
      <c r="B128" s="75"/>
      <c r="C128" s="72"/>
      <c r="D128" s="72"/>
      <c r="E128" s="50"/>
      <c r="F128" s="31"/>
      <c r="G128" s="7"/>
      <c r="H128" s="6" t="s">
        <v>55</v>
      </c>
    </row>
    <row r="129" spans="1:8" ht="15.75" hidden="1">
      <c r="A129" s="32"/>
      <c r="B129" s="73"/>
      <c r="C129" s="74"/>
      <c r="D129" s="74"/>
      <c r="E129" s="50"/>
      <c r="F129" s="31"/>
      <c r="G129" s="7"/>
      <c r="H129" s="6" t="s">
        <v>55</v>
      </c>
    </row>
    <row r="130" spans="1:8" ht="12.75" hidden="1" customHeight="1">
      <c r="A130" s="5"/>
      <c r="B130" s="75"/>
      <c r="C130" s="12"/>
      <c r="D130" s="12"/>
      <c r="E130" s="50"/>
      <c r="F130" s="31"/>
      <c r="G130" s="7"/>
      <c r="H130" s="50" t="s">
        <v>68</v>
      </c>
    </row>
    <row r="131" spans="1:8" ht="63.75" hidden="1">
      <c r="A131" s="30">
        <v>922</v>
      </c>
      <c r="B131" s="11" t="s">
        <v>65</v>
      </c>
      <c r="C131" s="12">
        <f>SUM(C132:C134)</f>
        <v>0</v>
      </c>
      <c r="D131" s="12">
        <f>SUM(D132:D134)</f>
        <v>0</v>
      </c>
      <c r="E131" s="13"/>
      <c r="F131" s="31"/>
      <c r="G131" s="7"/>
      <c r="H131" s="6"/>
    </row>
    <row r="132" spans="1:8" hidden="1">
      <c r="A132" s="5"/>
      <c r="B132" s="76"/>
      <c r="C132" s="12"/>
      <c r="D132" s="12"/>
      <c r="E132" s="77"/>
      <c r="F132" s="31"/>
      <c r="G132" s="7"/>
      <c r="H132" s="6" t="s">
        <v>55</v>
      </c>
    </row>
    <row r="133" spans="1:8" ht="15.75" hidden="1">
      <c r="A133" s="5"/>
      <c r="B133" s="36"/>
      <c r="C133" s="72"/>
      <c r="D133" s="72"/>
      <c r="E133" s="36"/>
      <c r="F133" s="31"/>
      <c r="G133" s="7"/>
      <c r="H133" s="6" t="s">
        <v>55</v>
      </c>
    </row>
    <row r="134" spans="1:8" hidden="1">
      <c r="A134" s="5"/>
      <c r="B134" s="36"/>
      <c r="C134" s="12"/>
      <c r="D134" s="12"/>
      <c r="E134" s="50"/>
      <c r="F134" s="31"/>
      <c r="G134" s="7"/>
      <c r="H134" s="6" t="s">
        <v>55</v>
      </c>
    </row>
    <row r="135" spans="1:8" ht="41.25" customHeight="1">
      <c r="A135" s="30">
        <v>923</v>
      </c>
      <c r="B135" s="11" t="s">
        <v>42</v>
      </c>
      <c r="C135" s="12">
        <f>SUM(C136:C137)+C138</f>
        <v>15613</v>
      </c>
      <c r="D135" s="12">
        <f>SUM(D139:D145)</f>
        <v>0</v>
      </c>
      <c r="E135" s="78"/>
      <c r="F135" s="31" t="e">
        <f>SUM(#REF!)</f>
        <v>#REF!</v>
      </c>
      <c r="G135" s="7" t="e">
        <f>SUM(#REF!)</f>
        <v>#REF!</v>
      </c>
      <c r="H135" s="6"/>
    </row>
    <row r="136" spans="1:8" ht="51.95" customHeight="1">
      <c r="A136" s="30"/>
      <c r="B136" s="11"/>
      <c r="C136" s="16">
        <v>3436.4</v>
      </c>
      <c r="D136" s="57"/>
      <c r="E136" s="1" t="s">
        <v>136</v>
      </c>
      <c r="F136" s="31"/>
      <c r="G136" s="7"/>
      <c r="H136" s="6"/>
    </row>
    <row r="137" spans="1:8" ht="15" customHeight="1">
      <c r="A137" s="30"/>
      <c r="B137" s="11"/>
      <c r="C137" s="16">
        <v>7626.6</v>
      </c>
      <c r="D137" s="57"/>
      <c r="E137" s="1" t="s">
        <v>80</v>
      </c>
      <c r="F137" s="31"/>
      <c r="G137" s="7"/>
      <c r="H137" s="6"/>
    </row>
    <row r="138" spans="1:8" ht="41.45" customHeight="1">
      <c r="A138" s="30"/>
      <c r="B138" s="11"/>
      <c r="C138" s="16">
        <v>4550</v>
      </c>
      <c r="D138" s="57"/>
      <c r="E138" s="1" t="s">
        <v>109</v>
      </c>
      <c r="F138" s="31"/>
      <c r="G138" s="7"/>
      <c r="H138" s="6"/>
    </row>
    <row r="139" spans="1:8" ht="67.5" hidden="1" customHeight="1">
      <c r="A139" s="32"/>
      <c r="B139" s="38"/>
      <c r="C139" s="44"/>
      <c r="D139" s="44"/>
      <c r="E139" s="1"/>
      <c r="F139" s="6"/>
      <c r="G139" s="7"/>
      <c r="H139" s="6"/>
    </row>
    <row r="140" spans="1:8" ht="15.75" hidden="1">
      <c r="A140" s="79"/>
      <c r="B140" s="73"/>
      <c r="C140" s="80"/>
      <c r="D140" s="72"/>
      <c r="E140" s="81"/>
      <c r="F140" s="6"/>
      <c r="G140" s="7"/>
      <c r="H140" s="6"/>
    </row>
    <row r="141" spans="1:8" ht="15.75" hidden="1">
      <c r="A141" s="79"/>
      <c r="B141" s="82"/>
      <c r="C141" s="80"/>
      <c r="D141" s="72"/>
      <c r="E141" s="81"/>
      <c r="F141" s="6"/>
      <c r="G141" s="39"/>
      <c r="H141" s="6" t="s">
        <v>55</v>
      </c>
    </row>
    <row r="142" spans="1:8" ht="15.75" hidden="1">
      <c r="A142" s="79"/>
      <c r="B142" s="36"/>
      <c r="C142" s="3"/>
      <c r="D142" s="72"/>
      <c r="E142" s="81"/>
      <c r="F142" s="6"/>
      <c r="G142" s="39"/>
      <c r="H142" s="6"/>
    </row>
    <row r="143" spans="1:8" ht="15.75" hidden="1">
      <c r="A143" s="32"/>
      <c r="B143" s="36"/>
      <c r="C143" s="72"/>
      <c r="D143" s="72"/>
      <c r="E143" s="81"/>
      <c r="F143" s="6"/>
      <c r="G143" s="39"/>
      <c r="H143" s="6"/>
    </row>
    <row r="144" spans="1:8" ht="15.75" hidden="1">
      <c r="A144" s="83"/>
      <c r="B144" s="84"/>
      <c r="C144" s="85"/>
      <c r="D144" s="72"/>
      <c r="E144" s="81"/>
      <c r="F144" s="6"/>
      <c r="G144" s="39"/>
      <c r="H144" s="6" t="s">
        <v>55</v>
      </c>
    </row>
    <row r="145" spans="1:8" ht="15.75" hidden="1">
      <c r="A145" s="86"/>
      <c r="B145" s="87"/>
      <c r="C145" s="72"/>
      <c r="D145" s="72"/>
      <c r="E145" s="81"/>
      <c r="F145" s="6"/>
      <c r="G145" s="39"/>
      <c r="H145" s="6" t="s">
        <v>55</v>
      </c>
    </row>
    <row r="146" spans="1:8" ht="25.5">
      <c r="A146" s="30">
        <v>924</v>
      </c>
      <c r="B146" s="11" t="s">
        <v>36</v>
      </c>
      <c r="C146" s="12">
        <f>SUM(C147:C155)</f>
        <v>121948</v>
      </c>
      <c r="D146" s="12">
        <f>SUM(D147:D155)</f>
        <v>22564.5</v>
      </c>
      <c r="E146" s="88"/>
      <c r="F146" s="31">
        <f>SUM(F147:F151)</f>
        <v>0</v>
      </c>
      <c r="G146" s="7">
        <f>SUM(G147:G151)</f>
        <v>0</v>
      </c>
      <c r="H146" s="6"/>
    </row>
    <row r="147" spans="1:8" ht="66.95" customHeight="1">
      <c r="A147" s="5"/>
      <c r="B147" s="1" t="s">
        <v>100</v>
      </c>
      <c r="C147" s="16">
        <v>41000</v>
      </c>
      <c r="D147" s="16"/>
      <c r="E147" s="1" t="s">
        <v>137</v>
      </c>
      <c r="F147" s="31"/>
      <c r="G147" s="7"/>
      <c r="H147" s="6"/>
    </row>
    <row r="148" spans="1:8" ht="27.6" customHeight="1">
      <c r="A148" s="5"/>
      <c r="B148" s="1"/>
      <c r="C148" s="16">
        <v>24100</v>
      </c>
      <c r="D148" s="16"/>
      <c r="E148" s="1" t="s">
        <v>138</v>
      </c>
      <c r="F148" s="31"/>
      <c r="G148" s="7"/>
      <c r="H148" s="6"/>
    </row>
    <row r="149" spans="1:8" ht="66" customHeight="1">
      <c r="A149" s="5"/>
      <c r="B149" s="1" t="s">
        <v>101</v>
      </c>
      <c r="C149" s="16">
        <v>6750</v>
      </c>
      <c r="D149" s="3"/>
      <c r="E149" s="1" t="s">
        <v>139</v>
      </c>
      <c r="F149" s="31"/>
      <c r="G149" s="7"/>
      <c r="H149" s="6"/>
    </row>
    <row r="150" spans="1:8" ht="40.5" customHeight="1">
      <c r="A150" s="5"/>
      <c r="B150" s="1" t="s">
        <v>101</v>
      </c>
      <c r="C150" s="16">
        <v>30000</v>
      </c>
      <c r="D150" s="3"/>
      <c r="E150" s="1" t="s">
        <v>157</v>
      </c>
      <c r="F150" s="31"/>
      <c r="G150" s="7"/>
      <c r="H150" s="6"/>
    </row>
    <row r="151" spans="1:8" ht="25.5">
      <c r="A151" s="5"/>
      <c r="B151" s="1"/>
      <c r="C151" s="89"/>
      <c r="D151" s="17">
        <v>11968</v>
      </c>
      <c r="E151" s="1" t="s">
        <v>140</v>
      </c>
      <c r="F151" s="6"/>
      <c r="G151" s="39"/>
      <c r="H151" s="6" t="s">
        <v>55</v>
      </c>
    </row>
    <row r="152" spans="1:8" ht="38.25">
      <c r="A152" s="5"/>
      <c r="B152" s="1"/>
      <c r="C152" s="89"/>
      <c r="D152" s="17">
        <v>9326.5</v>
      </c>
      <c r="E152" s="1" t="s">
        <v>102</v>
      </c>
      <c r="F152" s="6"/>
      <c r="G152" s="39"/>
      <c r="H152" s="6" t="s">
        <v>55</v>
      </c>
    </row>
    <row r="153" spans="1:8" ht="51">
      <c r="A153" s="90"/>
      <c r="B153" s="1"/>
      <c r="C153" s="17">
        <v>19854</v>
      </c>
      <c r="D153" s="17"/>
      <c r="E153" s="1" t="s">
        <v>141</v>
      </c>
      <c r="F153" s="6"/>
      <c r="G153" s="39"/>
      <c r="H153" s="6" t="s">
        <v>55</v>
      </c>
    </row>
    <row r="154" spans="1:8" ht="27.6" customHeight="1">
      <c r="A154" s="90"/>
      <c r="B154" s="1"/>
      <c r="C154" s="17">
        <v>244</v>
      </c>
      <c r="D154" s="17"/>
      <c r="E154" s="1" t="s">
        <v>103</v>
      </c>
      <c r="F154" s="6"/>
      <c r="G154" s="39"/>
      <c r="H154" s="6"/>
    </row>
    <row r="155" spans="1:8" ht="39.75" customHeight="1">
      <c r="A155" s="90"/>
      <c r="B155" s="1"/>
      <c r="C155" s="17"/>
      <c r="D155" s="17">
        <v>1270</v>
      </c>
      <c r="E155" s="1" t="s">
        <v>142</v>
      </c>
      <c r="F155" s="6"/>
      <c r="G155" s="39"/>
      <c r="H155" s="6" t="s">
        <v>55</v>
      </c>
    </row>
    <row r="156" spans="1:8" ht="25.5">
      <c r="A156" s="30">
        <v>927</v>
      </c>
      <c r="B156" s="11" t="s">
        <v>37</v>
      </c>
      <c r="C156" s="12">
        <f>SUM(C157:C164)</f>
        <v>61270</v>
      </c>
      <c r="D156" s="12">
        <f>SUM(D157:D160)</f>
        <v>0</v>
      </c>
      <c r="E156" s="13"/>
      <c r="F156" s="31">
        <f>F157+F160</f>
        <v>0</v>
      </c>
      <c r="G156" s="7">
        <f>G157+G160</f>
        <v>0</v>
      </c>
      <c r="H156" s="6"/>
    </row>
    <row r="157" spans="1:8" ht="53.45" customHeight="1">
      <c r="A157" s="52"/>
      <c r="B157" s="1"/>
      <c r="C157" s="17">
        <v>450</v>
      </c>
      <c r="D157" s="91"/>
      <c r="E157" s="1" t="s">
        <v>143</v>
      </c>
      <c r="F157" s="6"/>
      <c r="G157" s="7"/>
      <c r="H157" s="9" t="s">
        <v>56</v>
      </c>
    </row>
    <row r="158" spans="1:8" ht="42" customHeight="1">
      <c r="A158" s="5"/>
      <c r="B158" s="92"/>
      <c r="C158" s="17">
        <v>30820</v>
      </c>
      <c r="D158" s="57"/>
      <c r="E158" s="1" t="s">
        <v>144</v>
      </c>
      <c r="F158" s="6"/>
      <c r="G158" s="7"/>
      <c r="H158" s="6" t="s">
        <v>55</v>
      </c>
    </row>
    <row r="159" spans="1:8" ht="41.1" customHeight="1">
      <c r="A159" s="5"/>
      <c r="B159" s="36"/>
      <c r="C159" s="91">
        <v>30000</v>
      </c>
      <c r="D159" s="72"/>
      <c r="E159" s="1" t="s">
        <v>84</v>
      </c>
      <c r="F159" s="31"/>
      <c r="G159" s="7"/>
      <c r="H159" s="6"/>
    </row>
    <row r="160" spans="1:8" hidden="1">
      <c r="A160" s="5"/>
      <c r="B160" s="60"/>
      <c r="C160" s="12"/>
      <c r="D160" s="12"/>
      <c r="E160" s="13"/>
      <c r="F160" s="31"/>
      <c r="G160" s="7"/>
      <c r="H160" s="6"/>
    </row>
    <row r="161" spans="1:8" ht="38.25" hidden="1">
      <c r="A161" s="30">
        <v>930</v>
      </c>
      <c r="B161" s="11" t="s">
        <v>10</v>
      </c>
      <c r="C161" s="12">
        <f>SUM(C162)</f>
        <v>0</v>
      </c>
      <c r="D161" s="12">
        <f>SUM(D162)</f>
        <v>0</v>
      </c>
      <c r="E161" s="47"/>
      <c r="F161" s="31">
        <f>SUM(F162)</f>
        <v>0</v>
      </c>
      <c r="G161" s="7">
        <f>SUM(G162)</f>
        <v>0</v>
      </c>
      <c r="H161" s="6"/>
    </row>
    <row r="162" spans="1:8" ht="12.75" hidden="1" customHeight="1">
      <c r="A162" s="90"/>
      <c r="B162" s="93"/>
      <c r="C162" s="3"/>
      <c r="D162" s="3"/>
      <c r="E162" s="94"/>
      <c r="F162" s="31"/>
      <c r="G162" s="39"/>
      <c r="H162" s="50" t="s">
        <v>58</v>
      </c>
    </row>
    <row r="163" spans="1:8" ht="22.5" hidden="1">
      <c r="A163" s="5">
        <v>931</v>
      </c>
      <c r="B163" s="60" t="s">
        <v>38</v>
      </c>
      <c r="C163" s="12">
        <f>SUM(C164:C164)</f>
        <v>0</v>
      </c>
      <c r="D163" s="12">
        <f>SUM(D164:D164)</f>
        <v>0</v>
      </c>
      <c r="E163" s="13"/>
      <c r="F163" s="31"/>
      <c r="G163" s="7"/>
      <c r="H163" s="6"/>
    </row>
    <row r="164" spans="1:8" ht="43.5" hidden="1" customHeight="1">
      <c r="A164" s="5"/>
      <c r="B164" s="36"/>
      <c r="C164" s="72"/>
      <c r="D164" s="72"/>
      <c r="E164" s="95"/>
      <c r="F164" s="31"/>
      <c r="G164" s="7"/>
      <c r="H164" s="6" t="s">
        <v>55</v>
      </c>
    </row>
    <row r="165" spans="1:8" ht="25.5" hidden="1">
      <c r="A165" s="30">
        <v>932</v>
      </c>
      <c r="B165" s="11" t="s">
        <v>11</v>
      </c>
      <c r="C165" s="12">
        <f>SUM(C166:C171)</f>
        <v>0</v>
      </c>
      <c r="D165" s="12">
        <f>SUM(D166:D171)</f>
        <v>0</v>
      </c>
      <c r="E165" s="13"/>
      <c r="F165" s="31"/>
      <c r="G165" s="7"/>
      <c r="H165" s="6"/>
    </row>
    <row r="166" spans="1:8" ht="25.5" hidden="1">
      <c r="A166" s="5"/>
      <c r="B166" s="38"/>
      <c r="D166" s="12"/>
      <c r="E166" s="1" t="s">
        <v>85</v>
      </c>
      <c r="F166" s="31"/>
      <c r="G166" s="7"/>
      <c r="H166" s="6"/>
    </row>
    <row r="167" spans="1:8" ht="31.5" hidden="1" customHeight="1">
      <c r="A167" s="5"/>
      <c r="B167" s="96"/>
      <c r="C167" s="12"/>
      <c r="D167" s="12"/>
      <c r="E167" s="1" t="s">
        <v>83</v>
      </c>
      <c r="F167" s="31"/>
      <c r="G167" s="7"/>
      <c r="H167" s="6"/>
    </row>
    <row r="168" spans="1:8" ht="25.5" hidden="1">
      <c r="A168" s="30">
        <v>933</v>
      </c>
      <c r="B168" s="11" t="s">
        <v>39</v>
      </c>
      <c r="C168" s="12"/>
      <c r="D168" s="12"/>
      <c r="E168" s="13"/>
      <c r="F168" s="31"/>
      <c r="G168" s="7"/>
      <c r="H168" s="6"/>
    </row>
    <row r="169" spans="1:8" hidden="1">
      <c r="A169" s="5"/>
      <c r="B169" s="96"/>
      <c r="C169" s="3"/>
      <c r="D169" s="12"/>
      <c r="E169" s="97"/>
      <c r="F169" s="31"/>
      <c r="G169" s="7"/>
      <c r="H169" s="6" t="s">
        <v>55</v>
      </c>
    </row>
    <row r="170" spans="1:8" ht="15.75" hidden="1">
      <c r="A170" s="5"/>
      <c r="B170" s="36"/>
      <c r="C170" s="72"/>
      <c r="D170" s="72"/>
      <c r="E170" s="36"/>
      <c r="F170" s="31"/>
      <c r="G170" s="7"/>
      <c r="H170" s="6" t="s">
        <v>55</v>
      </c>
    </row>
    <row r="171" spans="1:8" hidden="1">
      <c r="A171" s="5"/>
      <c r="B171" s="96"/>
      <c r="C171" s="12"/>
      <c r="D171" s="12"/>
      <c r="E171" s="97"/>
      <c r="F171" s="31"/>
      <c r="G171" s="7"/>
      <c r="H171" s="6" t="s">
        <v>55</v>
      </c>
    </row>
    <row r="172" spans="1:8" ht="44.25" hidden="1" customHeight="1">
      <c r="A172" s="30">
        <v>934</v>
      </c>
      <c r="B172" s="11" t="s">
        <v>12</v>
      </c>
      <c r="C172" s="12">
        <f>SUM(C173:C175)</f>
        <v>0</v>
      </c>
      <c r="D172" s="12">
        <f>SUM(D173:D175)</f>
        <v>0</v>
      </c>
      <c r="E172" s="53"/>
      <c r="F172" s="31"/>
      <c r="G172" s="7"/>
      <c r="H172" s="6"/>
    </row>
    <row r="173" spans="1:8" ht="54.75" hidden="1" customHeight="1">
      <c r="A173" s="5"/>
      <c r="B173" s="1" t="s">
        <v>73</v>
      </c>
      <c r="C173" s="3"/>
      <c r="D173" s="3"/>
      <c r="E173" s="1" t="s">
        <v>86</v>
      </c>
      <c r="F173" s="31"/>
      <c r="G173" s="7"/>
      <c r="H173" s="6" t="s">
        <v>55</v>
      </c>
    </row>
    <row r="174" spans="1:8" ht="81" hidden="1" customHeight="1">
      <c r="A174" s="90"/>
      <c r="B174" s="1" t="s">
        <v>74</v>
      </c>
      <c r="C174" s="3"/>
      <c r="D174" s="3"/>
      <c r="E174" s="1" t="s">
        <v>87</v>
      </c>
      <c r="F174" s="31"/>
      <c r="G174" s="7"/>
      <c r="H174" s="6" t="s">
        <v>55</v>
      </c>
    </row>
    <row r="175" spans="1:8" ht="68.25" hidden="1" customHeight="1">
      <c r="A175" s="90"/>
      <c r="B175" s="98"/>
      <c r="C175" s="3"/>
      <c r="D175" s="3"/>
      <c r="E175" s="1" t="s">
        <v>88</v>
      </c>
      <c r="F175" s="31"/>
      <c r="G175" s="7"/>
      <c r="H175" s="6"/>
    </row>
    <row r="176" spans="1:8" ht="25.5">
      <c r="A176" s="30">
        <v>936</v>
      </c>
      <c r="B176" s="11" t="s">
        <v>13</v>
      </c>
      <c r="C176" s="12">
        <f>SUM(C177:C181)</f>
        <v>5131</v>
      </c>
      <c r="D176" s="12">
        <f>SUM(D179:D181)</f>
        <v>0</v>
      </c>
      <c r="E176" s="13"/>
      <c r="F176" s="31"/>
      <c r="G176" s="7"/>
      <c r="H176" s="6"/>
    </row>
    <row r="177" spans="1:9" ht="30.95" customHeight="1">
      <c r="A177" s="30"/>
      <c r="B177" s="99"/>
      <c r="C177" s="16">
        <v>2681</v>
      </c>
      <c r="D177" s="12"/>
      <c r="E177" s="100" t="s">
        <v>145</v>
      </c>
      <c r="F177" s="31"/>
      <c r="G177" s="7"/>
      <c r="H177" s="6"/>
    </row>
    <row r="178" spans="1:9" ht="26.25" customHeight="1">
      <c r="A178" s="30"/>
      <c r="B178" s="99"/>
      <c r="C178" s="16">
        <v>2450</v>
      </c>
      <c r="D178" s="12"/>
      <c r="E178" s="100" t="s">
        <v>146</v>
      </c>
      <c r="F178" s="31"/>
      <c r="G178" s="7"/>
      <c r="H178" s="6"/>
    </row>
    <row r="179" spans="1:9" hidden="1" outlineLevel="3">
      <c r="A179" s="90"/>
      <c r="B179" s="75"/>
      <c r="C179" s="3"/>
      <c r="D179" s="3"/>
      <c r="E179" s="94"/>
      <c r="F179" s="6"/>
      <c r="G179" s="39"/>
      <c r="H179" s="6" t="s">
        <v>55</v>
      </c>
      <c r="I179" s="101"/>
    </row>
    <row r="180" spans="1:9" hidden="1" outlineLevel="3">
      <c r="A180" s="90"/>
      <c r="B180" s="102"/>
      <c r="C180" s="3"/>
      <c r="D180" s="3"/>
      <c r="E180" s="94"/>
      <c r="F180" s="6"/>
      <c r="G180" s="39"/>
      <c r="H180" s="6" t="s">
        <v>55</v>
      </c>
      <c r="I180" s="101"/>
    </row>
    <row r="181" spans="1:9" hidden="1" outlineLevel="3">
      <c r="A181" s="90"/>
      <c r="B181" s="103"/>
      <c r="C181" s="3"/>
      <c r="D181" s="3"/>
      <c r="E181" s="94"/>
      <c r="F181" s="6"/>
      <c r="G181" s="39"/>
      <c r="H181" s="6" t="s">
        <v>55</v>
      </c>
      <c r="I181" s="101"/>
    </row>
    <row r="182" spans="1:9" ht="30" customHeight="1" collapsed="1">
      <c r="A182" s="30">
        <v>937</v>
      </c>
      <c r="B182" s="11" t="s">
        <v>14</v>
      </c>
      <c r="C182" s="12">
        <f>C183</f>
        <v>2</v>
      </c>
      <c r="D182" s="12">
        <f>D183</f>
        <v>0</v>
      </c>
      <c r="E182" s="13"/>
      <c r="F182" s="31"/>
      <c r="G182" s="7"/>
      <c r="H182" s="6"/>
    </row>
    <row r="183" spans="1:9" ht="26.25">
      <c r="A183" s="5"/>
      <c r="B183" s="36"/>
      <c r="C183" s="67">
        <v>2</v>
      </c>
      <c r="D183" s="72"/>
      <c r="E183" s="2" t="s">
        <v>147</v>
      </c>
      <c r="F183" s="31"/>
      <c r="G183" s="7"/>
      <c r="H183" s="6" t="s">
        <v>55</v>
      </c>
    </row>
    <row r="184" spans="1:9" hidden="1">
      <c r="A184" s="5"/>
      <c r="B184" s="38"/>
      <c r="C184" s="12"/>
      <c r="D184" s="12"/>
      <c r="E184" s="94"/>
      <c r="F184" s="31"/>
      <c r="G184" s="7"/>
      <c r="H184" s="6" t="s">
        <v>55</v>
      </c>
    </row>
    <row r="185" spans="1:9" ht="38.25">
      <c r="A185" s="30">
        <v>938</v>
      </c>
      <c r="B185" s="11" t="s">
        <v>15</v>
      </c>
      <c r="C185" s="12">
        <f>SUM(C186:C186)</f>
        <v>0</v>
      </c>
      <c r="D185" s="12">
        <f>SUM(D186:D186)</f>
        <v>500</v>
      </c>
      <c r="E185" s="13"/>
      <c r="F185" s="31"/>
      <c r="G185" s="7"/>
      <c r="H185" s="6"/>
    </row>
    <row r="186" spans="1:9" ht="54.75" customHeight="1">
      <c r="A186" s="30"/>
      <c r="B186" s="48"/>
      <c r="C186" s="57"/>
      <c r="D186" s="16">
        <v>500</v>
      </c>
      <c r="E186" s="2" t="s">
        <v>148</v>
      </c>
      <c r="F186" s="31"/>
      <c r="G186" s="7"/>
      <c r="H186" s="6" t="s">
        <v>55</v>
      </c>
    </row>
    <row r="187" spans="1:9" ht="38.25">
      <c r="A187" s="30">
        <v>940</v>
      </c>
      <c r="B187" s="11" t="s">
        <v>16</v>
      </c>
      <c r="C187" s="12">
        <f>SUM(C188:C188)</f>
        <v>1527</v>
      </c>
      <c r="D187" s="12">
        <f>SUM(D189:D189)</f>
        <v>0</v>
      </c>
      <c r="E187" s="13"/>
      <c r="F187" s="31" t="e">
        <f>SUM(#REF!)</f>
        <v>#REF!</v>
      </c>
      <c r="G187" s="7" t="e">
        <f>SUM(#REF!)</f>
        <v>#REF!</v>
      </c>
      <c r="H187" s="6"/>
    </row>
    <row r="188" spans="1:9" ht="25.5">
      <c r="A188" s="5"/>
      <c r="B188" s="75"/>
      <c r="C188" s="67">
        <v>1527</v>
      </c>
      <c r="D188" s="57"/>
      <c r="E188" s="2" t="s">
        <v>149</v>
      </c>
      <c r="F188" s="6"/>
      <c r="G188" s="7"/>
      <c r="H188" s="6" t="s">
        <v>55</v>
      </c>
    </row>
    <row r="189" spans="1:9" ht="15.75" hidden="1">
      <c r="A189" s="5"/>
      <c r="B189" s="36"/>
      <c r="C189" s="72"/>
      <c r="D189" s="72"/>
      <c r="E189" s="36"/>
      <c r="F189" s="6"/>
      <c r="G189" s="7"/>
      <c r="H189" s="6" t="s">
        <v>55</v>
      </c>
    </row>
    <row r="190" spans="1:9" hidden="1">
      <c r="A190" s="5"/>
      <c r="B190" s="38"/>
      <c r="C190" s="12"/>
      <c r="D190" s="12"/>
      <c r="E190" s="50"/>
      <c r="F190" s="6"/>
      <c r="G190" s="7"/>
      <c r="H190" s="6" t="s">
        <v>55</v>
      </c>
    </row>
    <row r="191" spans="1:9" ht="55.5" hidden="1" customHeight="1">
      <c r="A191" s="30">
        <v>941</v>
      </c>
      <c r="B191" s="11" t="s">
        <v>43</v>
      </c>
      <c r="C191" s="12">
        <f>SUM(C192:C194)</f>
        <v>0</v>
      </c>
      <c r="D191" s="12">
        <f>SUM(D192:D194)</f>
        <v>0</v>
      </c>
      <c r="E191" s="47"/>
      <c r="F191" s="31">
        <f>SUM(F194:F196)</f>
        <v>0</v>
      </c>
      <c r="G191" s="7">
        <f>SUM(G194:G196)</f>
        <v>0</v>
      </c>
      <c r="H191" s="6"/>
    </row>
    <row r="192" spans="1:9" ht="45" hidden="1" customHeight="1">
      <c r="A192" s="5"/>
      <c r="B192" s="75"/>
      <c r="C192" s="3"/>
      <c r="E192" s="4"/>
      <c r="F192" s="31"/>
      <c r="G192" s="7"/>
      <c r="H192" s="6" t="s">
        <v>55</v>
      </c>
    </row>
    <row r="193" spans="1:8" ht="66.75" hidden="1" customHeight="1">
      <c r="A193" s="5"/>
      <c r="B193" s="104"/>
      <c r="C193" s="12"/>
      <c r="D193" s="12"/>
      <c r="E193" s="4"/>
      <c r="F193" s="31"/>
      <c r="G193" s="7"/>
      <c r="H193" s="6"/>
    </row>
    <row r="194" spans="1:8" hidden="1">
      <c r="A194" s="5"/>
      <c r="B194" s="38"/>
      <c r="C194" s="12"/>
      <c r="D194" s="12"/>
      <c r="E194" s="105"/>
      <c r="F194" s="31"/>
      <c r="G194" s="7"/>
      <c r="H194" s="6" t="s">
        <v>55</v>
      </c>
    </row>
    <row r="195" spans="1:8" hidden="1">
      <c r="A195" s="5"/>
      <c r="B195" s="60"/>
      <c r="C195" s="12"/>
      <c r="D195" s="12"/>
      <c r="E195" s="53"/>
      <c r="F195" s="31"/>
      <c r="G195" s="7"/>
      <c r="H195" s="6" t="s">
        <v>55</v>
      </c>
    </row>
    <row r="196" spans="1:8" hidden="1">
      <c r="A196" s="5"/>
      <c r="B196" s="60"/>
      <c r="C196" s="12"/>
      <c r="D196" s="12"/>
      <c r="E196" s="13"/>
      <c r="F196" s="31"/>
      <c r="G196" s="7"/>
      <c r="H196" s="6" t="s">
        <v>55</v>
      </c>
    </row>
    <row r="197" spans="1:8" ht="38.25" hidden="1">
      <c r="A197" s="30">
        <v>942</v>
      </c>
      <c r="B197" s="11" t="s">
        <v>17</v>
      </c>
      <c r="C197" s="12">
        <f>C198</f>
        <v>0</v>
      </c>
      <c r="D197" s="12">
        <f>D198</f>
        <v>0</v>
      </c>
      <c r="E197" s="13"/>
      <c r="F197" s="31"/>
      <c r="G197" s="7"/>
      <c r="H197" s="6"/>
    </row>
    <row r="198" spans="1:8" ht="15" hidden="1">
      <c r="A198" s="5"/>
      <c r="B198" s="36"/>
      <c r="C198" s="106"/>
      <c r="E198" s="4"/>
      <c r="F198" s="31"/>
      <c r="G198" s="7"/>
      <c r="H198" s="6" t="s">
        <v>55</v>
      </c>
    </row>
    <row r="199" spans="1:8" ht="38.25">
      <c r="A199" s="30">
        <v>943</v>
      </c>
      <c r="B199" s="11" t="s">
        <v>29</v>
      </c>
      <c r="C199" s="12">
        <f>SUM(C200:C204)</f>
        <v>187410</v>
      </c>
      <c r="D199" s="12">
        <f>SUM(D204:D205)+D203</f>
        <v>74100</v>
      </c>
      <c r="E199" s="13"/>
      <c r="F199" s="31" t="e">
        <f>SUM(#REF!)</f>
        <v>#REF!</v>
      </c>
      <c r="G199" s="7" t="e">
        <f>SUM(#REF!)</f>
        <v>#REF!</v>
      </c>
      <c r="H199" s="6"/>
    </row>
    <row r="200" spans="1:8" ht="15.6" customHeight="1">
      <c r="A200" s="90"/>
      <c r="B200" s="75"/>
      <c r="C200" s="16">
        <v>650</v>
      </c>
      <c r="D200" s="16"/>
      <c r="E200" s="4" t="s">
        <v>92</v>
      </c>
      <c r="F200" s="31"/>
      <c r="G200" s="39"/>
      <c r="H200" s="6"/>
    </row>
    <row r="201" spans="1:8" ht="26.1" customHeight="1">
      <c r="A201" s="90"/>
      <c r="B201" s="75"/>
      <c r="C201" s="16">
        <v>4826</v>
      </c>
      <c r="D201" s="16"/>
      <c r="E201" s="4" t="s">
        <v>150</v>
      </c>
      <c r="F201" s="31"/>
      <c r="G201" s="39"/>
      <c r="H201" s="6"/>
    </row>
    <row r="202" spans="1:8">
      <c r="A202" s="90"/>
      <c r="B202" s="75"/>
      <c r="C202" s="16">
        <v>4185</v>
      </c>
      <c r="D202" s="16"/>
      <c r="E202" s="4" t="s">
        <v>151</v>
      </c>
      <c r="F202" s="31"/>
      <c r="G202" s="39"/>
      <c r="H202" s="6"/>
    </row>
    <row r="203" spans="1:8" ht="53.25" customHeight="1">
      <c r="A203" s="90"/>
      <c r="B203" s="75"/>
      <c r="C203" s="16">
        <v>168535</v>
      </c>
      <c r="D203" s="16">
        <v>74100</v>
      </c>
      <c r="E203" s="4" t="s">
        <v>152</v>
      </c>
      <c r="F203" s="31"/>
      <c r="G203" s="39"/>
      <c r="H203" s="6"/>
    </row>
    <row r="204" spans="1:8" ht="38.25">
      <c r="A204" s="5"/>
      <c r="B204" s="4" t="s">
        <v>90</v>
      </c>
      <c r="C204" s="16">
        <v>9214</v>
      </c>
      <c r="D204" s="16"/>
      <c r="E204" s="4" t="s">
        <v>153</v>
      </c>
      <c r="F204" s="31"/>
      <c r="G204" s="39"/>
      <c r="H204" s="6" t="s">
        <v>55</v>
      </c>
    </row>
    <row r="205" spans="1:8" hidden="1">
      <c r="A205" s="5"/>
      <c r="B205" s="75"/>
      <c r="C205" s="12"/>
      <c r="D205" s="12"/>
      <c r="E205" s="50"/>
      <c r="F205" s="31"/>
      <c r="G205" s="39"/>
      <c r="H205" s="6" t="s">
        <v>55</v>
      </c>
    </row>
    <row r="206" spans="1:8" ht="63.75" hidden="1" customHeight="1">
      <c r="A206" s="30">
        <v>946</v>
      </c>
      <c r="B206" s="11" t="s">
        <v>18</v>
      </c>
      <c r="C206" s="12">
        <f>SUM(C207:C211)</f>
        <v>0</v>
      </c>
      <c r="D206" s="12">
        <f>SUM(D207:D211)</f>
        <v>0</v>
      </c>
      <c r="E206" s="13"/>
      <c r="F206" s="31">
        <f>SUM(F207:F211)</f>
        <v>0</v>
      </c>
      <c r="G206" s="7">
        <f>SUM(G207:G211)</f>
        <v>0</v>
      </c>
      <c r="H206" s="6"/>
    </row>
    <row r="207" spans="1:8" ht="44.25" hidden="1" customHeight="1">
      <c r="A207" s="5"/>
      <c r="B207" s="4"/>
      <c r="C207" s="12"/>
      <c r="E207" s="4"/>
      <c r="F207" s="6"/>
      <c r="G207" s="7"/>
      <c r="H207" s="6" t="s">
        <v>55</v>
      </c>
    </row>
    <row r="208" spans="1:8" ht="15" hidden="1" customHeight="1">
      <c r="A208" s="5"/>
      <c r="B208" s="38"/>
      <c r="C208" s="12"/>
      <c r="D208" s="12"/>
      <c r="E208" s="95"/>
      <c r="F208" s="6"/>
      <c r="G208" s="7"/>
      <c r="H208" s="6" t="s">
        <v>55</v>
      </c>
    </row>
    <row r="209" spans="1:8" ht="12.75" hidden="1" customHeight="1">
      <c r="A209" s="5"/>
      <c r="B209" s="38"/>
      <c r="C209" s="12"/>
      <c r="D209" s="12"/>
      <c r="E209" s="95"/>
      <c r="F209" s="6"/>
      <c r="G209" s="7"/>
      <c r="H209" s="6"/>
    </row>
    <row r="210" spans="1:8" ht="12.75" hidden="1" customHeight="1">
      <c r="A210" s="5"/>
      <c r="B210" s="38"/>
      <c r="C210" s="12"/>
      <c r="D210" s="12"/>
      <c r="E210" s="95"/>
      <c r="F210" s="6"/>
      <c r="G210" s="7"/>
      <c r="H210" s="6"/>
    </row>
    <row r="211" spans="1:8" ht="12.75" hidden="1" customHeight="1">
      <c r="A211" s="5"/>
      <c r="B211" s="38"/>
      <c r="C211" s="12"/>
      <c r="D211" s="12"/>
      <c r="E211" s="50"/>
      <c r="F211" s="31"/>
      <c r="G211" s="39"/>
      <c r="H211" s="71" t="s">
        <v>57</v>
      </c>
    </row>
    <row r="212" spans="1:8" ht="25.5" hidden="1" customHeight="1">
      <c r="A212" s="30">
        <v>947</v>
      </c>
      <c r="B212" s="11" t="s">
        <v>19</v>
      </c>
      <c r="C212" s="12">
        <f>C213</f>
        <v>0</v>
      </c>
      <c r="D212" s="12">
        <f>D213</f>
        <v>0</v>
      </c>
      <c r="E212" s="13"/>
      <c r="F212" s="31">
        <f>F214</f>
        <v>0</v>
      </c>
      <c r="G212" s="7">
        <f>G214</f>
        <v>0</v>
      </c>
      <c r="H212" s="6"/>
    </row>
    <row r="213" spans="1:8" ht="54" hidden="1" customHeight="1">
      <c r="A213" s="5"/>
      <c r="B213" s="4"/>
      <c r="C213" s="3"/>
      <c r="E213" s="4"/>
      <c r="F213" s="31"/>
      <c r="G213" s="7"/>
      <c r="H213" s="6"/>
    </row>
    <row r="214" spans="1:8" ht="13.5" hidden="1" customHeight="1">
      <c r="A214" s="5"/>
      <c r="B214" s="38"/>
      <c r="C214" s="12"/>
      <c r="D214" s="12"/>
      <c r="E214" s="50"/>
      <c r="F214" s="6"/>
      <c r="G214" s="7"/>
      <c r="H214" s="6" t="s">
        <v>55</v>
      </c>
    </row>
    <row r="215" spans="1:8" hidden="1">
      <c r="A215" s="5"/>
      <c r="B215" s="38"/>
      <c r="C215" s="12"/>
      <c r="D215" s="12"/>
      <c r="E215" s="50"/>
      <c r="F215" s="6"/>
      <c r="G215" s="7"/>
      <c r="H215" s="53"/>
    </row>
    <row r="216" spans="1:8" hidden="1">
      <c r="A216" s="5"/>
      <c r="B216" s="38"/>
      <c r="C216" s="12"/>
      <c r="D216" s="12"/>
      <c r="E216" s="50"/>
      <c r="F216" s="6"/>
      <c r="G216" s="7"/>
      <c r="H216" s="6"/>
    </row>
    <row r="217" spans="1:8" ht="25.5" customHeight="1">
      <c r="A217" s="107"/>
      <c r="B217" s="108" t="s">
        <v>24</v>
      </c>
      <c r="C217" s="109">
        <f>C9+C14+C26+C43+C45+C48+C51+C61+C75+C77+C87+C92+C99+C101+C103+C105+C107+C110+C131+C135+C146+C156+C161+C163+C172+C176+C182+C185+C187+C191+C197+C199+C206+C212</f>
        <v>1431455.4</v>
      </c>
      <c r="D217" s="109">
        <f>D9+D14+D26+D43+D45+D48+D51+D61+D75+D77+D87+D92+D99+D101+D103+D105+D107+D110+D131+D135+D146+D156+D161+D163+D172+D176+D182+D185+D187+D191+D197+D199+D206+D212</f>
        <v>182695.8</v>
      </c>
      <c r="E217" s="110"/>
      <c r="F217" s="12" t="e">
        <f>F9+F14+F26+F43+F45+F48+F51+F61+F75+F77+#REF!+F87+F92+F99+F101+F103+F105+F107+F110+F131+F135+#REF!+F156+#REF!+F161+F163+F165+F168+F172+#REF!+F176+F182+F185+F187+F191+F197+F199+F206+F212+#REF!+F146</f>
        <v>#REF!</v>
      </c>
      <c r="G217" s="111" t="e">
        <f>G9+G14+G26+G43+G45+G48+G51+G61+G75+G77+#REF!+G87+G92+G99+G101+G103+G105+G107+G110+G131+G135+#REF!+G156+#REF!+G161+G163+G165+G168+G172+#REF!+G176+G182+G185+G187+G191+G197+G199+G206+G212+#REF!+G146</f>
        <v>#REF!</v>
      </c>
      <c r="H217" s="6"/>
    </row>
    <row r="218" spans="1:8">
      <c r="A218" s="112"/>
      <c r="B218" s="113"/>
      <c r="C218" s="114"/>
      <c r="D218" s="114"/>
      <c r="E218" s="115"/>
      <c r="F218" s="101"/>
      <c r="G218" s="101"/>
      <c r="H218" s="6"/>
    </row>
    <row r="219" spans="1:8" hidden="1">
      <c r="A219" s="31"/>
      <c r="B219" s="116" t="s">
        <v>25</v>
      </c>
      <c r="C219" s="117">
        <f>C220+C224+C227+C239+C251</f>
        <v>0</v>
      </c>
      <c r="D219" s="117">
        <f>D220+D224+D227+D239+D251</f>
        <v>0</v>
      </c>
      <c r="E219" s="110" t="e">
        <f>#REF!-#REF!</f>
        <v>#REF!</v>
      </c>
      <c r="F219" s="117">
        <f>F220+F224+F227</f>
        <v>0</v>
      </c>
      <c r="G219" s="118">
        <f>G220+G224+G227</f>
        <v>0</v>
      </c>
      <c r="H219" s="6"/>
    </row>
    <row r="220" spans="1:8" ht="33.75" hidden="1">
      <c r="A220" s="5">
        <v>905</v>
      </c>
      <c r="B220" s="60" t="s">
        <v>63</v>
      </c>
      <c r="C220" s="119">
        <f>SUM(C221:C223)</f>
        <v>0</v>
      </c>
      <c r="D220" s="119">
        <f>SUM(D221:D223)</f>
        <v>0</v>
      </c>
      <c r="E220" s="47"/>
      <c r="F220" s="119">
        <f>SUM(F221:F223)</f>
        <v>0</v>
      </c>
      <c r="G220" s="120">
        <f>SUM(G221:G223)</f>
        <v>0</v>
      </c>
      <c r="H220" s="6"/>
    </row>
    <row r="221" spans="1:8" hidden="1">
      <c r="A221" s="121"/>
      <c r="B221" s="155"/>
      <c r="C221" s="16"/>
      <c r="D221" s="16"/>
      <c r="E221" s="4"/>
      <c r="F221" s="122"/>
      <c r="G221" s="123"/>
      <c r="H221" s="6" t="s">
        <v>55</v>
      </c>
    </row>
    <row r="222" spans="1:8" hidden="1">
      <c r="A222" s="121"/>
      <c r="B222" s="156"/>
      <c r="C222" s="124"/>
      <c r="D222" s="124"/>
      <c r="E222" s="2"/>
      <c r="F222" s="122"/>
      <c r="G222" s="123"/>
      <c r="H222" s="6"/>
    </row>
    <row r="223" spans="1:8" hidden="1">
      <c r="A223" s="125"/>
      <c r="B223" s="126"/>
      <c r="C223" s="3"/>
      <c r="D223" s="3"/>
      <c r="E223" s="50"/>
      <c r="F223" s="127"/>
      <c r="G223" s="39"/>
      <c r="H223" s="6" t="s">
        <v>55</v>
      </c>
    </row>
    <row r="224" spans="1:8" ht="33.75" hidden="1">
      <c r="A224" s="5">
        <v>908</v>
      </c>
      <c r="B224" s="128" t="s">
        <v>6</v>
      </c>
      <c r="C224" s="12">
        <f>SUM(C225:C226)</f>
        <v>0</v>
      </c>
      <c r="D224" s="12">
        <f>SUM(D225:D226)</f>
        <v>0</v>
      </c>
      <c r="E224" s="47"/>
      <c r="F224" s="31">
        <f>SUM(F225)</f>
        <v>0</v>
      </c>
      <c r="G224" s="7">
        <f>SUM(G225)</f>
        <v>0</v>
      </c>
      <c r="H224" s="6"/>
    </row>
    <row r="225" spans="1:8" hidden="1">
      <c r="A225" s="5"/>
      <c r="B225" s="129"/>
      <c r="C225" s="3"/>
      <c r="D225" s="3"/>
      <c r="E225" s="129"/>
      <c r="F225" s="6"/>
      <c r="G225" s="39"/>
      <c r="H225" s="6" t="s">
        <v>55</v>
      </c>
    </row>
    <row r="226" spans="1:8" hidden="1">
      <c r="A226" s="5"/>
      <c r="B226" s="129"/>
      <c r="C226" s="3"/>
      <c r="D226" s="3"/>
      <c r="E226" s="129"/>
      <c r="F226" s="6"/>
      <c r="G226" s="39"/>
      <c r="H226" s="6" t="s">
        <v>55</v>
      </c>
    </row>
    <row r="227" spans="1:8" hidden="1">
      <c r="A227" s="5">
        <v>924</v>
      </c>
      <c r="B227" s="128" t="s">
        <v>9</v>
      </c>
      <c r="C227" s="12">
        <f>SUM(C228:C238)</f>
        <v>0</v>
      </c>
      <c r="D227" s="12">
        <f>SUM(D228:D238)</f>
        <v>0</v>
      </c>
      <c r="E227" s="47"/>
      <c r="F227" s="31">
        <f>SUM(F236:F253)</f>
        <v>0</v>
      </c>
      <c r="G227" s="7">
        <f>SUM(G236:G253)</f>
        <v>0</v>
      </c>
      <c r="H227" s="6"/>
    </row>
    <row r="228" spans="1:8" hidden="1">
      <c r="A228" s="5"/>
      <c r="B228" s="61"/>
      <c r="C228" s="3"/>
      <c r="D228" s="3"/>
      <c r="E228" s="129"/>
      <c r="F228" s="31"/>
      <c r="G228" s="7"/>
      <c r="H228" s="6" t="s">
        <v>55</v>
      </c>
    </row>
    <row r="229" spans="1:8" hidden="1">
      <c r="A229" s="5"/>
      <c r="B229" s="61"/>
      <c r="C229" s="3"/>
      <c r="D229" s="3"/>
      <c r="E229" s="129"/>
      <c r="F229" s="31"/>
      <c r="G229" s="7"/>
      <c r="H229" s="6" t="s">
        <v>55</v>
      </c>
    </row>
    <row r="230" spans="1:8" ht="15.75" hidden="1">
      <c r="A230" s="130"/>
      <c r="B230" s="129"/>
      <c r="C230" s="131"/>
      <c r="D230" s="131"/>
      <c r="E230" s="129"/>
      <c r="F230" s="31"/>
      <c r="G230" s="7"/>
      <c r="H230" s="6" t="s">
        <v>55</v>
      </c>
    </row>
    <row r="231" spans="1:8" hidden="1">
      <c r="A231" s="5"/>
      <c r="B231" s="129"/>
      <c r="C231" s="3"/>
      <c r="D231" s="3"/>
      <c r="E231" s="129"/>
      <c r="F231" s="31"/>
      <c r="G231" s="7"/>
      <c r="H231" s="6" t="s">
        <v>55</v>
      </c>
    </row>
    <row r="232" spans="1:8" ht="15.75" hidden="1">
      <c r="A232" s="130"/>
      <c r="B232" s="129"/>
      <c r="C232" s="131"/>
      <c r="D232" s="131"/>
      <c r="E232" s="129"/>
      <c r="F232" s="31"/>
      <c r="G232" s="7"/>
      <c r="H232" s="6" t="s">
        <v>55</v>
      </c>
    </row>
    <row r="233" spans="1:8" ht="15.75" hidden="1">
      <c r="A233" s="130"/>
      <c r="B233" s="132"/>
      <c r="C233" s="133"/>
      <c r="D233" s="131"/>
      <c r="E233" s="132"/>
      <c r="F233" s="31"/>
      <c r="G233" s="7"/>
      <c r="H233" s="6"/>
    </row>
    <row r="234" spans="1:8" ht="15.75" hidden="1">
      <c r="A234" s="130"/>
      <c r="B234" s="129"/>
      <c r="C234" s="131"/>
      <c r="D234" s="131"/>
      <c r="E234" s="129"/>
      <c r="F234" s="31"/>
      <c r="G234" s="7"/>
      <c r="H234" s="6" t="s">
        <v>55</v>
      </c>
    </row>
    <row r="235" spans="1:8" ht="15.75" hidden="1">
      <c r="A235" s="130"/>
      <c r="B235" s="129"/>
      <c r="C235" s="131"/>
      <c r="D235" s="131"/>
      <c r="E235" s="129"/>
      <c r="F235" s="31"/>
      <c r="G235" s="7"/>
      <c r="H235" s="6" t="s">
        <v>55</v>
      </c>
    </row>
    <row r="236" spans="1:8" hidden="1">
      <c r="A236" s="134"/>
      <c r="B236" s="92"/>
      <c r="C236" s="59"/>
      <c r="D236" s="59"/>
      <c r="E236" s="135"/>
      <c r="F236" s="136"/>
      <c r="G236" s="137"/>
      <c r="H236" s="6" t="s">
        <v>55</v>
      </c>
    </row>
    <row r="237" spans="1:8" hidden="1">
      <c r="A237" s="134"/>
      <c r="B237" s="92"/>
      <c r="C237" s="59"/>
      <c r="D237" s="59"/>
      <c r="E237" s="135"/>
      <c r="F237" s="136"/>
      <c r="G237" s="137"/>
      <c r="H237" s="6" t="s">
        <v>55</v>
      </c>
    </row>
    <row r="238" spans="1:8" hidden="1">
      <c r="A238" s="134"/>
      <c r="B238" s="92"/>
      <c r="C238" s="59"/>
      <c r="D238" s="59"/>
      <c r="E238" s="135"/>
      <c r="F238" s="136"/>
      <c r="G238" s="137"/>
      <c r="H238" s="6" t="s">
        <v>55</v>
      </c>
    </row>
    <row r="239" spans="1:8" ht="22.5" hidden="1">
      <c r="A239" s="5">
        <v>927</v>
      </c>
      <c r="B239" s="128" t="s">
        <v>37</v>
      </c>
      <c r="C239" s="12">
        <f>SUM(C240:C250)</f>
        <v>0</v>
      </c>
      <c r="D239" s="12">
        <f>SUM(D240:D250)</f>
        <v>0</v>
      </c>
      <c r="E239" s="138"/>
      <c r="F239" s="136"/>
      <c r="G239" s="137"/>
      <c r="H239" s="6"/>
    </row>
    <row r="240" spans="1:8" hidden="1">
      <c r="A240" s="134"/>
      <c r="B240" s="139"/>
      <c r="C240" s="59"/>
      <c r="D240" s="59"/>
      <c r="E240" s="135"/>
      <c r="F240" s="136"/>
      <c r="G240" s="137"/>
      <c r="H240" s="6" t="s">
        <v>55</v>
      </c>
    </row>
    <row r="241" spans="1:8" hidden="1">
      <c r="A241" s="134"/>
      <c r="B241" s="139"/>
      <c r="C241" s="59"/>
      <c r="D241" s="59"/>
      <c r="E241" s="135"/>
      <c r="F241" s="136"/>
      <c r="G241" s="137"/>
      <c r="H241" s="6" t="s">
        <v>55</v>
      </c>
    </row>
    <row r="242" spans="1:8" hidden="1">
      <c r="A242" s="134"/>
      <c r="B242" s="139"/>
      <c r="C242" s="59"/>
      <c r="D242" s="59"/>
      <c r="E242" s="140"/>
      <c r="F242" s="136"/>
      <c r="G242" s="137"/>
      <c r="H242" s="6" t="s">
        <v>55</v>
      </c>
    </row>
    <row r="243" spans="1:8" hidden="1">
      <c r="A243" s="134"/>
      <c r="B243" s="139"/>
      <c r="C243" s="59"/>
      <c r="D243" s="59"/>
      <c r="E243" s="135"/>
      <c r="F243" s="136"/>
      <c r="G243" s="137"/>
      <c r="H243" s="6" t="s">
        <v>55</v>
      </c>
    </row>
    <row r="244" spans="1:8" hidden="1">
      <c r="A244" s="134"/>
      <c r="B244" s="92"/>
      <c r="C244" s="59"/>
      <c r="D244" s="59"/>
      <c r="E244" s="94"/>
      <c r="F244" s="136"/>
      <c r="G244" s="137"/>
      <c r="H244" s="6"/>
    </row>
    <row r="245" spans="1:8" hidden="1">
      <c r="A245" s="134"/>
      <c r="B245" s="139"/>
      <c r="C245" s="59"/>
      <c r="D245" s="59"/>
      <c r="E245" s="135"/>
      <c r="F245" s="136"/>
      <c r="G245" s="137"/>
      <c r="H245" s="6" t="s">
        <v>55</v>
      </c>
    </row>
    <row r="246" spans="1:8" hidden="1">
      <c r="A246" s="134"/>
      <c r="B246" s="139"/>
      <c r="C246" s="59"/>
      <c r="D246" s="59"/>
      <c r="E246" s="135"/>
      <c r="F246" s="136"/>
      <c r="G246" s="137"/>
      <c r="H246" s="6" t="s">
        <v>55</v>
      </c>
    </row>
    <row r="247" spans="1:8" hidden="1">
      <c r="A247" s="134"/>
      <c r="B247" s="92"/>
      <c r="C247" s="59"/>
      <c r="D247" s="59"/>
      <c r="E247" s="135"/>
      <c r="F247" s="136"/>
      <c r="G247" s="137"/>
      <c r="H247" s="6" t="s">
        <v>55</v>
      </c>
    </row>
    <row r="248" spans="1:8" ht="12.75" hidden="1" customHeight="1">
      <c r="A248" s="134"/>
      <c r="B248" s="92"/>
      <c r="C248" s="59"/>
      <c r="D248" s="59"/>
      <c r="E248" s="135"/>
      <c r="F248" s="136"/>
      <c r="G248" s="137"/>
      <c r="H248" s="53" t="s">
        <v>66</v>
      </c>
    </row>
    <row r="249" spans="1:8" hidden="1">
      <c r="A249" s="134"/>
      <c r="B249" s="92"/>
      <c r="C249" s="59"/>
      <c r="D249" s="59"/>
      <c r="E249" s="135"/>
      <c r="F249" s="136"/>
      <c r="G249" s="137"/>
      <c r="H249" s="6"/>
    </row>
    <row r="250" spans="1:8" hidden="1">
      <c r="A250" s="134"/>
      <c r="B250" s="92"/>
      <c r="C250" s="59"/>
      <c r="D250" s="59"/>
      <c r="E250" s="135"/>
      <c r="F250" s="136"/>
      <c r="G250" s="137"/>
      <c r="H250" s="6"/>
    </row>
    <row r="251" spans="1:8" ht="33.75" hidden="1">
      <c r="A251" s="134">
        <v>938</v>
      </c>
      <c r="B251" s="128" t="s">
        <v>15</v>
      </c>
      <c r="C251" s="141">
        <f>SUM(C252:C253)</f>
        <v>0</v>
      </c>
      <c r="D251" s="141">
        <f>SUM(D252:D253)</f>
        <v>0</v>
      </c>
      <c r="E251" s="142"/>
      <c r="F251" s="136"/>
      <c r="G251" s="137"/>
      <c r="H251" s="6"/>
    </row>
    <row r="252" spans="1:8" hidden="1">
      <c r="A252" s="134"/>
      <c r="B252" s="92"/>
      <c r="C252" s="59"/>
      <c r="D252" s="59"/>
      <c r="E252" s="142"/>
      <c r="F252" s="136"/>
      <c r="G252" s="137"/>
      <c r="H252" s="6" t="s">
        <v>55</v>
      </c>
    </row>
    <row r="253" spans="1:8" hidden="1">
      <c r="A253" s="134"/>
      <c r="B253" s="92"/>
      <c r="C253" s="59"/>
      <c r="D253" s="59"/>
      <c r="E253" s="50"/>
      <c r="F253" s="136"/>
      <c r="G253" s="137"/>
      <c r="H253" s="6"/>
    </row>
    <row r="254" spans="1:8" hidden="1">
      <c r="A254" s="134"/>
      <c r="B254" s="143" t="s">
        <v>26</v>
      </c>
      <c r="C254" s="12">
        <f>C217+C219</f>
        <v>1431455.4</v>
      </c>
      <c r="D254" s="12">
        <f>D217+D219</f>
        <v>182695.8</v>
      </c>
      <c r="E254" s="144" t="e">
        <f>#REF!-#REF!</f>
        <v>#REF!</v>
      </c>
      <c r="F254" s="12" t="e">
        <f>SUM(F217+F219)</f>
        <v>#REF!</v>
      </c>
      <c r="G254" s="111" t="e">
        <f>SUM(G217+G219)</f>
        <v>#REF!</v>
      </c>
      <c r="H254" s="6"/>
    </row>
    <row r="255" spans="1:8" hidden="1">
      <c r="A255" s="31"/>
      <c r="B255" s="145"/>
      <c r="C255" s="3"/>
      <c r="D255" s="3"/>
      <c r="E255" s="47"/>
      <c r="F255" s="3"/>
      <c r="G255" s="39"/>
      <c r="H255" s="6"/>
    </row>
    <row r="256" spans="1:8">
      <c r="H256" s="6"/>
    </row>
    <row r="257" spans="1:8" hidden="1">
      <c r="A257" s="158" t="s">
        <v>50</v>
      </c>
      <c r="B257" s="158"/>
      <c r="C257" s="3"/>
      <c r="D257" s="3"/>
      <c r="E257" s="47"/>
      <c r="H257" s="6"/>
    </row>
    <row r="258" spans="1:8" ht="56.25" hidden="1" customHeight="1">
      <c r="A258" s="147">
        <v>905</v>
      </c>
      <c r="B258" s="60" t="s">
        <v>63</v>
      </c>
      <c r="C258" s="16">
        <v>3565</v>
      </c>
      <c r="D258" s="16"/>
      <c r="E258" s="4" t="s">
        <v>71</v>
      </c>
    </row>
    <row r="259" spans="1:8" hidden="1">
      <c r="A259" s="148"/>
      <c r="B259" s="148"/>
      <c r="C259" s="114"/>
      <c r="D259" s="114"/>
      <c r="E259" s="115"/>
      <c r="H259" s="101"/>
    </row>
    <row r="260" spans="1:8" s="18" customFormat="1" hidden="1">
      <c r="A260" s="157" t="s">
        <v>67</v>
      </c>
      <c r="B260" s="157"/>
      <c r="C260" s="149" t="e">
        <f>C9+C14+C26+C43+C45+C48+C51+C61+C77+#REF!+C87+C92+C99+C101+C103+C105+C107+C110+C131+C135+C146+C156+C161+C163+C168+C172+C176+C182+C185+C187+C191+C197+C199+C206+C212+C220+C224+C227+C239+C251</f>
        <v>#REF!</v>
      </c>
      <c r="D260" s="149" t="e">
        <f>D9+D14+D26+D43+D45+D48+D51+D61+D77+#REF!+D87+D92+D99+D101+D103+D105+D107+D110+D131+D135+D146+D156+D161+D163+D168+D172+D176+D182+D185+D187+D191+D197+D199+D206+D212+D220+D224+D227+D239+D251</f>
        <v>#REF!</v>
      </c>
      <c r="E260" s="150"/>
      <c r="H260" s="112"/>
    </row>
    <row r="261" spans="1:8" hidden="1">
      <c r="A261" s="148"/>
      <c r="B261" s="148"/>
      <c r="C261" s="114" t="e">
        <f>C260-C254</f>
        <v>#REF!</v>
      </c>
      <c r="D261" s="114" t="e">
        <f>D260-D254</f>
        <v>#REF!</v>
      </c>
      <c r="E261" s="115"/>
      <c r="H261" s="101"/>
    </row>
    <row r="262" spans="1:8" hidden="1">
      <c r="B262" s="19" t="s">
        <v>69</v>
      </c>
      <c r="D262" s="10" t="e">
        <f>C260-D260</f>
        <v>#REF!</v>
      </c>
    </row>
    <row r="263" spans="1:8" hidden="1">
      <c r="B263" s="19" t="s">
        <v>70</v>
      </c>
      <c r="D263" s="10" t="e">
        <f>D262-C247-C158-C257</f>
        <v>#REF!</v>
      </c>
    </row>
    <row r="264" spans="1:8" hidden="1"/>
    <row r="265" spans="1:8" hidden="1">
      <c r="B265" s="19" t="s">
        <v>49</v>
      </c>
      <c r="C265" s="10" t="e">
        <f>#REF!-#REF!-#REF!-#REF!+#REF!+#REF!-#REF!+#REF!+#REF!-#REF!-#REF!-#REF!-#REF!-#REF!-#REF!-#REF!+#REF!-#REF!+#REF!-#REF!+#REF!-#REF!+#REF!-#REF!-#REF!-#REF!-#REF!+#REF!+#REF!+C109+#REF!-#REF!-#REF!+#REF!+#REF!+#REF!+C115+#REF!+#REF!-#REF!+#REF!+#REF!+#REF!-#REF!-#REF!+#REF!-#REF!+#REF!+#REF!+#REF!-#REF!-#REF!-#REF!+#REF!+#REF!-#REF!+#REF!-#REF!+#REF!-#REF!-#REF!-#REF!+C169+#REF!-#REF!+#REF!+#REF!+C173+#REF!+#REF!+#REF!+#REF!-#REF!-#REF!+#REF!+#REF!-#REF!-#REF!-#REF!-#REF!-#REF!+#REF!+#REF!+#REF!-#REF!-#REF!-#REF!+C213+#REF!+#REF!-#REF!-#REF!</f>
        <v>#REF!</v>
      </c>
      <c r="D265" s="10" t="e">
        <f>#REF!+#REF!+#REF!+#REF!+#REF!-D151+#REF!+#REF!-#REF!-#REF!-D228-#REF!+#REF!+#REF!+#REF!+#REF!+#REF!+#REF!+#REF!+#REF!+#REF!+C252+#REF!</f>
        <v>#REF!</v>
      </c>
    </row>
    <row r="266" spans="1:8" hidden="1"/>
    <row r="267" spans="1:8" hidden="1"/>
    <row r="268" spans="1:8" hidden="1"/>
    <row r="269" spans="1:8" hidden="1">
      <c r="C269" s="10" t="e">
        <f>#REF!+#REF!+C157+#REF!+#REF!-#REF!-#REF!+#REF!-#REF!-#REF!+#REF!+#REF!+#REF!+#REF!-#REF!+#REF!+#REF!+#REF!-D242-D243-D246-D248</f>
        <v>#REF!</v>
      </c>
    </row>
    <row r="270" spans="1:8" hidden="1"/>
    <row r="271" spans="1:8" hidden="1">
      <c r="B271" s="19" t="s">
        <v>44</v>
      </c>
      <c r="C271" s="10">
        <v>0</v>
      </c>
      <c r="D271" s="10">
        <v>606.4</v>
      </c>
      <c r="E271" s="151" t="e">
        <f>#REF!-#REF!</f>
        <v>#REF!</v>
      </c>
    </row>
    <row r="272" spans="1:8" hidden="1">
      <c r="B272" s="19" t="s">
        <v>45</v>
      </c>
      <c r="E272" s="146" t="e">
        <f>#REF!-#REF!</f>
        <v>#REF!</v>
      </c>
    </row>
    <row r="273" spans="1:5" hidden="1">
      <c r="B273" s="19" t="s">
        <v>46</v>
      </c>
      <c r="C273" s="10">
        <v>35.5</v>
      </c>
      <c r="D273" s="10">
        <f>80260.194-701.194+35.5</f>
        <v>79594.5</v>
      </c>
      <c r="E273" s="146" t="e">
        <f>#REF!-#REF!</f>
        <v>#REF!</v>
      </c>
    </row>
    <row r="274" spans="1:5" hidden="1">
      <c r="A274" s="8"/>
      <c r="B274" s="19" t="s">
        <v>48</v>
      </c>
      <c r="E274" s="146" t="e">
        <f>#REF!-#REF!</f>
        <v>#REF!</v>
      </c>
    </row>
    <row r="275" spans="1:5" hidden="1">
      <c r="B275" s="19" t="s">
        <v>49</v>
      </c>
      <c r="C275" s="10">
        <v>0</v>
      </c>
      <c r="D275" s="10">
        <f>1272-500</f>
        <v>772</v>
      </c>
      <c r="E275" s="146" t="e">
        <f>#REF!-#REF!</f>
        <v>#REF!</v>
      </c>
    </row>
    <row r="276" spans="1:5" hidden="1">
      <c r="B276" s="19" t="s">
        <v>51</v>
      </c>
      <c r="C276" s="10">
        <v>0</v>
      </c>
      <c r="D276" s="10">
        <v>0</v>
      </c>
      <c r="E276" s="146" t="e">
        <f>#REF!-#REF!</f>
        <v>#REF!</v>
      </c>
    </row>
    <row r="277" spans="1:5" hidden="1">
      <c r="B277" s="19" t="s">
        <v>52</v>
      </c>
      <c r="C277" s="10">
        <f>40512.7+3630-80</f>
        <v>44062.7</v>
      </c>
      <c r="D277" s="10">
        <f>40676.5+3630-163.8-80</f>
        <v>44062.7</v>
      </c>
      <c r="E277" s="151" t="e">
        <f>#REF!-#REF!</f>
        <v>#REF!</v>
      </c>
    </row>
    <row r="278" spans="1:5" hidden="1">
      <c r="B278" s="19" t="s">
        <v>25</v>
      </c>
      <c r="E278" s="146" t="e">
        <f>#REF!-#REF!</f>
        <v>#REF!</v>
      </c>
    </row>
    <row r="279" spans="1:5" hidden="1">
      <c r="B279" s="19" t="s">
        <v>53</v>
      </c>
      <c r="C279" s="10">
        <v>3382</v>
      </c>
      <c r="D279" s="10">
        <v>0</v>
      </c>
      <c r="E279" s="146" t="e">
        <f>#REF!-#REF!</f>
        <v>#REF!</v>
      </c>
    </row>
    <row r="280" spans="1:5" hidden="1">
      <c r="B280" s="19" t="s">
        <v>47</v>
      </c>
      <c r="C280" s="10">
        <f>SUM(C271:C279)</f>
        <v>47480.2</v>
      </c>
      <c r="D280" s="10">
        <f>SUM(D271:D279)</f>
        <v>125035.59999999999</v>
      </c>
      <c r="E280" s="146" t="e">
        <f>#REF!-#REF!</f>
        <v>#REF!</v>
      </c>
    </row>
  </sheetData>
  <mergeCells count="12">
    <mergeCell ref="A7:A8"/>
    <mergeCell ref="B7:B8"/>
    <mergeCell ref="B52:B53"/>
    <mergeCell ref="B54:B55"/>
    <mergeCell ref="B221:B222"/>
    <mergeCell ref="A260:B260"/>
    <mergeCell ref="A257:B257"/>
    <mergeCell ref="E1:H1"/>
    <mergeCell ref="E2:H3"/>
    <mergeCell ref="A5:H5"/>
    <mergeCell ref="C7:C8"/>
    <mergeCell ref="D7:D8"/>
  </mergeCells>
  <phoneticPr fontId="0" type="noConversion"/>
  <printOptions horizontalCentered="1"/>
  <pageMargins left="0.39370078740157483" right="0.15748031496062992" top="0.35433070866141736" bottom="0.27559055118110237" header="0.15748031496062992" footer="0.27559055118110237"/>
  <pageSetup paperSize="9" scale="78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molchanova</cp:lastModifiedBy>
  <cp:lastPrinted>2011-06-17T05:02:31Z</cp:lastPrinted>
  <dcterms:created xsi:type="dcterms:W3CDTF">2009-11-20T12:52:24Z</dcterms:created>
  <dcterms:modified xsi:type="dcterms:W3CDTF">2011-06-17T11:22:33Z</dcterms:modified>
</cp:coreProperties>
</file>