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445" yWindow="420" windowWidth="14505" windowHeight="12000"/>
  </bookViews>
  <sheets>
    <sheet name="Лист2" sheetId="2" r:id="rId1"/>
  </sheets>
  <definedNames>
    <definedName name="_xlnm.Print_Titles" localSheetId="0">Лист2!$10:$10</definedName>
    <definedName name="_xlnm.Print_Area" localSheetId="0">Лист2!$A$1:$R$52</definedName>
  </definedNames>
  <calcPr calcId="145621"/>
</workbook>
</file>

<file path=xl/calcChain.xml><?xml version="1.0" encoding="utf-8"?>
<calcChain xmlns="http://schemas.openxmlformats.org/spreadsheetml/2006/main">
  <c r="R52" i="2" l="1"/>
  <c r="R11" i="2"/>
  <c r="R12" i="2"/>
  <c r="R14" i="2"/>
  <c r="R16" i="2"/>
  <c r="R17" i="2"/>
  <c r="R19" i="2"/>
  <c r="R22" i="2"/>
  <c r="R24" i="2"/>
  <c r="R35" i="2"/>
  <c r="R36" i="2"/>
  <c r="R40" i="2"/>
  <c r="Q48" i="2"/>
  <c r="R21" i="2" l="1"/>
  <c r="R49" i="2"/>
  <c r="R50" i="2"/>
  <c r="R48" i="2" s="1"/>
  <c r="P24" i="2"/>
  <c r="P22" i="2"/>
  <c r="P19" i="2"/>
  <c r="P17" i="2"/>
  <c r="P14" i="2"/>
  <c r="P12" i="2"/>
  <c r="P21" i="2" l="1"/>
  <c r="P16" i="2"/>
  <c r="P11" i="2"/>
  <c r="N40" i="2" l="1"/>
  <c r="N36" i="2"/>
  <c r="N35" i="2" s="1"/>
  <c r="N24" i="2"/>
  <c r="N22" i="2"/>
  <c r="N49" i="2" s="1"/>
  <c r="N19" i="2"/>
  <c r="N17" i="2"/>
  <c r="N14" i="2"/>
  <c r="N12" i="2"/>
  <c r="N11" i="2" l="1"/>
  <c r="N21" i="2"/>
  <c r="N16" i="2"/>
  <c r="N50" i="2"/>
  <c r="N48" i="2"/>
  <c r="L22" i="2"/>
  <c r="N52" i="2" l="1"/>
  <c r="L70" i="2"/>
  <c r="L69" i="2"/>
  <c r="L75" i="2" l="1"/>
  <c r="L40" i="2" l="1"/>
  <c r="L36" i="2"/>
  <c r="L24" i="2"/>
  <c r="L21" i="2" s="1"/>
  <c r="L19" i="2"/>
  <c r="L17" i="2"/>
  <c r="L14" i="2"/>
  <c r="L12" i="2"/>
  <c r="L11" i="2" l="1"/>
  <c r="L49" i="2"/>
  <c r="L50" i="2"/>
  <c r="L16" i="2"/>
  <c r="L35" i="2"/>
  <c r="J48" i="2"/>
  <c r="J40" i="2"/>
  <c r="J36" i="2"/>
  <c r="J24" i="2"/>
  <c r="J21" i="2" s="1"/>
  <c r="J19" i="2"/>
  <c r="J17" i="2"/>
  <c r="J14" i="2"/>
  <c r="J12" i="2"/>
  <c r="J11" i="2" s="1"/>
  <c r="H50" i="2"/>
  <c r="H48" i="2" s="1"/>
  <c r="H40" i="2"/>
  <c r="I44" i="2"/>
  <c r="K44" i="2" s="1"/>
  <c r="M44" i="2" s="1"/>
  <c r="O44" i="2" s="1"/>
  <c r="Q44" i="2" s="1"/>
  <c r="H36" i="2"/>
  <c r="H24" i="2"/>
  <c r="H21" i="2" s="1"/>
  <c r="H19" i="2"/>
  <c r="H17" i="2"/>
  <c r="H14" i="2"/>
  <c r="H12" i="2"/>
  <c r="H11" i="2" s="1"/>
  <c r="F48" i="2"/>
  <c r="F40" i="2"/>
  <c r="F36" i="2"/>
  <c r="F24" i="2"/>
  <c r="F21" i="2" s="1"/>
  <c r="F19" i="2"/>
  <c r="F17" i="2"/>
  <c r="F16" i="2" s="1"/>
  <c r="F14" i="2"/>
  <c r="F12" i="2"/>
  <c r="F11" i="2" s="1"/>
  <c r="E51" i="2"/>
  <c r="G51" i="2" s="1"/>
  <c r="I51" i="2" s="1"/>
  <c r="K51" i="2" s="1"/>
  <c r="M51" i="2" s="1"/>
  <c r="O51" i="2" s="1"/>
  <c r="P51" i="2" s="1"/>
  <c r="Q51" i="2" s="1"/>
  <c r="D50" i="2"/>
  <c r="D48" i="2" s="1"/>
  <c r="E46" i="2"/>
  <c r="G46" i="2" s="1"/>
  <c r="I46" i="2" s="1"/>
  <c r="K46" i="2" s="1"/>
  <c r="M46" i="2" s="1"/>
  <c r="O46" i="2" s="1"/>
  <c r="Q46" i="2" s="1"/>
  <c r="E45" i="2"/>
  <c r="G45" i="2" s="1"/>
  <c r="I45" i="2" s="1"/>
  <c r="K45" i="2" s="1"/>
  <c r="M45" i="2" s="1"/>
  <c r="O45" i="2" s="1"/>
  <c r="Q45" i="2" s="1"/>
  <c r="E43" i="2"/>
  <c r="G43" i="2"/>
  <c r="I43" i="2" s="1"/>
  <c r="K43" i="2" s="1"/>
  <c r="M43" i="2" s="1"/>
  <c r="O43" i="2" s="1"/>
  <c r="P43" i="2" s="1"/>
  <c r="Q43" i="2" s="1"/>
  <c r="E42" i="2"/>
  <c r="G42" i="2" s="1"/>
  <c r="I42" i="2" s="1"/>
  <c r="K42" i="2" s="1"/>
  <c r="M42" i="2" s="1"/>
  <c r="O42" i="2" s="1"/>
  <c r="E41" i="2"/>
  <c r="G41" i="2" s="1"/>
  <c r="I41" i="2" s="1"/>
  <c r="K41" i="2" s="1"/>
  <c r="M41" i="2" s="1"/>
  <c r="O41" i="2" s="1"/>
  <c r="P41" i="2" s="1"/>
  <c r="D40" i="2"/>
  <c r="E39" i="2"/>
  <c r="G39" i="2"/>
  <c r="I39" i="2" s="1"/>
  <c r="K39" i="2" s="1"/>
  <c r="M39" i="2" s="1"/>
  <c r="O39" i="2" s="1"/>
  <c r="Q39" i="2" s="1"/>
  <c r="E38" i="2"/>
  <c r="G38" i="2" s="1"/>
  <c r="I38" i="2" s="1"/>
  <c r="K38" i="2" s="1"/>
  <c r="M38" i="2" s="1"/>
  <c r="O38" i="2" s="1"/>
  <c r="Q38" i="2" s="1"/>
  <c r="E37" i="2"/>
  <c r="G37" i="2" s="1"/>
  <c r="I37" i="2" s="1"/>
  <c r="K37" i="2" s="1"/>
  <c r="M37" i="2" s="1"/>
  <c r="O37" i="2" s="1"/>
  <c r="P37" i="2" s="1"/>
  <c r="D36" i="2"/>
  <c r="D35" i="2" s="1"/>
  <c r="E35" i="2" s="1"/>
  <c r="E34" i="2"/>
  <c r="G34" i="2" s="1"/>
  <c r="I34" i="2" s="1"/>
  <c r="K34" i="2" s="1"/>
  <c r="M34" i="2" s="1"/>
  <c r="O34" i="2" s="1"/>
  <c r="E33" i="2"/>
  <c r="G33" i="2" s="1"/>
  <c r="I33" i="2" s="1"/>
  <c r="K33" i="2" s="1"/>
  <c r="M33" i="2" s="1"/>
  <c r="O33" i="2" s="1"/>
  <c r="P33" i="2" s="1"/>
  <c r="Q33" i="2" s="1"/>
  <c r="E32" i="2"/>
  <c r="G32" i="2" s="1"/>
  <c r="I32" i="2" s="1"/>
  <c r="K32" i="2" s="1"/>
  <c r="M32" i="2" s="1"/>
  <c r="O32" i="2" s="1"/>
  <c r="E31" i="2"/>
  <c r="G31" i="2" s="1"/>
  <c r="I31" i="2" s="1"/>
  <c r="K31" i="2" s="1"/>
  <c r="M31" i="2" s="1"/>
  <c r="O31" i="2" s="1"/>
  <c r="P31" i="2" s="1"/>
  <c r="Q31" i="2" s="1"/>
  <c r="E30" i="2"/>
  <c r="G30" i="2"/>
  <c r="I30" i="2" s="1"/>
  <c r="K30" i="2" s="1"/>
  <c r="M30" i="2" s="1"/>
  <c r="O30" i="2" s="1"/>
  <c r="E29" i="2"/>
  <c r="G29" i="2" s="1"/>
  <c r="I29" i="2" s="1"/>
  <c r="K29" i="2" s="1"/>
  <c r="M29" i="2" s="1"/>
  <c r="O29" i="2" s="1"/>
  <c r="P29" i="2" s="1"/>
  <c r="Q29" i="2" s="1"/>
  <c r="E28" i="2"/>
  <c r="G28" i="2" s="1"/>
  <c r="I28" i="2" s="1"/>
  <c r="K28" i="2" s="1"/>
  <c r="M28" i="2" s="1"/>
  <c r="O28" i="2" s="1"/>
  <c r="E27" i="2"/>
  <c r="G27" i="2" s="1"/>
  <c r="I27" i="2" s="1"/>
  <c r="K27" i="2" s="1"/>
  <c r="M27" i="2" s="1"/>
  <c r="O27" i="2" s="1"/>
  <c r="P27" i="2" s="1"/>
  <c r="Q27" i="2" s="1"/>
  <c r="E26" i="2"/>
  <c r="G26" i="2" s="1"/>
  <c r="I26" i="2" s="1"/>
  <c r="K26" i="2" s="1"/>
  <c r="M26" i="2" s="1"/>
  <c r="O26" i="2" s="1"/>
  <c r="E25" i="2"/>
  <c r="G25" i="2" s="1"/>
  <c r="I25" i="2" s="1"/>
  <c r="K25" i="2" s="1"/>
  <c r="M25" i="2" s="1"/>
  <c r="O25" i="2" s="1"/>
  <c r="Q25" i="2" s="1"/>
  <c r="D24" i="2"/>
  <c r="D21" i="2" s="1"/>
  <c r="E23" i="2"/>
  <c r="G23" i="2" s="1"/>
  <c r="I23" i="2" s="1"/>
  <c r="K23" i="2" s="1"/>
  <c r="M23" i="2" s="1"/>
  <c r="O23" i="2" s="1"/>
  <c r="Q23" i="2" s="1"/>
  <c r="E22" i="2"/>
  <c r="G22" i="2" s="1"/>
  <c r="I22" i="2" s="1"/>
  <c r="K22" i="2" s="1"/>
  <c r="M22" i="2" s="1"/>
  <c r="O22" i="2" s="1"/>
  <c r="Q22" i="2" s="1"/>
  <c r="E20" i="2"/>
  <c r="G20" i="2"/>
  <c r="I20" i="2" s="1"/>
  <c r="K20" i="2" s="1"/>
  <c r="M20" i="2" s="1"/>
  <c r="O20" i="2" s="1"/>
  <c r="Q20" i="2" s="1"/>
  <c r="D19" i="2"/>
  <c r="D16" i="2" s="1"/>
  <c r="E18" i="2"/>
  <c r="G18" i="2" s="1"/>
  <c r="I18" i="2" s="1"/>
  <c r="K18" i="2" s="1"/>
  <c r="M18" i="2" s="1"/>
  <c r="O18" i="2" s="1"/>
  <c r="Q18" i="2" s="1"/>
  <c r="D17" i="2"/>
  <c r="E15" i="2"/>
  <c r="G15" i="2"/>
  <c r="I15" i="2" s="1"/>
  <c r="K15" i="2" s="1"/>
  <c r="M15" i="2" s="1"/>
  <c r="O15" i="2" s="1"/>
  <c r="Q15" i="2" s="1"/>
  <c r="D14" i="2"/>
  <c r="E13" i="2"/>
  <c r="G13" i="2" s="1"/>
  <c r="I13" i="2" s="1"/>
  <c r="K13" i="2" s="1"/>
  <c r="M13" i="2" s="1"/>
  <c r="O13" i="2" s="1"/>
  <c r="Q13" i="2" s="1"/>
  <c r="D12" i="2"/>
  <c r="D11" i="2" s="1"/>
  <c r="C47" i="2"/>
  <c r="C40" i="2" s="1"/>
  <c r="E40" i="2" s="1"/>
  <c r="C36" i="2"/>
  <c r="C24" i="2"/>
  <c r="C21" i="2" s="1"/>
  <c r="C19" i="2"/>
  <c r="C17" i="2"/>
  <c r="C16" i="2" s="1"/>
  <c r="C14" i="2"/>
  <c r="E14" i="2" s="1"/>
  <c r="G14" i="2" s="1"/>
  <c r="I14" i="2" s="1"/>
  <c r="K14" i="2" s="1"/>
  <c r="M14" i="2" s="1"/>
  <c r="O14" i="2" s="1"/>
  <c r="Q14" i="2" s="1"/>
  <c r="C12" i="2"/>
  <c r="H16" i="2"/>
  <c r="C11" i="2"/>
  <c r="H35" i="2"/>
  <c r="E19" i="2"/>
  <c r="G19" i="2" s="1"/>
  <c r="I19" i="2" s="1"/>
  <c r="P26" i="2" l="1"/>
  <c r="Q26" i="2" s="1"/>
  <c r="P30" i="2"/>
  <c r="Q30" i="2" s="1"/>
  <c r="Q41" i="2"/>
  <c r="P34" i="2"/>
  <c r="Q34" i="2" s="1"/>
  <c r="P42" i="2"/>
  <c r="Q42" i="2" s="1"/>
  <c r="E11" i="2"/>
  <c r="G11" i="2" s="1"/>
  <c r="I11" i="2" s="1"/>
  <c r="K11" i="2" s="1"/>
  <c r="M11" i="2" s="1"/>
  <c r="O11" i="2" s="1"/>
  <c r="Q11" i="2" s="1"/>
  <c r="P28" i="2"/>
  <c r="Q28" i="2"/>
  <c r="C49" i="2"/>
  <c r="E49" i="2" s="1"/>
  <c r="G49" i="2" s="1"/>
  <c r="E17" i="2"/>
  <c r="G17" i="2" s="1"/>
  <c r="I17" i="2" s="1"/>
  <c r="K17" i="2" s="1"/>
  <c r="M17" i="2" s="1"/>
  <c r="O17" i="2" s="1"/>
  <c r="Q17" i="2" s="1"/>
  <c r="P32" i="2"/>
  <c r="Q32" i="2"/>
  <c r="Q37" i="2"/>
  <c r="P36" i="2"/>
  <c r="L48" i="2"/>
  <c r="L52" i="2" s="1"/>
  <c r="E21" i="2"/>
  <c r="G21" i="2" s="1"/>
  <c r="I21" i="2" s="1"/>
  <c r="K21" i="2" s="1"/>
  <c r="M21" i="2" s="1"/>
  <c r="O21" i="2" s="1"/>
  <c r="Q21" i="2" s="1"/>
  <c r="E36" i="2"/>
  <c r="G36" i="2" s="1"/>
  <c r="I36" i="2" s="1"/>
  <c r="K36" i="2" s="1"/>
  <c r="M36" i="2" s="1"/>
  <c r="O36" i="2" s="1"/>
  <c r="E12" i="2"/>
  <c r="G12" i="2" s="1"/>
  <c r="I12" i="2" s="1"/>
  <c r="E24" i="2"/>
  <c r="G24" i="2" s="1"/>
  <c r="I24" i="2" s="1"/>
  <c r="K24" i="2" s="1"/>
  <c r="M24" i="2" s="1"/>
  <c r="O24" i="2" s="1"/>
  <c r="Q24" i="2" s="1"/>
  <c r="G40" i="2"/>
  <c r="I40" i="2" s="1"/>
  <c r="K40" i="2" s="1"/>
  <c r="M40" i="2" s="1"/>
  <c r="O40" i="2" s="1"/>
  <c r="F35" i="2"/>
  <c r="G35" i="2" s="1"/>
  <c r="I35" i="2" s="1"/>
  <c r="K19" i="2"/>
  <c r="M19" i="2" s="1"/>
  <c r="O19" i="2" s="1"/>
  <c r="Q19" i="2" s="1"/>
  <c r="D52" i="2"/>
  <c r="F52" i="2"/>
  <c r="H52" i="2"/>
  <c r="J16" i="2"/>
  <c r="K16" i="2" s="1"/>
  <c r="M16" i="2" s="1"/>
  <c r="O16" i="2" s="1"/>
  <c r="Q16" i="2" s="1"/>
  <c r="J35" i="2"/>
  <c r="E16" i="2"/>
  <c r="G16" i="2" s="1"/>
  <c r="I16" i="2" s="1"/>
  <c r="C50" i="2"/>
  <c r="E47" i="2"/>
  <c r="G47" i="2" s="1"/>
  <c r="I47" i="2" s="1"/>
  <c r="K47" i="2" s="1"/>
  <c r="M47" i="2" s="1"/>
  <c r="O47" i="2" s="1"/>
  <c r="Q47" i="2" s="1"/>
  <c r="Q36" i="2" l="1"/>
  <c r="Q50" i="2" s="1"/>
  <c r="I50" i="2"/>
  <c r="K50" i="2" s="1"/>
  <c r="M50" i="2" s="1"/>
  <c r="P40" i="2"/>
  <c r="K35" i="2"/>
  <c r="M35" i="2" s="1"/>
  <c r="O35" i="2" s="1"/>
  <c r="I49" i="2"/>
  <c r="K49" i="2" s="1"/>
  <c r="M49" i="2" s="1"/>
  <c r="O49" i="2" s="1"/>
  <c r="K12" i="2"/>
  <c r="M12" i="2" s="1"/>
  <c r="O12" i="2" s="1"/>
  <c r="Q12" i="2" s="1"/>
  <c r="J52" i="2"/>
  <c r="C48" i="2"/>
  <c r="C52" i="2" s="1"/>
  <c r="E50" i="2"/>
  <c r="G50" i="2" s="1"/>
  <c r="P35" i="2" l="1"/>
  <c r="P49" i="2"/>
  <c r="P48" i="2" s="1"/>
  <c r="O50" i="2"/>
  <c r="Q35" i="2"/>
  <c r="Q40" i="2"/>
  <c r="Q49" i="2" s="1"/>
  <c r="L76" i="2"/>
  <c r="E48" i="2"/>
  <c r="G48" i="2" s="1"/>
  <c r="I48" i="2" s="1"/>
  <c r="K48" i="2" s="1"/>
  <c r="M48" i="2" s="1"/>
  <c r="O48" i="2" s="1"/>
  <c r="E52" i="2"/>
  <c r="G52" i="2" s="1"/>
  <c r="I52" i="2" s="1"/>
  <c r="K52" i="2" s="1"/>
  <c r="M52" i="2" s="1"/>
  <c r="O52" i="2" s="1"/>
  <c r="P52" i="2" l="1"/>
  <c r="Q52" i="2"/>
</calcChain>
</file>

<file path=xl/comments1.xml><?xml version="1.0" encoding="utf-8"?>
<comments xmlns="http://schemas.openxmlformats.org/spreadsheetml/2006/main">
  <authors>
    <author>Pashkova</author>
  </authors>
  <commentList>
    <comment ref="B32" authorId="0">
      <text>
        <r>
          <rPr>
            <b/>
            <sz val="8"/>
            <color indexed="81"/>
            <rFont val="Tahoma"/>
            <family val="2"/>
            <charset val="204"/>
          </rPr>
          <t>Pashkova:</t>
        </r>
        <r>
          <rPr>
            <sz val="8"/>
            <color indexed="81"/>
            <rFont val="Tahoma"/>
            <family val="2"/>
            <charset val="204"/>
          </rPr>
          <t xml:space="preserve">
слово  "субъектов" заменено на "субъекта".</t>
        </r>
      </text>
    </comment>
  </commentList>
</comments>
</file>

<file path=xl/sharedStrings.xml><?xml version="1.0" encoding="utf-8"?>
<sst xmlns="http://schemas.openxmlformats.org/spreadsheetml/2006/main" count="118" uniqueCount="106">
  <si>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</si>
  <si>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</si>
  <si>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</si>
  <si>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Код</t>
  </si>
  <si>
    <t>906 01 01 00 00 02 0000 710</t>
  </si>
  <si>
    <t>906 01 01 00 00 02 0000 810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</si>
  <si>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</si>
  <si>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</si>
  <si>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</si>
  <si>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</si>
  <si>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</si>
  <si>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Акции и иные формы участия в капитале, находящиеся в государственной и муниципальной собственности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</si>
  <si>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</si>
  <si>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Уменьшение прочих остатков денежных средств бюджетов субъектов Российской Федерации</t>
  </si>
  <si>
    <t>902 05 00 00 00 00 0000 530</t>
  </si>
  <si>
    <t>902 05 00 00 00 02 0000 530</t>
  </si>
  <si>
    <t>Приобретение акций и иных форм участия в капитале в собственность субъектов Российской Федерации</t>
  </si>
  <si>
    <t>к Закону Ярославской области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</si>
  <si>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</si>
  <si>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</si>
  <si>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</si>
  <si>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>Исполнение государственных и муниципальных гарантий в валюте Российской Федерации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</si>
  <si>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</si>
  <si>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</si>
  <si>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</si>
  <si>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</si>
  <si>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</si>
  <si>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</si>
  <si>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</si>
  <si>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</si>
  <si>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</si>
  <si>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</si>
  <si>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906 01 03 00 00 00 0000 000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</si>
  <si>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</si>
  <si>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911 01 06 01 00 00 0000 000</t>
  </si>
  <si>
    <t>906 01 06 05 00 00 0000 000</t>
  </si>
  <si>
    <t>906 01 06 05 00 00 0000 600</t>
  </si>
  <si>
    <t>906 01 06 05 00 00 0000 500</t>
  </si>
  <si>
    <t>906 01 05 00 00 00 0000 000</t>
  </si>
  <si>
    <t>Изменение остатков средств на счетах по учету средств бюджета</t>
  </si>
  <si>
    <t>906 01 05 02 01 02 0000 510</t>
  </si>
  <si>
    <t>906 01 05 02 01 02 0000 610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</si>
  <si>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</si>
  <si>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</si>
  <si>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</si>
  <si>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</si>
  <si>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906 01 06 05 02 02 2600 540</t>
  </si>
  <si>
    <t>906 01 06 05 02 02 2600 640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</si>
  <si>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</si>
  <si>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</si>
  <si>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>906 01 06 05 02 02 4610 540</t>
  </si>
  <si>
    <t>906 01 06 05 02 02 4610 640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</si>
  <si>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</si>
  <si>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</si>
  <si>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</si>
  <si>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911 01 06 01 00 02 0000 630</t>
  </si>
  <si>
    <t>местная</t>
  </si>
  <si>
    <t xml:space="preserve">запруднова </t>
  </si>
  <si>
    <t>АПК</t>
  </si>
  <si>
    <t>Всего</t>
  </si>
  <si>
    <t>906 01 06 05 01 02 0800 640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</si>
  <si>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</si>
  <si>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906 01 06 05 02 02 0800 640</t>
  </si>
  <si>
    <t>деринговская</t>
  </si>
  <si>
    <t xml:space="preserve">соцсфера </t>
  </si>
  <si>
    <t>сочнева</t>
  </si>
  <si>
    <t>кокорин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</si>
  <si>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</si>
  <si>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 xml:space="preserve">финансирования дефицита областного бюджета </t>
  </si>
  <si>
    <t xml:space="preserve">на 2013 год </t>
  </si>
  <si>
    <t>2013 год              ( руб.)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</si>
  <si>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</si>
  <si>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</si>
  <si>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</si>
  <si>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906 01 03 01 00 00 0000 700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</si>
  <si>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</si>
  <si>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</si>
  <si>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>906 01 03 01 00 00 0000 800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</si>
  <si>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</si>
  <si>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</si>
  <si>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Размещение государственных ценных бумаг субъектов Российской Федерации, номинальная стоимость которых указана в валюте Российской Федерации</t>
  </si>
  <si>
    <t>Предоставление бюджетных кредитов на временный кассовый разрыв другим бюджетам бюджетной системы Российской Федерации из бюджетов субъектов Российской Федерации в валюте Российской Федерации</t>
  </si>
  <si>
    <t>Предоставление бюджетных кредитов на финансирование целевых расходов другим бюджетам бюджетной системы Российской Федерации из бюджетов субъектов Российской Федерации в валюте Российской Федерации</t>
  </si>
  <si>
    <t>Возврат централизованных кредитов АПК 1992-1994 годов,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</si>
  <si>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Возврат бюджетных кредитов, предоставленных на финансирование целевых расходов другим бюджетам бюджетной системы Российской Федерации из бюджетов субъектов Российской Федерации в валюте Российской Федерации</t>
  </si>
  <si>
    <t>Увеличение прочих остатков денежных средств бюджетов субъектов Российской Федерации</t>
  </si>
  <si>
    <t>Возврат бюджетных кредитов, предоставленных на временный кассовый разрыв другим бюджетам бюджетной системы Российской Федерации из бюджетов субъектов Российской Федерации в валюте Российской Федерации</t>
  </si>
  <si>
    <t>Средства от продажи акций и иных форм участия в капитале, находящихся в собственности субъектов Российской Федерации</t>
  </si>
  <si>
    <t>поправки</t>
  </si>
  <si>
    <t>уточнение апрель</t>
  </si>
  <si>
    <t>поправки мая</t>
  </si>
  <si>
    <t>уточнение сентябрь</t>
  </si>
  <si>
    <t>беляев</t>
  </si>
  <si>
    <t>власть</t>
  </si>
  <si>
    <t>Итого</t>
  </si>
  <si>
    <t>Разница</t>
  </si>
  <si>
    <t>дорожники</t>
  </si>
  <si>
    <t>соцсфера</t>
  </si>
  <si>
    <t>строители</t>
  </si>
  <si>
    <t>местное</t>
  </si>
  <si>
    <t xml:space="preserve">Предоставление бюджетных кредитов внутри страны в валюте Российской Федерации </t>
  </si>
  <si>
    <t>уточнение октябрь2</t>
  </si>
  <si>
    <t>уточнение декабря</t>
  </si>
  <si>
    <t>Приложение 7</t>
  </si>
  <si>
    <t>2013 год                                     ( руб.)</t>
  </si>
  <si>
    <t>от 17.12.2013 № 69-з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</si>
</sst>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</font>
    <font>
      <sz val="10"/>
      <color indexed="10"/>
      <name val="Times New Roman"/>
      <family val="1"/>
    </font>
    <font>
      <sz val="12"/>
      <color indexed="10"/>
      <name val="Times New Roman"/>
      <family val="1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5" fillId="0" borderId="0" xfId="0" applyFont="1"/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0" fontId="3" fillId="0" borderId="1" xfId="0" applyNumberFormat="1" applyFont="1" applyFill="1" applyBorder="1"/>
    <xf numFmtId="0" fontId="3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0" fontId="4" fillId="0" borderId="1" xfId="0" applyFont="1" applyFill="1" applyBorder="1" applyAlignment="1">
      <alignment horizontal="left" vertical="justify" wrapText="1"/>
    </xf>
    <xf numFmtId="0" fontId="3" fillId="0" borderId="1" xfId="0" applyFont="1" applyBorder="1" applyAlignment="1">
      <alignment horizontal="center" vertical="center"/>
    </xf>
    <xf numFmtId="3" fontId="6" fillId="0" borderId="1" xfId="0" applyNumberFormat="1" applyFont="1" applyFill="1" applyBorder="1"/>
    <xf numFmtId="3" fontId="1" fillId="0" borderId="0" xfId="0" applyNumberFormat="1" applyFont="1" applyFill="1"/>
    <xf numFmtId="3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/>
    <xf numFmtId="0" fontId="7" fillId="0" borderId="1" xfId="0" applyFont="1" applyFill="1" applyBorder="1" applyAlignment="1">
      <alignment horizontal="left" vertical="justify" wrapText="1"/>
    </xf>
    <xf numFmtId="0" fontId="7" fillId="0" borderId="1" xfId="0" applyNumberFormat="1" applyFont="1" applyFill="1" applyBorder="1"/>
    <xf numFmtId="0" fontId="8" fillId="0" borderId="0" xfId="0" applyFont="1"/>
    <xf numFmtId="0" fontId="9" fillId="0" borderId="1" xfId="0" applyFont="1" applyFill="1" applyBorder="1"/>
    <xf numFmtId="0" fontId="9" fillId="0" borderId="1" xfId="0" applyFont="1" applyFill="1" applyBorder="1" applyAlignment="1">
      <alignment horizontal="left" vertical="justify" wrapText="1"/>
    </xf>
    <xf numFmtId="0" fontId="9" fillId="0" borderId="1" xfId="0" applyNumberFormat="1" applyFont="1" applyFill="1" applyBorder="1"/>
    <xf numFmtId="0" fontId="1" fillId="2" borderId="0" xfId="0" applyFont="1" applyFill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3" fontId="3" fillId="3" borderId="1" xfId="0" applyNumberFormat="1" applyFont="1" applyFill="1" applyBorder="1"/>
    <xf numFmtId="0" fontId="4" fillId="0" borderId="1" xfId="0" applyFont="1" applyFill="1" applyBorder="1" applyAlignment="1">
      <alignment horizontal="left"/>
    </xf>
    <xf numFmtId="3" fontId="3" fillId="2" borderId="1" xfId="0" applyNumberFormat="1" applyFont="1" applyFill="1" applyBorder="1"/>
    <xf numFmtId="3" fontId="3" fillId="2" borderId="0" xfId="0" applyNumberFormat="1" applyFont="1" applyFill="1" applyBorder="1"/>
    <xf numFmtId="0" fontId="3" fillId="4" borderId="1" xfId="0" applyFont="1" applyFill="1" applyBorder="1"/>
    <xf numFmtId="0" fontId="3" fillId="4" borderId="1" xfId="0" applyFont="1" applyFill="1" applyBorder="1" applyAlignment="1">
      <alignment horizontal="left" vertical="justify"/>
    </xf>
    <xf numFmtId="3" fontId="3" fillId="4" borderId="1" xfId="0" applyNumberFormat="1" applyFont="1" applyFill="1" applyBorder="1"/>
    <xf numFmtId="3" fontId="4" fillId="0" borderId="0" xfId="0" applyNumberFormat="1" applyFont="1" applyFill="1" applyBorder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12" fillId="0" borderId="0" xfId="0" applyFont="1"/>
    <xf numFmtId="0" fontId="12" fillId="0" borderId="0" xfId="0" applyFont="1" applyFill="1"/>
    <xf numFmtId="0" fontId="1" fillId="5" borderId="0" xfId="0" applyFont="1" applyFill="1"/>
    <xf numFmtId="3" fontId="5" fillId="0" borderId="0" xfId="0" applyNumberFormat="1" applyFont="1"/>
    <xf numFmtId="3" fontId="1" fillId="0" borderId="0" xfId="0" applyNumberFormat="1" applyFont="1"/>
    <xf numFmtId="0" fontId="2" fillId="0" borderId="0" xfId="0" applyFont="1" applyAlignment="1">
      <alignment horizontal="center"/>
    </xf>
    <xf numFmtId="3" fontId="3" fillId="0" borderId="0" xfId="0" applyNumberFormat="1" applyFont="1" applyFill="1" applyBorder="1"/>
    <xf numFmtId="0" fontId="3" fillId="0" borderId="0" xfId="0" applyNumberFormat="1" applyFont="1" applyFill="1" applyBorder="1"/>
    <xf numFmtId="0" fontId="7" fillId="0" borderId="0" xfId="0" applyNumberFormat="1" applyFont="1" applyFill="1" applyBorder="1"/>
    <xf numFmtId="0" fontId="9" fillId="0" borderId="0" xfId="0" applyNumberFormat="1" applyFont="1" applyFill="1" applyBorder="1"/>
    <xf numFmtId="0" fontId="3" fillId="0" borderId="0" xfId="0" applyFont="1" applyFill="1" applyBorder="1"/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76"/>
  <sheetViews>
    <sheetView tabSelected="1" view="pageBreakPreview" zoomScaleNormal="100" zoomScaleSheetLayoutView="100" workbookViewId="0">
      <selection activeCell="A4" sqref="A4"/>
    </sheetView>
  </sheetViews>
  <sheetFormatPr defaultColWidth="9.140625" defaultRowHeight="12.75" x14ac:dyDescent="0.2"/>
  <cols>
    <col min="1" max="1" width="27.85546875" style="1" customWidth="1"/>
    <col min="2" max="2" width="52.28515625" style="1" customWidth="1"/>
    <col min="3" max="3" width="15.140625" style="6" hidden="1" customWidth="1"/>
    <col min="4" max="4" width="14.28515625" style="6" hidden="1" customWidth="1"/>
    <col min="5" max="5" width="15.42578125" style="6" hidden="1" customWidth="1"/>
    <col min="6" max="6" width="11.28515625" style="6" hidden="1" customWidth="1"/>
    <col min="7" max="7" width="15.42578125" style="6" hidden="1" customWidth="1"/>
    <col min="8" max="8" width="14.28515625" style="6" hidden="1" customWidth="1"/>
    <col min="9" max="9" width="15.42578125" style="6" hidden="1" customWidth="1"/>
    <col min="10" max="10" width="14.42578125" style="6" hidden="1" customWidth="1"/>
    <col min="11" max="11" width="15.140625" style="6" hidden="1" customWidth="1"/>
    <col min="12" max="12" width="17.5703125" style="6" hidden="1" customWidth="1"/>
    <col min="13" max="13" width="15.140625" style="6" hidden="1" customWidth="1"/>
    <col min="14" max="16" width="17.42578125" style="1" hidden="1" customWidth="1"/>
    <col min="17" max="17" width="17.28515625" style="1" hidden="1" customWidth="1"/>
    <col min="18" max="18" width="17.28515625" style="1" customWidth="1"/>
    <col min="19" max="19" width="9.140625" style="1"/>
    <col min="20" max="20" width="11.42578125" style="1" bestFit="1" customWidth="1"/>
    <col min="21" max="16384" width="9.140625" style="1"/>
  </cols>
  <sheetData>
    <row r="1" spans="1:18" ht="15.75" x14ac:dyDescent="0.25">
      <c r="A1" s="52" t="s">
        <v>103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</row>
    <row r="2" spans="1:18" ht="15.75" x14ac:dyDescent="0.25">
      <c r="A2" s="52" t="s">
        <v>17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</row>
    <row r="3" spans="1:18" ht="15.75" x14ac:dyDescent="0.25">
      <c r="A3" s="52" t="s">
        <v>105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</row>
    <row r="4" spans="1:18" ht="15.75" x14ac:dyDescent="0.25">
      <c r="A4" s="27"/>
      <c r="B4" s="27"/>
      <c r="C4" s="27"/>
      <c r="D4" s="27"/>
      <c r="E4" s="27"/>
      <c r="F4" s="27"/>
      <c r="G4" s="27"/>
      <c r="H4" s="27"/>
      <c r="I4" s="27"/>
      <c r="J4" s="37"/>
      <c r="K4" s="37"/>
      <c r="L4" s="38"/>
      <c r="M4" s="38"/>
    </row>
    <row r="5" spans="1:18" ht="15.75" x14ac:dyDescent="0.25">
      <c r="A5" s="27"/>
      <c r="B5" s="27"/>
      <c r="C5" s="27"/>
      <c r="D5" s="27"/>
      <c r="E5" s="27"/>
      <c r="F5" s="27"/>
      <c r="G5" s="27"/>
      <c r="H5" s="27"/>
      <c r="I5" s="27"/>
      <c r="J5" s="37"/>
      <c r="K5" s="37"/>
      <c r="L5" s="38"/>
      <c r="M5" s="38"/>
    </row>
    <row r="6" spans="1:18" ht="18.75" x14ac:dyDescent="0.3">
      <c r="A6" s="51" t="s">
        <v>7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44"/>
    </row>
    <row r="7" spans="1:18" ht="18" customHeight="1" x14ac:dyDescent="0.3">
      <c r="A7" s="51" t="s">
        <v>68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44"/>
    </row>
    <row r="8" spans="1:18" ht="18.75" x14ac:dyDescent="0.3">
      <c r="A8" s="51" t="s">
        <v>69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44"/>
    </row>
    <row r="9" spans="1:18" ht="18.75" x14ac:dyDescent="0.3">
      <c r="A9" s="50"/>
      <c r="B9" s="50"/>
    </row>
    <row r="10" spans="1:18" ht="42.75" customHeight="1" x14ac:dyDescent="0.2">
      <c r="A10" s="14" t="s">
        <v>3</v>
      </c>
      <c r="B10" s="14" t="s">
        <v>6</v>
      </c>
      <c r="C10" s="3" t="s">
        <v>70</v>
      </c>
      <c r="D10" s="3"/>
      <c r="E10" s="3" t="s">
        <v>70</v>
      </c>
      <c r="F10" s="3" t="s">
        <v>88</v>
      </c>
      <c r="G10" s="3" t="s">
        <v>70</v>
      </c>
      <c r="H10" s="3" t="s">
        <v>89</v>
      </c>
      <c r="I10" s="3" t="s">
        <v>70</v>
      </c>
      <c r="J10" s="3" t="s">
        <v>90</v>
      </c>
      <c r="K10" s="3" t="s">
        <v>70</v>
      </c>
      <c r="L10" s="3" t="s">
        <v>91</v>
      </c>
      <c r="M10" s="3" t="s">
        <v>70</v>
      </c>
      <c r="N10" s="3" t="s">
        <v>101</v>
      </c>
      <c r="O10" s="3" t="s">
        <v>70</v>
      </c>
      <c r="P10" s="3" t="s">
        <v>102</v>
      </c>
      <c r="Q10" s="3" t="s">
        <v>104</v>
      </c>
      <c r="R10" s="3" t="s">
        <v>104</v>
      </c>
    </row>
    <row r="11" spans="1:18" ht="47.25" x14ac:dyDescent="0.25">
      <c r="A11" s="7" t="s">
        <v>8</v>
      </c>
      <c r="B11" s="11" t="s">
        <v>22</v>
      </c>
      <c r="C11" s="8">
        <f>C12-C14</f>
        <v>2000000000</v>
      </c>
      <c r="D11" s="8">
        <f>D12-D14</f>
        <v>0</v>
      </c>
      <c r="E11" s="8">
        <f t="shared" ref="E11:E52" si="0">C11+D11</f>
        <v>2000000000</v>
      </c>
      <c r="F11" s="8">
        <f>F12-F14</f>
        <v>0</v>
      </c>
      <c r="G11" s="8">
        <f>E11+F11</f>
        <v>2000000000</v>
      </c>
      <c r="H11" s="8">
        <f>H12-H14</f>
        <v>0</v>
      </c>
      <c r="I11" s="8">
        <f>G11+H11</f>
        <v>2000000000</v>
      </c>
      <c r="J11" s="8">
        <f>J12-J14</f>
        <v>0</v>
      </c>
      <c r="K11" s="8">
        <f>I11+J11</f>
        <v>2000000000</v>
      </c>
      <c r="L11" s="8">
        <f>L12-L14</f>
        <v>0</v>
      </c>
      <c r="M11" s="8">
        <f t="shared" ref="M11:M21" si="1">K11+L11</f>
        <v>2000000000</v>
      </c>
      <c r="N11" s="8">
        <f>N12-N14</f>
        <v>0</v>
      </c>
      <c r="O11" s="8">
        <f t="shared" ref="O11:O24" si="2">M11+N11</f>
        <v>2000000000</v>
      </c>
      <c r="P11" s="8">
        <f>P12-P14</f>
        <v>0</v>
      </c>
      <c r="Q11" s="8">
        <f t="shared" ref="Q11:Q51" si="3">O11+P11</f>
        <v>2000000000</v>
      </c>
      <c r="R11" s="8">
        <f>R12-R14</f>
        <v>2000000000</v>
      </c>
    </row>
    <row r="12" spans="1:18" ht="48" customHeight="1" x14ac:dyDescent="0.25">
      <c r="A12" s="7" t="s">
        <v>9</v>
      </c>
      <c r="B12" s="11" t="s">
        <v>23</v>
      </c>
      <c r="C12" s="8">
        <f>C13</f>
        <v>5000000000</v>
      </c>
      <c r="D12" s="8">
        <f>D13</f>
        <v>0</v>
      </c>
      <c r="E12" s="8">
        <f t="shared" si="0"/>
        <v>5000000000</v>
      </c>
      <c r="F12" s="8">
        <f>F13</f>
        <v>0</v>
      </c>
      <c r="G12" s="8">
        <f t="shared" ref="G12:G52" si="4">E12+F12</f>
        <v>5000000000</v>
      </c>
      <c r="H12" s="8">
        <f>H13</f>
        <v>0</v>
      </c>
      <c r="I12" s="8">
        <f t="shared" ref="I12:I52" si="5">G12+H12</f>
        <v>5000000000</v>
      </c>
      <c r="J12" s="8">
        <f>J13</f>
        <v>0</v>
      </c>
      <c r="K12" s="8">
        <f t="shared" ref="K12:K52" si="6">I12+J12</f>
        <v>5000000000</v>
      </c>
      <c r="L12" s="8">
        <f>L13</f>
        <v>0</v>
      </c>
      <c r="M12" s="8">
        <f t="shared" si="1"/>
        <v>5000000000</v>
      </c>
      <c r="N12" s="8">
        <f>N13</f>
        <v>0</v>
      </c>
      <c r="O12" s="8">
        <f t="shared" si="2"/>
        <v>5000000000</v>
      </c>
      <c r="P12" s="8">
        <f>P13</f>
        <v>0</v>
      </c>
      <c r="Q12" s="8">
        <f t="shared" si="3"/>
        <v>5000000000</v>
      </c>
      <c r="R12" s="8">
        <f>R13</f>
        <v>5000000000</v>
      </c>
    </row>
    <row r="13" spans="1:18" ht="48" customHeight="1" x14ac:dyDescent="0.25">
      <c r="A13" s="5" t="s">
        <v>4</v>
      </c>
      <c r="B13" s="12" t="s">
        <v>80</v>
      </c>
      <c r="C13" s="4">
        <v>5000000000</v>
      </c>
      <c r="D13" s="4"/>
      <c r="E13" s="4">
        <f t="shared" si="0"/>
        <v>5000000000</v>
      </c>
      <c r="F13" s="4"/>
      <c r="G13" s="4">
        <f t="shared" si="4"/>
        <v>5000000000</v>
      </c>
      <c r="H13" s="4"/>
      <c r="I13" s="4">
        <f t="shared" si="5"/>
        <v>5000000000</v>
      </c>
      <c r="J13" s="4"/>
      <c r="K13" s="4">
        <f t="shared" si="6"/>
        <v>5000000000</v>
      </c>
      <c r="L13" s="4"/>
      <c r="M13" s="4">
        <f t="shared" si="1"/>
        <v>5000000000</v>
      </c>
      <c r="N13" s="4"/>
      <c r="O13" s="4">
        <f t="shared" si="2"/>
        <v>5000000000</v>
      </c>
      <c r="P13" s="4"/>
      <c r="Q13" s="4">
        <f t="shared" si="3"/>
        <v>5000000000</v>
      </c>
      <c r="R13" s="4">
        <v>5000000000</v>
      </c>
    </row>
    <row r="14" spans="1:18" ht="50.25" customHeight="1" x14ac:dyDescent="0.25">
      <c r="A14" s="7" t="s">
        <v>10</v>
      </c>
      <c r="B14" s="11" t="s">
        <v>48</v>
      </c>
      <c r="C14" s="8">
        <f>C15</f>
        <v>3000000000</v>
      </c>
      <c r="D14" s="8">
        <f>D15</f>
        <v>0</v>
      </c>
      <c r="E14" s="8">
        <f t="shared" si="0"/>
        <v>3000000000</v>
      </c>
      <c r="F14" s="8">
        <f>F15</f>
        <v>0</v>
      </c>
      <c r="G14" s="8">
        <f t="shared" si="4"/>
        <v>3000000000</v>
      </c>
      <c r="H14" s="8">
        <f>H15</f>
        <v>0</v>
      </c>
      <c r="I14" s="8">
        <f t="shared" si="5"/>
        <v>3000000000</v>
      </c>
      <c r="J14" s="8">
        <f>J15</f>
        <v>0</v>
      </c>
      <c r="K14" s="8">
        <f t="shared" si="6"/>
        <v>3000000000</v>
      </c>
      <c r="L14" s="8">
        <f>L15</f>
        <v>0</v>
      </c>
      <c r="M14" s="8">
        <f t="shared" si="1"/>
        <v>3000000000</v>
      </c>
      <c r="N14" s="8">
        <f>N15</f>
        <v>0</v>
      </c>
      <c r="O14" s="8">
        <f t="shared" si="2"/>
        <v>3000000000</v>
      </c>
      <c r="P14" s="8">
        <f>P15</f>
        <v>0</v>
      </c>
      <c r="Q14" s="8">
        <f t="shared" si="3"/>
        <v>3000000000</v>
      </c>
      <c r="R14" s="8">
        <f>R15</f>
        <v>3000000000</v>
      </c>
    </row>
    <row r="15" spans="1:18" ht="47.25" customHeight="1" x14ac:dyDescent="0.25">
      <c r="A15" s="5" t="s">
        <v>5</v>
      </c>
      <c r="B15" s="12" t="s">
        <v>71</v>
      </c>
      <c r="C15" s="4">
        <v>3000000000</v>
      </c>
      <c r="D15" s="4"/>
      <c r="E15" s="4">
        <f t="shared" si="0"/>
        <v>3000000000</v>
      </c>
      <c r="F15" s="4"/>
      <c r="G15" s="4">
        <f t="shared" si="4"/>
        <v>3000000000</v>
      </c>
      <c r="H15" s="4"/>
      <c r="I15" s="4">
        <f t="shared" si="5"/>
        <v>3000000000</v>
      </c>
      <c r="J15" s="4"/>
      <c r="K15" s="4">
        <f t="shared" si="6"/>
        <v>3000000000</v>
      </c>
      <c r="L15" s="4"/>
      <c r="M15" s="4">
        <f t="shared" si="1"/>
        <v>3000000000</v>
      </c>
      <c r="N15" s="4"/>
      <c r="O15" s="4">
        <f t="shared" si="2"/>
        <v>3000000000</v>
      </c>
      <c r="P15" s="4"/>
      <c r="Q15" s="4">
        <f t="shared" si="3"/>
        <v>3000000000</v>
      </c>
      <c r="R15" s="4">
        <v>3000000000</v>
      </c>
    </row>
    <row r="16" spans="1:18" ht="31.5" x14ac:dyDescent="0.25">
      <c r="A16" s="7" t="s">
        <v>24</v>
      </c>
      <c r="B16" s="11" t="s">
        <v>25</v>
      </c>
      <c r="C16" s="8">
        <f>C17-C19</f>
        <v>3640120893</v>
      </c>
      <c r="D16" s="8">
        <f>D17-D19</f>
        <v>-277357720</v>
      </c>
      <c r="E16" s="8">
        <f t="shared" si="0"/>
        <v>3362763173</v>
      </c>
      <c r="F16" s="8">
        <f>F17-F19</f>
        <v>19000000</v>
      </c>
      <c r="G16" s="8">
        <f t="shared" si="4"/>
        <v>3381763173</v>
      </c>
      <c r="H16" s="8">
        <f>H17-H19</f>
        <v>1174914305</v>
      </c>
      <c r="I16" s="8">
        <f t="shared" si="5"/>
        <v>4556677478</v>
      </c>
      <c r="J16" s="8">
        <f>J17-J19</f>
        <v>119891000</v>
      </c>
      <c r="K16" s="8">
        <f t="shared" si="6"/>
        <v>4676568478</v>
      </c>
      <c r="L16" s="8">
        <f>L17-L19</f>
        <v>-700000000</v>
      </c>
      <c r="M16" s="8">
        <f t="shared" si="1"/>
        <v>3976568478</v>
      </c>
      <c r="N16" s="8">
        <f>N17-N19</f>
        <v>0</v>
      </c>
      <c r="O16" s="8">
        <f t="shared" si="2"/>
        <v>3976568478</v>
      </c>
      <c r="P16" s="8">
        <f>P17-P19</f>
        <v>-18180</v>
      </c>
      <c r="Q16" s="8">
        <f t="shared" si="3"/>
        <v>3976550298</v>
      </c>
      <c r="R16" s="8">
        <f>R17-R19</f>
        <v>3976550298</v>
      </c>
    </row>
    <row r="17" spans="1:18" ht="31.5" x14ac:dyDescent="0.25">
      <c r="A17" s="7" t="s">
        <v>26</v>
      </c>
      <c r="B17" s="11" t="s">
        <v>27</v>
      </c>
      <c r="C17" s="8">
        <f>C18</f>
        <v>8695120893</v>
      </c>
      <c r="D17" s="8">
        <f>D18</f>
        <v>222642280</v>
      </c>
      <c r="E17" s="8">
        <f t="shared" si="0"/>
        <v>8917763173</v>
      </c>
      <c r="F17" s="8">
        <f>F18</f>
        <v>19000000</v>
      </c>
      <c r="G17" s="8">
        <f t="shared" si="4"/>
        <v>8936763173</v>
      </c>
      <c r="H17" s="8">
        <f>H18</f>
        <v>2174914305</v>
      </c>
      <c r="I17" s="8">
        <f t="shared" si="5"/>
        <v>11111677478</v>
      </c>
      <c r="J17" s="8">
        <f>J18</f>
        <v>119891000</v>
      </c>
      <c r="K17" s="8">
        <f t="shared" si="6"/>
        <v>11231568478</v>
      </c>
      <c r="L17" s="8">
        <f>L18</f>
        <v>1300000000</v>
      </c>
      <c r="M17" s="8">
        <f t="shared" si="1"/>
        <v>12531568478</v>
      </c>
      <c r="N17" s="8">
        <f>N18</f>
        <v>0</v>
      </c>
      <c r="O17" s="8">
        <f t="shared" si="2"/>
        <v>12531568478</v>
      </c>
      <c r="P17" s="8">
        <f>P18</f>
        <v>-18180</v>
      </c>
      <c r="Q17" s="8">
        <f t="shared" si="3"/>
        <v>12531550298</v>
      </c>
      <c r="R17" s="8">
        <f>R18</f>
        <v>12531550298</v>
      </c>
    </row>
    <row r="18" spans="1:18" ht="52.5" customHeight="1" x14ac:dyDescent="0.25">
      <c r="A18" s="5" t="s">
        <v>28</v>
      </c>
      <c r="B18" s="10" t="s">
        <v>72</v>
      </c>
      <c r="C18" s="4">
        <v>8695120893</v>
      </c>
      <c r="D18" s="4">
        <v>222642280</v>
      </c>
      <c r="E18" s="4">
        <f t="shared" si="0"/>
        <v>8917763173</v>
      </c>
      <c r="F18" s="4">
        <v>19000000</v>
      </c>
      <c r="G18" s="4">
        <f t="shared" si="4"/>
        <v>8936763173</v>
      </c>
      <c r="H18" s="4">
        <v>2174914305</v>
      </c>
      <c r="I18" s="4">
        <f t="shared" si="5"/>
        <v>11111677478</v>
      </c>
      <c r="J18" s="4">
        <v>119891000</v>
      </c>
      <c r="K18" s="4">
        <f t="shared" si="6"/>
        <v>11231568478</v>
      </c>
      <c r="L18" s="4">
        <v>1300000000</v>
      </c>
      <c r="M18" s="4">
        <f t="shared" si="1"/>
        <v>12531568478</v>
      </c>
      <c r="N18" s="4"/>
      <c r="O18" s="4">
        <f t="shared" si="2"/>
        <v>12531568478</v>
      </c>
      <c r="P18" s="4">
        <v>-18180</v>
      </c>
      <c r="Q18" s="4">
        <f t="shared" si="3"/>
        <v>12531550298</v>
      </c>
      <c r="R18" s="4">
        <v>12531550298</v>
      </c>
    </row>
    <row r="19" spans="1:18" ht="51" customHeight="1" x14ac:dyDescent="0.25">
      <c r="A19" s="7" t="s">
        <v>29</v>
      </c>
      <c r="B19" s="13" t="s">
        <v>30</v>
      </c>
      <c r="C19" s="8">
        <f>C20</f>
        <v>5055000000</v>
      </c>
      <c r="D19" s="8">
        <f>D20</f>
        <v>500000000</v>
      </c>
      <c r="E19" s="8">
        <f t="shared" si="0"/>
        <v>5555000000</v>
      </c>
      <c r="F19" s="8">
        <f>F20</f>
        <v>0</v>
      </c>
      <c r="G19" s="8">
        <f t="shared" si="4"/>
        <v>5555000000</v>
      </c>
      <c r="H19" s="8">
        <f>H20</f>
        <v>1000000000</v>
      </c>
      <c r="I19" s="8">
        <f t="shared" si="5"/>
        <v>6555000000</v>
      </c>
      <c r="J19" s="8">
        <f>J20</f>
        <v>0</v>
      </c>
      <c r="K19" s="8">
        <f t="shared" si="6"/>
        <v>6555000000</v>
      </c>
      <c r="L19" s="8">
        <f>L20</f>
        <v>2000000000</v>
      </c>
      <c r="M19" s="8">
        <f t="shared" si="1"/>
        <v>8555000000</v>
      </c>
      <c r="N19" s="8">
        <f>N20</f>
        <v>0</v>
      </c>
      <c r="O19" s="8">
        <f t="shared" si="2"/>
        <v>8555000000</v>
      </c>
      <c r="P19" s="8">
        <f>P20</f>
        <v>0</v>
      </c>
      <c r="Q19" s="8">
        <f t="shared" si="3"/>
        <v>8555000000</v>
      </c>
      <c r="R19" s="8">
        <f>R20</f>
        <v>8555000000</v>
      </c>
    </row>
    <row r="20" spans="1:18" ht="49.5" customHeight="1" x14ac:dyDescent="0.25">
      <c r="A20" s="5" t="s">
        <v>31</v>
      </c>
      <c r="B20" s="12" t="s">
        <v>73</v>
      </c>
      <c r="C20" s="4">
        <v>5055000000</v>
      </c>
      <c r="D20" s="4">
        <v>500000000</v>
      </c>
      <c r="E20" s="4">
        <f t="shared" si="0"/>
        <v>5555000000</v>
      </c>
      <c r="F20" s="4"/>
      <c r="G20" s="4">
        <f t="shared" si="4"/>
        <v>5555000000</v>
      </c>
      <c r="H20" s="4">
        <v>1000000000</v>
      </c>
      <c r="I20" s="4">
        <f t="shared" si="5"/>
        <v>6555000000</v>
      </c>
      <c r="J20" s="4"/>
      <c r="K20" s="4">
        <f t="shared" si="6"/>
        <v>6555000000</v>
      </c>
      <c r="L20" s="4">
        <v>2000000000</v>
      </c>
      <c r="M20" s="4">
        <f t="shared" si="1"/>
        <v>8555000000</v>
      </c>
      <c r="N20" s="4"/>
      <c r="O20" s="4">
        <f t="shared" si="2"/>
        <v>8555000000</v>
      </c>
      <c r="P20" s="4"/>
      <c r="Q20" s="4">
        <f t="shared" si="3"/>
        <v>8555000000</v>
      </c>
      <c r="R20" s="4">
        <v>8555000000</v>
      </c>
    </row>
    <row r="21" spans="1:18" ht="33.75" customHeight="1" x14ac:dyDescent="0.25">
      <c r="A21" s="7" t="s">
        <v>32</v>
      </c>
      <c r="B21" s="11" t="s">
        <v>53</v>
      </c>
      <c r="C21" s="8">
        <f>C22-C24</f>
        <v>-508080000</v>
      </c>
      <c r="D21" s="8">
        <f>D22-D24</f>
        <v>358080000</v>
      </c>
      <c r="E21" s="8">
        <f t="shared" si="0"/>
        <v>-150000000</v>
      </c>
      <c r="F21" s="8">
        <f>F22-F24</f>
        <v>0</v>
      </c>
      <c r="G21" s="8">
        <f t="shared" si="4"/>
        <v>-150000000</v>
      </c>
      <c r="H21" s="8">
        <f>H22-H24</f>
        <v>0</v>
      </c>
      <c r="I21" s="8">
        <f t="shared" si="5"/>
        <v>-150000000</v>
      </c>
      <c r="J21" s="8">
        <f>J22-J24</f>
        <v>0</v>
      </c>
      <c r="K21" s="8">
        <f t="shared" si="6"/>
        <v>-150000000</v>
      </c>
      <c r="L21" s="8">
        <f>L22-L24</f>
        <v>1000000000</v>
      </c>
      <c r="M21" s="8">
        <f t="shared" si="1"/>
        <v>850000000</v>
      </c>
      <c r="N21" s="8">
        <f>N22-N24</f>
        <v>0</v>
      </c>
      <c r="O21" s="8">
        <f t="shared" si="2"/>
        <v>850000000</v>
      </c>
      <c r="P21" s="8">
        <f>P22-P24</f>
        <v>0</v>
      </c>
      <c r="Q21" s="8">
        <f t="shared" si="3"/>
        <v>850000000</v>
      </c>
      <c r="R21" s="8">
        <f>R22-R24</f>
        <v>850000000</v>
      </c>
    </row>
    <row r="22" spans="1:18" s="41" customFormat="1" ht="51.75" customHeight="1" x14ac:dyDescent="0.25">
      <c r="A22" s="7" t="s">
        <v>74</v>
      </c>
      <c r="B22" s="11" t="s">
        <v>54</v>
      </c>
      <c r="C22" s="8"/>
      <c r="D22" s="8"/>
      <c r="E22" s="8">
        <f t="shared" si="0"/>
        <v>0</v>
      </c>
      <c r="F22" s="8"/>
      <c r="G22" s="8">
        <f t="shared" si="4"/>
        <v>0</v>
      </c>
      <c r="H22" s="8"/>
      <c r="I22" s="8">
        <f t="shared" si="5"/>
        <v>0</v>
      </c>
      <c r="J22" s="8"/>
      <c r="K22" s="8">
        <f t="shared" si="6"/>
        <v>0</v>
      </c>
      <c r="L22" s="8">
        <f>L23</f>
        <v>1000000000</v>
      </c>
      <c r="M22" s="8">
        <f t="shared" ref="M22:M51" si="7">K22+L22</f>
        <v>1000000000</v>
      </c>
      <c r="N22" s="8">
        <f>N23</f>
        <v>0</v>
      </c>
      <c r="O22" s="8">
        <f t="shared" si="2"/>
        <v>1000000000</v>
      </c>
      <c r="P22" s="8">
        <f>P23</f>
        <v>0</v>
      </c>
      <c r="Q22" s="8">
        <f t="shared" si="3"/>
        <v>1000000000</v>
      </c>
      <c r="R22" s="8">
        <f>R23</f>
        <v>1000000000</v>
      </c>
    </row>
    <row r="23" spans="1:18" s="41" customFormat="1" ht="66.75" customHeight="1" x14ac:dyDescent="0.25">
      <c r="A23" s="5" t="s">
        <v>75</v>
      </c>
      <c r="B23" s="12" t="s">
        <v>76</v>
      </c>
      <c r="C23" s="15"/>
      <c r="D23" s="15"/>
      <c r="E23" s="15">
        <f t="shared" si="0"/>
        <v>0</v>
      </c>
      <c r="F23" s="15"/>
      <c r="G23" s="15">
        <f t="shared" si="4"/>
        <v>0</v>
      </c>
      <c r="H23" s="15"/>
      <c r="I23" s="15">
        <f t="shared" si="5"/>
        <v>0</v>
      </c>
      <c r="J23" s="15"/>
      <c r="K23" s="15">
        <f t="shared" si="6"/>
        <v>0</v>
      </c>
      <c r="L23" s="15">
        <v>1000000000</v>
      </c>
      <c r="M23" s="15">
        <f t="shared" si="7"/>
        <v>1000000000</v>
      </c>
      <c r="N23" s="15"/>
      <c r="O23" s="15">
        <f t="shared" si="2"/>
        <v>1000000000</v>
      </c>
      <c r="P23" s="15"/>
      <c r="Q23" s="15">
        <f t="shared" si="3"/>
        <v>1000000000</v>
      </c>
      <c r="R23" s="15">
        <v>1000000000</v>
      </c>
    </row>
    <row r="24" spans="1:18" ht="50.25" customHeight="1" x14ac:dyDescent="0.25">
      <c r="A24" s="7" t="s">
        <v>77</v>
      </c>
      <c r="B24" s="11" t="s">
        <v>33</v>
      </c>
      <c r="C24" s="8">
        <f>C25</f>
        <v>508080000</v>
      </c>
      <c r="D24" s="8">
        <f>D25</f>
        <v>-358080000</v>
      </c>
      <c r="E24" s="8">
        <f t="shared" si="0"/>
        <v>150000000</v>
      </c>
      <c r="F24" s="8">
        <f>F25</f>
        <v>0</v>
      </c>
      <c r="G24" s="8">
        <f t="shared" si="4"/>
        <v>150000000</v>
      </c>
      <c r="H24" s="8">
        <f>H25</f>
        <v>0</v>
      </c>
      <c r="I24" s="8">
        <f t="shared" si="5"/>
        <v>150000000</v>
      </c>
      <c r="J24" s="8">
        <f>J25</f>
        <v>0</v>
      </c>
      <c r="K24" s="8">
        <f t="shared" si="6"/>
        <v>150000000</v>
      </c>
      <c r="L24" s="8">
        <f>L25</f>
        <v>0</v>
      </c>
      <c r="M24" s="8">
        <f t="shared" si="7"/>
        <v>150000000</v>
      </c>
      <c r="N24" s="8">
        <f>N25</f>
        <v>0</v>
      </c>
      <c r="O24" s="8">
        <f t="shared" si="2"/>
        <v>150000000</v>
      </c>
      <c r="P24" s="8">
        <f>P25</f>
        <v>0</v>
      </c>
      <c r="Q24" s="8">
        <f t="shared" si="3"/>
        <v>150000000</v>
      </c>
      <c r="R24" s="8">
        <f>R25</f>
        <v>150000000</v>
      </c>
    </row>
    <row r="25" spans="1:18" ht="66.75" customHeight="1" x14ac:dyDescent="0.25">
      <c r="A25" s="5" t="s">
        <v>78</v>
      </c>
      <c r="B25" s="10" t="s">
        <v>79</v>
      </c>
      <c r="C25" s="4">
        <v>508080000</v>
      </c>
      <c r="D25" s="4">
        <v>-358080000</v>
      </c>
      <c r="E25" s="4">
        <f t="shared" si="0"/>
        <v>150000000</v>
      </c>
      <c r="F25" s="4"/>
      <c r="G25" s="4">
        <f t="shared" si="4"/>
        <v>150000000</v>
      </c>
      <c r="H25" s="4"/>
      <c r="I25" s="4">
        <f t="shared" si="5"/>
        <v>150000000</v>
      </c>
      <c r="J25" s="4"/>
      <c r="K25" s="4">
        <f t="shared" si="6"/>
        <v>150000000</v>
      </c>
      <c r="L25" s="4"/>
      <c r="M25" s="4">
        <f>K25+L25</f>
        <v>150000000</v>
      </c>
      <c r="N25" s="4"/>
      <c r="O25" s="4">
        <f>M25+N25</f>
        <v>150000000</v>
      </c>
      <c r="P25" s="4"/>
      <c r="Q25" s="4">
        <f t="shared" si="3"/>
        <v>150000000</v>
      </c>
      <c r="R25" s="4">
        <v>150000000</v>
      </c>
    </row>
    <row r="26" spans="1:18" ht="47.25" hidden="1" x14ac:dyDescent="0.25">
      <c r="A26" s="5"/>
      <c r="B26" s="13" t="s">
        <v>0</v>
      </c>
      <c r="C26" s="9">
        <v>0</v>
      </c>
      <c r="D26" s="9">
        <v>0</v>
      </c>
      <c r="E26" s="9">
        <f t="shared" si="0"/>
        <v>0</v>
      </c>
      <c r="F26" s="9">
        <v>0</v>
      </c>
      <c r="G26" s="9">
        <f t="shared" si="4"/>
        <v>0</v>
      </c>
      <c r="H26" s="9">
        <v>0</v>
      </c>
      <c r="I26" s="9">
        <f t="shared" si="5"/>
        <v>0</v>
      </c>
      <c r="J26" s="9">
        <v>0</v>
      </c>
      <c r="K26" s="9">
        <f t="shared" si="6"/>
        <v>0</v>
      </c>
      <c r="L26" s="9">
        <v>0</v>
      </c>
      <c r="M26" s="9">
        <f t="shared" si="7"/>
        <v>0</v>
      </c>
      <c r="N26" s="9">
        <v>0</v>
      </c>
      <c r="O26" s="9">
        <f t="shared" ref="O26:O35" si="8">M26+N26</f>
        <v>0</v>
      </c>
      <c r="P26" s="9">
        <f t="shared" ref="P26:P51" si="9">N26+O26</f>
        <v>0</v>
      </c>
      <c r="Q26" s="9">
        <f t="shared" si="3"/>
        <v>0</v>
      </c>
      <c r="R26" s="46"/>
    </row>
    <row r="27" spans="1:18" ht="47.25" hidden="1" x14ac:dyDescent="0.25">
      <c r="A27" s="5"/>
      <c r="B27" s="10" t="s">
        <v>1</v>
      </c>
      <c r="C27" s="9">
        <v>0</v>
      </c>
      <c r="D27" s="9">
        <v>0</v>
      </c>
      <c r="E27" s="9">
        <f t="shared" si="0"/>
        <v>0</v>
      </c>
      <c r="F27" s="9">
        <v>0</v>
      </c>
      <c r="G27" s="9">
        <f t="shared" si="4"/>
        <v>0</v>
      </c>
      <c r="H27" s="9">
        <v>0</v>
      </c>
      <c r="I27" s="9">
        <f t="shared" si="5"/>
        <v>0</v>
      </c>
      <c r="J27" s="9">
        <v>0</v>
      </c>
      <c r="K27" s="9">
        <f t="shared" si="6"/>
        <v>0</v>
      </c>
      <c r="L27" s="9">
        <v>0</v>
      </c>
      <c r="M27" s="9">
        <f t="shared" si="7"/>
        <v>0</v>
      </c>
      <c r="N27" s="9">
        <v>0</v>
      </c>
      <c r="O27" s="9">
        <f t="shared" si="8"/>
        <v>0</v>
      </c>
      <c r="P27" s="9">
        <f t="shared" si="9"/>
        <v>0</v>
      </c>
      <c r="Q27" s="9">
        <f t="shared" si="3"/>
        <v>0</v>
      </c>
      <c r="R27" s="46"/>
    </row>
    <row r="28" spans="1:18" ht="31.5" hidden="1" x14ac:dyDescent="0.25">
      <c r="A28" s="5"/>
      <c r="B28" s="10" t="s">
        <v>2</v>
      </c>
      <c r="C28" s="9">
        <v>0</v>
      </c>
      <c r="D28" s="9">
        <v>0</v>
      </c>
      <c r="E28" s="9">
        <f t="shared" si="0"/>
        <v>0</v>
      </c>
      <c r="F28" s="9">
        <v>0</v>
      </c>
      <c r="G28" s="9">
        <f t="shared" si="4"/>
        <v>0</v>
      </c>
      <c r="H28" s="9">
        <v>0</v>
      </c>
      <c r="I28" s="9">
        <f t="shared" si="5"/>
        <v>0</v>
      </c>
      <c r="J28" s="9">
        <v>0</v>
      </c>
      <c r="K28" s="9">
        <f t="shared" si="6"/>
        <v>0</v>
      </c>
      <c r="L28" s="9">
        <v>0</v>
      </c>
      <c r="M28" s="9">
        <f t="shared" si="7"/>
        <v>0</v>
      </c>
      <c r="N28" s="9">
        <v>0</v>
      </c>
      <c r="O28" s="9">
        <f t="shared" si="8"/>
        <v>0</v>
      </c>
      <c r="P28" s="9">
        <f t="shared" si="9"/>
        <v>0</v>
      </c>
      <c r="Q28" s="9">
        <f t="shared" si="3"/>
        <v>0</v>
      </c>
      <c r="R28" s="46"/>
    </row>
    <row r="29" spans="1:18" s="22" customFormat="1" ht="47.25" hidden="1" x14ac:dyDescent="0.25">
      <c r="A29" s="19" t="s">
        <v>18</v>
      </c>
      <c r="B29" s="20" t="s">
        <v>21</v>
      </c>
      <c r="C29" s="21">
        <v>0</v>
      </c>
      <c r="D29" s="21">
        <v>0</v>
      </c>
      <c r="E29" s="21">
        <f t="shared" si="0"/>
        <v>0</v>
      </c>
      <c r="F29" s="21">
        <v>0</v>
      </c>
      <c r="G29" s="21">
        <f t="shared" si="4"/>
        <v>0</v>
      </c>
      <c r="H29" s="21">
        <v>0</v>
      </c>
      <c r="I29" s="21">
        <f t="shared" si="5"/>
        <v>0</v>
      </c>
      <c r="J29" s="21">
        <v>0</v>
      </c>
      <c r="K29" s="21">
        <f t="shared" si="6"/>
        <v>0</v>
      </c>
      <c r="L29" s="21">
        <v>0</v>
      </c>
      <c r="M29" s="21">
        <f t="shared" si="7"/>
        <v>0</v>
      </c>
      <c r="N29" s="21">
        <v>0</v>
      </c>
      <c r="O29" s="21">
        <f t="shared" si="8"/>
        <v>0</v>
      </c>
      <c r="P29" s="21">
        <f t="shared" si="9"/>
        <v>0</v>
      </c>
      <c r="Q29" s="21">
        <f t="shared" si="3"/>
        <v>0</v>
      </c>
      <c r="R29" s="47"/>
    </row>
    <row r="30" spans="1:18" s="22" customFormat="1" ht="31.5" hidden="1" x14ac:dyDescent="0.25">
      <c r="A30" s="23" t="s">
        <v>19</v>
      </c>
      <c r="B30" s="24" t="s">
        <v>20</v>
      </c>
      <c r="C30" s="25">
        <v>0</v>
      </c>
      <c r="D30" s="25">
        <v>0</v>
      </c>
      <c r="E30" s="25">
        <f t="shared" si="0"/>
        <v>0</v>
      </c>
      <c r="F30" s="25">
        <v>0</v>
      </c>
      <c r="G30" s="25">
        <f t="shared" si="4"/>
        <v>0</v>
      </c>
      <c r="H30" s="25">
        <v>0</v>
      </c>
      <c r="I30" s="25">
        <f t="shared" si="5"/>
        <v>0</v>
      </c>
      <c r="J30" s="25">
        <v>0</v>
      </c>
      <c r="K30" s="25">
        <f t="shared" si="6"/>
        <v>0</v>
      </c>
      <c r="L30" s="25">
        <v>0</v>
      </c>
      <c r="M30" s="25">
        <f t="shared" si="7"/>
        <v>0</v>
      </c>
      <c r="N30" s="25">
        <v>0</v>
      </c>
      <c r="O30" s="25">
        <f t="shared" si="8"/>
        <v>0</v>
      </c>
      <c r="P30" s="25">
        <f t="shared" si="9"/>
        <v>0</v>
      </c>
      <c r="Q30" s="25">
        <f t="shared" si="3"/>
        <v>0</v>
      </c>
      <c r="R30" s="48"/>
    </row>
    <row r="31" spans="1:18" ht="47.25" hidden="1" x14ac:dyDescent="0.25">
      <c r="A31" s="7" t="s">
        <v>34</v>
      </c>
      <c r="B31" s="11" t="s">
        <v>11</v>
      </c>
      <c r="C31" s="8"/>
      <c r="D31" s="8"/>
      <c r="E31" s="8">
        <f t="shared" si="0"/>
        <v>0</v>
      </c>
      <c r="F31" s="8"/>
      <c r="G31" s="8">
        <f t="shared" si="4"/>
        <v>0</v>
      </c>
      <c r="H31" s="8"/>
      <c r="I31" s="8">
        <f t="shared" si="5"/>
        <v>0</v>
      </c>
      <c r="J31" s="8"/>
      <c r="K31" s="8">
        <f t="shared" si="6"/>
        <v>0</v>
      </c>
      <c r="L31" s="8"/>
      <c r="M31" s="8">
        <f t="shared" si="7"/>
        <v>0</v>
      </c>
      <c r="N31" s="8"/>
      <c r="O31" s="8">
        <f t="shared" si="8"/>
        <v>0</v>
      </c>
      <c r="P31" s="8">
        <f t="shared" si="9"/>
        <v>0</v>
      </c>
      <c r="Q31" s="8">
        <f t="shared" si="3"/>
        <v>0</v>
      </c>
      <c r="R31" s="36"/>
    </row>
    <row r="32" spans="1:18" ht="47.25" hidden="1" x14ac:dyDescent="0.25">
      <c r="A32" s="5" t="s">
        <v>55</v>
      </c>
      <c r="B32" s="12" t="s">
        <v>87</v>
      </c>
      <c r="C32" s="4"/>
      <c r="D32" s="4"/>
      <c r="E32" s="4">
        <f t="shared" si="0"/>
        <v>0</v>
      </c>
      <c r="F32" s="4"/>
      <c r="G32" s="4">
        <f t="shared" si="4"/>
        <v>0</v>
      </c>
      <c r="H32" s="4"/>
      <c r="I32" s="4">
        <f t="shared" si="5"/>
        <v>0</v>
      </c>
      <c r="J32" s="4"/>
      <c r="K32" s="4">
        <f t="shared" si="6"/>
        <v>0</v>
      </c>
      <c r="L32" s="4"/>
      <c r="M32" s="4">
        <f t="shared" si="7"/>
        <v>0</v>
      </c>
      <c r="N32" s="4"/>
      <c r="O32" s="4">
        <f t="shared" si="8"/>
        <v>0</v>
      </c>
      <c r="P32" s="4">
        <f t="shared" si="9"/>
        <v>0</v>
      </c>
      <c r="Q32" s="4">
        <f t="shared" si="3"/>
        <v>0</v>
      </c>
      <c r="R32" s="45"/>
    </row>
    <row r="33" spans="1:18" ht="49.5" hidden="1" customHeight="1" x14ac:dyDescent="0.25">
      <c r="A33" s="7" t="s">
        <v>14</v>
      </c>
      <c r="B33" s="18" t="s">
        <v>12</v>
      </c>
      <c r="C33" s="8"/>
      <c r="D33" s="8"/>
      <c r="E33" s="8">
        <f t="shared" si="0"/>
        <v>0</v>
      </c>
      <c r="F33" s="8"/>
      <c r="G33" s="8">
        <f t="shared" si="4"/>
        <v>0</v>
      </c>
      <c r="H33" s="8"/>
      <c r="I33" s="8">
        <f t="shared" si="5"/>
        <v>0</v>
      </c>
      <c r="J33" s="8"/>
      <c r="K33" s="8">
        <f t="shared" si="6"/>
        <v>0</v>
      </c>
      <c r="L33" s="8"/>
      <c r="M33" s="8">
        <f t="shared" si="7"/>
        <v>0</v>
      </c>
      <c r="N33" s="8"/>
      <c r="O33" s="8">
        <f t="shared" si="8"/>
        <v>0</v>
      </c>
      <c r="P33" s="8">
        <f t="shared" si="9"/>
        <v>0</v>
      </c>
      <c r="Q33" s="8">
        <f t="shared" si="3"/>
        <v>0</v>
      </c>
      <c r="R33" s="36"/>
    </row>
    <row r="34" spans="1:18" ht="47.25" hidden="1" x14ac:dyDescent="0.25">
      <c r="A34" s="5" t="s">
        <v>15</v>
      </c>
      <c r="B34" s="12" t="s">
        <v>16</v>
      </c>
      <c r="C34" s="9"/>
      <c r="D34" s="9"/>
      <c r="E34" s="9">
        <f t="shared" si="0"/>
        <v>0</v>
      </c>
      <c r="F34" s="9"/>
      <c r="G34" s="9">
        <f t="shared" si="4"/>
        <v>0</v>
      </c>
      <c r="H34" s="9"/>
      <c r="I34" s="9">
        <f t="shared" si="5"/>
        <v>0</v>
      </c>
      <c r="J34" s="9"/>
      <c r="K34" s="9">
        <f t="shared" si="6"/>
        <v>0</v>
      </c>
      <c r="L34" s="9"/>
      <c r="M34" s="9">
        <f t="shared" si="7"/>
        <v>0</v>
      </c>
      <c r="N34" s="9"/>
      <c r="O34" s="9">
        <f t="shared" si="8"/>
        <v>0</v>
      </c>
      <c r="P34" s="9">
        <f t="shared" si="9"/>
        <v>0</v>
      </c>
      <c r="Q34" s="9">
        <f t="shared" si="3"/>
        <v>0</v>
      </c>
      <c r="R34" s="46"/>
    </row>
    <row r="35" spans="1:18" ht="31.5" customHeight="1" x14ac:dyDescent="0.25">
      <c r="A35" s="7" t="s">
        <v>35</v>
      </c>
      <c r="B35" s="11" t="s">
        <v>49</v>
      </c>
      <c r="C35" s="17">
        <v>0</v>
      </c>
      <c r="D35" s="17">
        <f>D40-D36</f>
        <v>0</v>
      </c>
      <c r="E35" s="17">
        <f t="shared" si="0"/>
        <v>0</v>
      </c>
      <c r="F35" s="17">
        <f>F40-F36</f>
        <v>0</v>
      </c>
      <c r="G35" s="17">
        <f t="shared" si="4"/>
        <v>0</v>
      </c>
      <c r="H35" s="17">
        <f>H40-H36</f>
        <v>45487</v>
      </c>
      <c r="I35" s="17">
        <f t="shared" si="5"/>
        <v>45487</v>
      </c>
      <c r="J35" s="17">
        <f>J40-J36</f>
        <v>0</v>
      </c>
      <c r="K35" s="17">
        <f t="shared" si="6"/>
        <v>45487</v>
      </c>
      <c r="L35" s="17">
        <f>L40-L36</f>
        <v>-300000000</v>
      </c>
      <c r="M35" s="17">
        <f t="shared" si="7"/>
        <v>-299954513</v>
      </c>
      <c r="N35" s="17">
        <f>N40-N36</f>
        <v>0</v>
      </c>
      <c r="O35" s="17">
        <f t="shared" si="8"/>
        <v>-299954513</v>
      </c>
      <c r="P35" s="17">
        <f>P40-P36</f>
        <v>18180</v>
      </c>
      <c r="Q35" s="17">
        <f t="shared" si="3"/>
        <v>-299936333</v>
      </c>
      <c r="R35" s="17">
        <f>R40-R36</f>
        <v>-299936333</v>
      </c>
    </row>
    <row r="36" spans="1:18" ht="33" customHeight="1" x14ac:dyDescent="0.25">
      <c r="A36" s="7" t="s">
        <v>37</v>
      </c>
      <c r="B36" s="11" t="s">
        <v>100</v>
      </c>
      <c r="C36" s="8">
        <f>C37+C38+C39</f>
        <v>550000000</v>
      </c>
      <c r="D36" s="8">
        <f>D37+D38+D39</f>
        <v>0</v>
      </c>
      <c r="E36" s="8">
        <f t="shared" si="0"/>
        <v>550000000</v>
      </c>
      <c r="F36" s="8">
        <f>F37+F38+F39</f>
        <v>0</v>
      </c>
      <c r="G36" s="8">
        <f t="shared" si="4"/>
        <v>550000000</v>
      </c>
      <c r="H36" s="8">
        <f>H37+H38+H39</f>
        <v>0</v>
      </c>
      <c r="I36" s="8">
        <f t="shared" si="5"/>
        <v>550000000</v>
      </c>
      <c r="J36" s="8">
        <f>J37+J38+J39</f>
        <v>0</v>
      </c>
      <c r="K36" s="8">
        <f t="shared" si="6"/>
        <v>550000000</v>
      </c>
      <c r="L36" s="8">
        <f>L37+L38+L39</f>
        <v>300000000</v>
      </c>
      <c r="M36" s="8">
        <f>K36+L36</f>
        <v>850000000</v>
      </c>
      <c r="N36" s="8">
        <f>N37+N38+N39</f>
        <v>0</v>
      </c>
      <c r="O36" s="8">
        <f>M36+N36</f>
        <v>850000000</v>
      </c>
      <c r="P36" s="8">
        <f>P37+P38+P39</f>
        <v>0</v>
      </c>
      <c r="Q36" s="8">
        <f t="shared" si="3"/>
        <v>850000000</v>
      </c>
      <c r="R36" s="8">
        <f>R37+R38+R39</f>
        <v>850000000</v>
      </c>
    </row>
    <row r="37" spans="1:18" s="26" customFormat="1" ht="63" hidden="1" x14ac:dyDescent="0.25">
      <c r="A37" s="5" t="s">
        <v>42</v>
      </c>
      <c r="B37" s="12" t="s">
        <v>43</v>
      </c>
      <c r="C37" s="4"/>
      <c r="D37" s="4"/>
      <c r="E37" s="4">
        <f t="shared" si="0"/>
        <v>0</v>
      </c>
      <c r="F37" s="4"/>
      <c r="G37" s="4">
        <f t="shared" si="4"/>
        <v>0</v>
      </c>
      <c r="H37" s="4"/>
      <c r="I37" s="4">
        <f t="shared" si="5"/>
        <v>0</v>
      </c>
      <c r="J37" s="4"/>
      <c r="K37" s="4">
        <f t="shared" si="6"/>
        <v>0</v>
      </c>
      <c r="L37" s="4"/>
      <c r="M37" s="4">
        <f t="shared" si="7"/>
        <v>0</v>
      </c>
      <c r="N37" s="4"/>
      <c r="O37" s="4">
        <f t="shared" ref="O37" si="10">M37+N37</f>
        <v>0</v>
      </c>
      <c r="P37" s="4">
        <f t="shared" si="9"/>
        <v>0</v>
      </c>
      <c r="Q37" s="4">
        <f t="shared" si="3"/>
        <v>0</v>
      </c>
      <c r="R37" s="45"/>
    </row>
    <row r="38" spans="1:18" ht="80.25" customHeight="1" x14ac:dyDescent="0.25">
      <c r="A38" s="5" t="s">
        <v>46</v>
      </c>
      <c r="B38" s="12" t="s">
        <v>81</v>
      </c>
      <c r="C38" s="4">
        <v>50000000</v>
      </c>
      <c r="D38" s="4"/>
      <c r="E38" s="4">
        <f t="shared" si="0"/>
        <v>50000000</v>
      </c>
      <c r="F38" s="4"/>
      <c r="G38" s="4">
        <f t="shared" si="4"/>
        <v>50000000</v>
      </c>
      <c r="H38" s="4"/>
      <c r="I38" s="4">
        <f t="shared" si="5"/>
        <v>50000000</v>
      </c>
      <c r="J38" s="4"/>
      <c r="K38" s="4">
        <f t="shared" si="6"/>
        <v>50000000</v>
      </c>
      <c r="L38" s="4"/>
      <c r="M38" s="4">
        <f>K38+L38</f>
        <v>50000000</v>
      </c>
      <c r="N38" s="4"/>
      <c r="O38" s="4">
        <f>M38+N38</f>
        <v>50000000</v>
      </c>
      <c r="P38" s="4"/>
      <c r="Q38" s="4">
        <f t="shared" si="3"/>
        <v>50000000</v>
      </c>
      <c r="R38" s="4">
        <v>50000000</v>
      </c>
    </row>
    <row r="39" spans="1:18" s="6" customFormat="1" ht="84" customHeight="1" x14ac:dyDescent="0.25">
      <c r="A39" s="5" t="s">
        <v>50</v>
      </c>
      <c r="B39" s="12" t="s">
        <v>82</v>
      </c>
      <c r="C39" s="29">
        <v>500000000</v>
      </c>
      <c r="D39" s="29"/>
      <c r="E39" s="29">
        <f t="shared" si="0"/>
        <v>500000000</v>
      </c>
      <c r="F39" s="29"/>
      <c r="G39" s="29">
        <f t="shared" si="4"/>
        <v>500000000</v>
      </c>
      <c r="H39" s="29"/>
      <c r="I39" s="29">
        <f t="shared" si="5"/>
        <v>500000000</v>
      </c>
      <c r="J39" s="29"/>
      <c r="K39" s="29">
        <f t="shared" si="6"/>
        <v>500000000</v>
      </c>
      <c r="L39" s="29">
        <v>300000000</v>
      </c>
      <c r="M39" s="29">
        <f t="shared" si="7"/>
        <v>800000000</v>
      </c>
      <c r="N39" s="29"/>
      <c r="O39" s="29">
        <f t="shared" ref="O39" si="11">M39+N39</f>
        <v>800000000</v>
      </c>
      <c r="P39" s="29"/>
      <c r="Q39" s="29">
        <f t="shared" si="3"/>
        <v>800000000</v>
      </c>
      <c r="R39" s="29">
        <v>800000000</v>
      </c>
    </row>
    <row r="40" spans="1:18" ht="33.75" customHeight="1" x14ac:dyDescent="0.25">
      <c r="A40" s="7" t="s">
        <v>36</v>
      </c>
      <c r="B40" s="11" t="s">
        <v>52</v>
      </c>
      <c r="C40" s="8">
        <f>SUM(C41:C47)</f>
        <v>550000000</v>
      </c>
      <c r="D40" s="8">
        <f>SUM(D41:D47)</f>
        <v>0</v>
      </c>
      <c r="E40" s="8">
        <f t="shared" si="0"/>
        <v>550000000</v>
      </c>
      <c r="F40" s="8">
        <f>SUM(F41:F47)</f>
        <v>0</v>
      </c>
      <c r="G40" s="8">
        <f t="shared" si="4"/>
        <v>550000000</v>
      </c>
      <c r="H40" s="8">
        <f>SUM(H41:H47)</f>
        <v>45487</v>
      </c>
      <c r="I40" s="8">
        <f t="shared" si="5"/>
        <v>550045487</v>
      </c>
      <c r="J40" s="8">
        <f>SUM(J41:J47)</f>
        <v>0</v>
      </c>
      <c r="K40" s="8">
        <f t="shared" si="6"/>
        <v>550045487</v>
      </c>
      <c r="L40" s="8">
        <f>SUM(L41:L47)</f>
        <v>0</v>
      </c>
      <c r="M40" s="8">
        <f>K40+L40</f>
        <v>550045487</v>
      </c>
      <c r="N40" s="8">
        <f>SUM(N41:N47)</f>
        <v>0</v>
      </c>
      <c r="O40" s="8">
        <f>M40+N40</f>
        <v>550045487</v>
      </c>
      <c r="P40" s="8">
        <f>SUM(P41:P47)</f>
        <v>18180</v>
      </c>
      <c r="Q40" s="8">
        <f>O40+P40</f>
        <v>550063667</v>
      </c>
      <c r="R40" s="8">
        <f>SUM(R41:R47)</f>
        <v>550063667</v>
      </c>
    </row>
    <row r="41" spans="1:18" ht="62.25" hidden="1" customHeight="1" x14ac:dyDescent="0.25">
      <c r="A41" s="5" t="s">
        <v>60</v>
      </c>
      <c r="B41" s="12" t="s">
        <v>61</v>
      </c>
      <c r="C41" s="4"/>
      <c r="D41" s="4"/>
      <c r="E41" s="4">
        <f t="shared" si="0"/>
        <v>0</v>
      </c>
      <c r="F41" s="4"/>
      <c r="G41" s="4">
        <f t="shared" si="4"/>
        <v>0</v>
      </c>
      <c r="H41" s="4"/>
      <c r="I41" s="4">
        <f t="shared" si="5"/>
        <v>0</v>
      </c>
      <c r="J41" s="4"/>
      <c r="K41" s="4">
        <f t="shared" si="6"/>
        <v>0</v>
      </c>
      <c r="L41" s="4"/>
      <c r="M41" s="4">
        <f t="shared" si="7"/>
        <v>0</v>
      </c>
      <c r="N41" s="4"/>
      <c r="O41" s="4">
        <f t="shared" ref="O41:O44" si="12">M41+N41</f>
        <v>0</v>
      </c>
      <c r="P41" s="4">
        <f t="shared" si="9"/>
        <v>0</v>
      </c>
      <c r="Q41" s="4">
        <f t="shared" si="3"/>
        <v>0</v>
      </c>
      <c r="R41" s="45"/>
    </row>
    <row r="42" spans="1:18" ht="80.25" hidden="1" customHeight="1" x14ac:dyDescent="0.25">
      <c r="A42" s="5" t="s">
        <v>62</v>
      </c>
      <c r="B42" s="12" t="s">
        <v>67</v>
      </c>
      <c r="C42" s="4"/>
      <c r="D42" s="4"/>
      <c r="E42" s="4">
        <f t="shared" si="0"/>
        <v>0</v>
      </c>
      <c r="F42" s="4"/>
      <c r="G42" s="4">
        <f t="shared" si="4"/>
        <v>0</v>
      </c>
      <c r="H42" s="4"/>
      <c r="I42" s="4">
        <f t="shared" si="5"/>
        <v>0</v>
      </c>
      <c r="J42" s="4"/>
      <c r="K42" s="4">
        <f t="shared" si="6"/>
        <v>0</v>
      </c>
      <c r="L42" s="4"/>
      <c r="M42" s="4">
        <f t="shared" si="7"/>
        <v>0</v>
      </c>
      <c r="N42" s="4"/>
      <c r="O42" s="4">
        <f t="shared" si="12"/>
        <v>0</v>
      </c>
      <c r="P42" s="4">
        <f t="shared" si="9"/>
        <v>0</v>
      </c>
      <c r="Q42" s="4">
        <f t="shared" si="3"/>
        <v>0</v>
      </c>
      <c r="R42" s="45"/>
    </row>
    <row r="43" spans="1:18" s="6" customFormat="1" ht="63" hidden="1" x14ac:dyDescent="0.25">
      <c r="A43" s="5" t="s">
        <v>44</v>
      </c>
      <c r="B43" s="12" t="s">
        <v>45</v>
      </c>
      <c r="C43" s="4"/>
      <c r="D43" s="4"/>
      <c r="E43" s="4">
        <f t="shared" si="0"/>
        <v>0</v>
      </c>
      <c r="F43" s="4"/>
      <c r="G43" s="4">
        <f t="shared" si="4"/>
        <v>0</v>
      </c>
      <c r="H43" s="4"/>
      <c r="I43" s="4">
        <f t="shared" si="5"/>
        <v>0</v>
      </c>
      <c r="J43" s="4"/>
      <c r="K43" s="4">
        <f t="shared" si="6"/>
        <v>0</v>
      </c>
      <c r="L43" s="4"/>
      <c r="M43" s="4">
        <f t="shared" si="7"/>
        <v>0</v>
      </c>
      <c r="N43" s="4"/>
      <c r="O43" s="4">
        <f t="shared" si="12"/>
        <v>0</v>
      </c>
      <c r="P43" s="4">
        <f t="shared" si="9"/>
        <v>0</v>
      </c>
      <c r="Q43" s="4">
        <f t="shared" si="3"/>
        <v>0</v>
      </c>
      <c r="R43" s="45"/>
    </row>
    <row r="44" spans="1:18" s="6" customFormat="1" ht="64.5" customHeight="1" x14ac:dyDescent="0.25">
      <c r="A44" s="33" t="s">
        <v>60</v>
      </c>
      <c r="B44" s="34" t="s">
        <v>61</v>
      </c>
      <c r="C44" s="35"/>
      <c r="D44" s="35"/>
      <c r="E44" s="35"/>
      <c r="F44" s="35"/>
      <c r="G44" s="35"/>
      <c r="H44" s="35">
        <v>45487</v>
      </c>
      <c r="I44" s="4">
        <f t="shared" si="5"/>
        <v>45487</v>
      </c>
      <c r="J44" s="4"/>
      <c r="K44" s="4">
        <f t="shared" si="6"/>
        <v>45487</v>
      </c>
      <c r="L44" s="4"/>
      <c r="M44" s="4">
        <f t="shared" si="7"/>
        <v>45487</v>
      </c>
      <c r="N44" s="4"/>
      <c r="O44" s="4">
        <f t="shared" si="12"/>
        <v>45487</v>
      </c>
      <c r="P44" s="4">
        <v>18180</v>
      </c>
      <c r="Q44" s="4">
        <f t="shared" si="3"/>
        <v>63667</v>
      </c>
      <c r="R44" s="4">
        <v>63667</v>
      </c>
    </row>
    <row r="45" spans="1:18" s="6" customFormat="1" ht="81.75" customHeight="1" x14ac:dyDescent="0.25">
      <c r="A45" s="5" t="s">
        <v>62</v>
      </c>
      <c r="B45" s="12" t="s">
        <v>83</v>
      </c>
      <c r="C45" s="4">
        <v>1126000</v>
      </c>
      <c r="D45" s="4"/>
      <c r="E45" s="4">
        <f t="shared" si="0"/>
        <v>1126000</v>
      </c>
      <c r="F45" s="4"/>
      <c r="G45" s="4">
        <f t="shared" si="4"/>
        <v>1126000</v>
      </c>
      <c r="H45" s="4"/>
      <c r="I45" s="4">
        <f t="shared" si="5"/>
        <v>1126000</v>
      </c>
      <c r="J45" s="4"/>
      <c r="K45" s="4">
        <f t="shared" si="6"/>
        <v>1126000</v>
      </c>
      <c r="L45" s="4"/>
      <c r="M45" s="4">
        <f>K45+L45</f>
        <v>1126000</v>
      </c>
      <c r="N45" s="4"/>
      <c r="O45" s="4">
        <f>M45+N45</f>
        <v>1126000</v>
      </c>
      <c r="P45" s="4"/>
      <c r="Q45" s="4">
        <f t="shared" si="3"/>
        <v>1126000</v>
      </c>
      <c r="R45" s="4">
        <v>1126000</v>
      </c>
    </row>
    <row r="46" spans="1:18" ht="79.5" customHeight="1" x14ac:dyDescent="0.25">
      <c r="A46" s="5" t="s">
        <v>47</v>
      </c>
      <c r="B46" s="12" t="s">
        <v>86</v>
      </c>
      <c r="C46" s="4">
        <v>50000000</v>
      </c>
      <c r="D46" s="4"/>
      <c r="E46" s="4">
        <f t="shared" si="0"/>
        <v>50000000</v>
      </c>
      <c r="F46" s="4"/>
      <c r="G46" s="4">
        <f t="shared" si="4"/>
        <v>50000000</v>
      </c>
      <c r="H46" s="4"/>
      <c r="I46" s="4">
        <f t="shared" si="5"/>
        <v>50000000</v>
      </c>
      <c r="J46" s="4"/>
      <c r="K46" s="4">
        <f t="shared" si="6"/>
        <v>50000000</v>
      </c>
      <c r="L46" s="4"/>
      <c r="M46" s="4">
        <f>K46+L46</f>
        <v>50000000</v>
      </c>
      <c r="N46" s="4"/>
      <c r="O46" s="4">
        <f>M46+N46</f>
        <v>50000000</v>
      </c>
      <c r="P46" s="4"/>
      <c r="Q46" s="4">
        <f t="shared" si="3"/>
        <v>50000000</v>
      </c>
      <c r="R46" s="4">
        <v>50000000</v>
      </c>
    </row>
    <row r="47" spans="1:18" s="6" customFormat="1" ht="81" customHeight="1" x14ac:dyDescent="0.25">
      <c r="A47" s="5" t="s">
        <v>51</v>
      </c>
      <c r="B47" s="12" t="s">
        <v>84</v>
      </c>
      <c r="C47" s="4">
        <f>500000000-1126000</f>
        <v>498874000</v>
      </c>
      <c r="D47" s="4"/>
      <c r="E47" s="4">
        <f t="shared" si="0"/>
        <v>498874000</v>
      </c>
      <c r="F47" s="4"/>
      <c r="G47" s="4">
        <f t="shared" si="4"/>
        <v>498874000</v>
      </c>
      <c r="H47" s="4"/>
      <c r="I47" s="4">
        <f t="shared" si="5"/>
        <v>498874000</v>
      </c>
      <c r="J47" s="4"/>
      <c r="K47" s="4">
        <f t="shared" si="6"/>
        <v>498874000</v>
      </c>
      <c r="L47" s="4"/>
      <c r="M47" s="4">
        <f t="shared" si="7"/>
        <v>498874000</v>
      </c>
      <c r="N47" s="4"/>
      <c r="O47" s="4">
        <f t="shared" ref="O47" si="13">M47+N47</f>
        <v>498874000</v>
      </c>
      <c r="P47" s="4"/>
      <c r="Q47" s="4">
        <f t="shared" si="3"/>
        <v>498874000</v>
      </c>
      <c r="R47" s="4">
        <v>498874000</v>
      </c>
    </row>
    <row r="48" spans="1:18" s="2" customFormat="1" ht="31.5" x14ac:dyDescent="0.25">
      <c r="A48" s="7" t="s">
        <v>38</v>
      </c>
      <c r="B48" s="13" t="s">
        <v>39</v>
      </c>
      <c r="C48" s="8">
        <f>C50-C49</f>
        <v>0</v>
      </c>
      <c r="D48" s="8">
        <f>D50-D49</f>
        <v>920445952</v>
      </c>
      <c r="E48" s="8">
        <f t="shared" si="0"/>
        <v>920445952</v>
      </c>
      <c r="F48" s="8">
        <f>F50-F49</f>
        <v>0</v>
      </c>
      <c r="G48" s="8">
        <f t="shared" si="4"/>
        <v>920445952</v>
      </c>
      <c r="H48" s="8">
        <f>H50-H49</f>
        <v>345459685.81999999</v>
      </c>
      <c r="I48" s="8">
        <f t="shared" si="5"/>
        <v>1265905637.8199999</v>
      </c>
      <c r="J48" s="8">
        <f>J50-J49</f>
        <v>0</v>
      </c>
      <c r="K48" s="8">
        <f t="shared" si="6"/>
        <v>1265905637.8199999</v>
      </c>
      <c r="L48" s="8">
        <f>L50-L49</f>
        <v>140017615</v>
      </c>
      <c r="M48" s="8">
        <f>K48+L48</f>
        <v>1405923252.8199999</v>
      </c>
      <c r="N48" s="8">
        <f>N50-N49</f>
        <v>0</v>
      </c>
      <c r="O48" s="8">
        <f>M48+N48</f>
        <v>1405923252.8199999</v>
      </c>
      <c r="P48" s="8">
        <f>P50-P49</f>
        <v>0</v>
      </c>
      <c r="Q48" s="8">
        <f>O48+P48</f>
        <v>1405923252.8199999</v>
      </c>
      <c r="R48" s="8">
        <f>R50-R49</f>
        <v>1405923253</v>
      </c>
    </row>
    <row r="49" spans="1:20" s="2" customFormat="1" ht="31.5" x14ac:dyDescent="0.25">
      <c r="A49" s="5" t="s">
        <v>40</v>
      </c>
      <c r="B49" s="10" t="s">
        <v>85</v>
      </c>
      <c r="C49" s="4">
        <f>45863655876+C12+C17+C22+C31+C40</f>
        <v>60108776769</v>
      </c>
      <c r="D49" s="4"/>
      <c r="E49" s="4">
        <f t="shared" si="0"/>
        <v>60108776769</v>
      </c>
      <c r="F49" s="4"/>
      <c r="G49" s="4">
        <f t="shared" si="4"/>
        <v>60108776769</v>
      </c>
      <c r="H49" s="4"/>
      <c r="I49" s="4">
        <f>49327445180+I12+I17+I22+I31+I40</f>
        <v>65989168145</v>
      </c>
      <c r="J49" s="4"/>
      <c r="K49" s="4">
        <f t="shared" si="6"/>
        <v>65989168145</v>
      </c>
      <c r="L49" s="4">
        <f>1047178431+L12+L17+L22+L40</f>
        <v>3347178431</v>
      </c>
      <c r="M49" s="4">
        <f>K49+L49</f>
        <v>69336346576</v>
      </c>
      <c r="N49" s="4">
        <f>175800000+N12+N17+N22+N40</f>
        <v>175800000</v>
      </c>
      <c r="O49" s="4">
        <f>M49+N49</f>
        <v>69512146576</v>
      </c>
      <c r="P49" s="4">
        <f>703768979+P17+P40</f>
        <v>703768979</v>
      </c>
      <c r="Q49" s="4">
        <f>51517239290+Q12+Q17+Q22+Q31+Q40</f>
        <v>70598853255</v>
      </c>
      <c r="R49" s="4">
        <f>51499859790+R12+R17+R22+R31+R40</f>
        <v>70581473755</v>
      </c>
      <c r="T49" s="42"/>
    </row>
    <row r="50" spans="1:20" s="2" customFormat="1" ht="30.75" customHeight="1" x14ac:dyDescent="0.25">
      <c r="A50" s="5" t="s">
        <v>41</v>
      </c>
      <c r="B50" s="10" t="s">
        <v>13</v>
      </c>
      <c r="C50" s="4">
        <f>50995696769+C14+C19+C24+C36</f>
        <v>60108776769</v>
      </c>
      <c r="D50" s="4">
        <f>920445952</f>
        <v>920445952</v>
      </c>
      <c r="E50" s="4">
        <f t="shared" si="0"/>
        <v>61029222721</v>
      </c>
      <c r="F50" s="4"/>
      <c r="G50" s="4">
        <f t="shared" si="4"/>
        <v>61029222721</v>
      </c>
      <c r="H50" s="35">
        <f>6467814+18500+39739000+3806325.82+2445517+1769+292980760</f>
        <v>345459685.81999999</v>
      </c>
      <c r="I50" s="4">
        <f>57000073783+I14+I19+I24+I36</f>
        <v>67255073783</v>
      </c>
      <c r="J50" s="4"/>
      <c r="K50" s="4">
        <f t="shared" si="6"/>
        <v>67255073783</v>
      </c>
      <c r="L50" s="4">
        <f>1187196046+L14+L19+L36+L24</f>
        <v>3487196046</v>
      </c>
      <c r="M50" s="4">
        <f>K50+L50</f>
        <v>70742269829</v>
      </c>
      <c r="N50" s="4">
        <f>175800000+N14+N19+N36+N24</f>
        <v>175800000</v>
      </c>
      <c r="O50" s="4">
        <f>M50+N50</f>
        <v>70918069829</v>
      </c>
      <c r="P50" s="4">
        <v>703768979</v>
      </c>
      <c r="Q50" s="4">
        <f>59449776508+Q14+Q19+Q24+Q36</f>
        <v>72004776508</v>
      </c>
      <c r="R50" s="4">
        <f>59432397008+R14+R19+R24+R36</f>
        <v>71987397008</v>
      </c>
      <c r="T50" s="42"/>
    </row>
    <row r="51" spans="1:20" ht="18.75" hidden="1" customHeight="1" x14ac:dyDescent="0.25">
      <c r="A51" s="5"/>
      <c r="B51" s="12"/>
      <c r="C51" s="5">
        <v>0</v>
      </c>
      <c r="D51" s="5">
        <v>0</v>
      </c>
      <c r="E51" s="5">
        <f t="shared" si="0"/>
        <v>0</v>
      </c>
      <c r="F51" s="5">
        <v>0</v>
      </c>
      <c r="G51" s="5">
        <f t="shared" si="4"/>
        <v>0</v>
      </c>
      <c r="H51" s="5">
        <v>0</v>
      </c>
      <c r="I51" s="5">
        <f t="shared" si="5"/>
        <v>0</v>
      </c>
      <c r="J51" s="5">
        <v>0</v>
      </c>
      <c r="K51" s="5">
        <f t="shared" si="6"/>
        <v>0</v>
      </c>
      <c r="L51" s="5">
        <v>0</v>
      </c>
      <c r="M51" s="5">
        <f t="shared" si="7"/>
        <v>0</v>
      </c>
      <c r="N51" s="5">
        <v>0</v>
      </c>
      <c r="O51" s="5">
        <f t="shared" ref="O51" si="14">M51+N51</f>
        <v>0</v>
      </c>
      <c r="P51" s="5">
        <f t="shared" si="9"/>
        <v>0</v>
      </c>
      <c r="Q51" s="5">
        <f t="shared" si="3"/>
        <v>0</v>
      </c>
      <c r="R51" s="49"/>
    </row>
    <row r="52" spans="1:20" ht="27" customHeight="1" x14ac:dyDescent="0.25">
      <c r="A52" s="5"/>
      <c r="B52" s="30" t="s">
        <v>94</v>
      </c>
      <c r="C52" s="8">
        <f>C11+C16+C21+C31+C35+C48</f>
        <v>5132040893</v>
      </c>
      <c r="D52" s="8">
        <f>D11+D16+D21+D31+D35+D48</f>
        <v>1001168232</v>
      </c>
      <c r="E52" s="8">
        <f t="shared" si="0"/>
        <v>6133209125</v>
      </c>
      <c r="F52" s="8">
        <f>F11+F16+F21+F31+F35+F48</f>
        <v>19000000</v>
      </c>
      <c r="G52" s="8">
        <f t="shared" si="4"/>
        <v>6152209125</v>
      </c>
      <c r="H52" s="8">
        <f>H11+H16+H21+H31+H35+H48</f>
        <v>1520419477.8199999</v>
      </c>
      <c r="I52" s="8">
        <f t="shared" si="5"/>
        <v>7672628602.8199997</v>
      </c>
      <c r="J52" s="8">
        <f>J11+J16+J21+J31+J35+J48</f>
        <v>119891000</v>
      </c>
      <c r="K52" s="8">
        <f t="shared" si="6"/>
        <v>7792519602.8199997</v>
      </c>
      <c r="L52" s="8">
        <f>L11+L16+L21+L31+L35+L48</f>
        <v>140017615</v>
      </c>
      <c r="M52" s="8">
        <f>K52+L52</f>
        <v>7932537217.8199997</v>
      </c>
      <c r="N52" s="8">
        <f>N11+N16+N21+N31+N35+N48</f>
        <v>0</v>
      </c>
      <c r="O52" s="8">
        <f>M52+N52</f>
        <v>7932537217.8199997</v>
      </c>
      <c r="P52" s="8">
        <f>P11+P16+P21+P31+P35+P48</f>
        <v>0</v>
      </c>
      <c r="Q52" s="8">
        <f>Q11+Q16+Q21+Q31+Q35+Q48</f>
        <v>7932537217.8199997</v>
      </c>
      <c r="R52" s="8">
        <f>R11+R16+R21+R31+R35+R48</f>
        <v>7932537218</v>
      </c>
      <c r="T52" s="43"/>
    </row>
    <row r="53" spans="1:20" ht="12.75" hidden="1" customHeight="1" x14ac:dyDescent="0.25">
      <c r="C53" s="31">
        <v>4122059282.8899999</v>
      </c>
      <c r="D53" s="31"/>
      <c r="E53" s="31"/>
      <c r="F53" s="31"/>
      <c r="G53" s="31"/>
      <c r="H53" s="32"/>
      <c r="I53" s="32"/>
      <c r="J53" s="32"/>
      <c r="K53" s="32"/>
      <c r="L53" s="32"/>
      <c r="M53" s="32"/>
    </row>
    <row r="54" spans="1:20" ht="12.75" hidden="1" customHeight="1" x14ac:dyDescent="0.2">
      <c r="B54" s="28" t="s">
        <v>56</v>
      </c>
    </row>
    <row r="55" spans="1:20" ht="12.75" hidden="1" customHeight="1" x14ac:dyDescent="0.2">
      <c r="B55" s="28" t="s">
        <v>57</v>
      </c>
    </row>
    <row r="56" spans="1:20" ht="12.75" hidden="1" customHeight="1" x14ac:dyDescent="0.2">
      <c r="B56" s="28" t="s">
        <v>58</v>
      </c>
    </row>
    <row r="57" spans="1:20" hidden="1" x14ac:dyDescent="0.2">
      <c r="B57" s="28" t="s">
        <v>63</v>
      </c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</row>
    <row r="58" spans="1:20" hidden="1" x14ac:dyDescent="0.2">
      <c r="B58" s="28" t="s">
        <v>64</v>
      </c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</row>
    <row r="59" spans="1:20" hidden="1" x14ac:dyDescent="0.2">
      <c r="B59" s="28" t="s">
        <v>65</v>
      </c>
    </row>
    <row r="60" spans="1:20" hidden="1" x14ac:dyDescent="0.2">
      <c r="B60" s="1" t="s">
        <v>66</v>
      </c>
    </row>
    <row r="61" spans="1:20" hidden="1" x14ac:dyDescent="0.2"/>
    <row r="62" spans="1:20" hidden="1" x14ac:dyDescent="0.2"/>
    <row r="63" spans="1:20" hidden="1" x14ac:dyDescent="0.2">
      <c r="B63" s="1" t="s">
        <v>59</v>
      </c>
    </row>
    <row r="65" spans="2:13" ht="15.75" x14ac:dyDescent="0.25">
      <c r="I65" s="36"/>
      <c r="J65" s="36"/>
      <c r="K65" s="36"/>
      <c r="L65" s="36"/>
      <c r="M65" s="36"/>
    </row>
    <row r="66" spans="2:13" hidden="1" x14ac:dyDescent="0.2"/>
    <row r="67" spans="2:13" hidden="1" x14ac:dyDescent="0.2">
      <c r="I67" s="16"/>
      <c r="J67" s="16"/>
      <c r="K67" s="16"/>
      <c r="L67" s="16"/>
      <c r="M67" s="16"/>
    </row>
    <row r="68" spans="2:13" hidden="1" x14ac:dyDescent="0.2">
      <c r="B68" s="1" t="s">
        <v>92</v>
      </c>
      <c r="L68" s="6">
        <v>-300000000</v>
      </c>
    </row>
    <row r="69" spans="2:13" hidden="1" x14ac:dyDescent="0.2">
      <c r="B69" s="1" t="s">
        <v>93</v>
      </c>
      <c r="L69" s="6">
        <f>153923-318</f>
        <v>153605</v>
      </c>
    </row>
    <row r="70" spans="2:13" hidden="1" x14ac:dyDescent="0.2">
      <c r="B70" s="1" t="s">
        <v>58</v>
      </c>
      <c r="L70" s="6">
        <f>13148626+10</f>
        <v>13148636</v>
      </c>
    </row>
    <row r="71" spans="2:13" hidden="1" x14ac:dyDescent="0.2">
      <c r="B71" s="1" t="s">
        <v>96</v>
      </c>
      <c r="L71" s="6">
        <v>276504</v>
      </c>
    </row>
    <row r="72" spans="2:13" hidden="1" x14ac:dyDescent="0.2">
      <c r="B72" s="1" t="s">
        <v>97</v>
      </c>
      <c r="L72" s="6">
        <v>56530702</v>
      </c>
    </row>
    <row r="73" spans="2:13" hidden="1" x14ac:dyDescent="0.2">
      <c r="B73" s="1" t="s">
        <v>99</v>
      </c>
      <c r="L73" s="6">
        <v>2613687</v>
      </c>
    </row>
    <row r="74" spans="2:13" hidden="1" x14ac:dyDescent="0.2">
      <c r="B74" s="1" t="s">
        <v>98</v>
      </c>
      <c r="L74" s="6">
        <v>67294173</v>
      </c>
    </row>
    <row r="75" spans="2:13" hidden="1" x14ac:dyDescent="0.2">
      <c r="B75" s="39" t="s">
        <v>94</v>
      </c>
      <c r="C75" s="40"/>
      <c r="D75" s="40"/>
      <c r="E75" s="40"/>
      <c r="F75" s="40"/>
      <c r="G75" s="40"/>
      <c r="H75" s="40"/>
      <c r="I75" s="40"/>
      <c r="J75" s="40"/>
      <c r="K75" s="40"/>
      <c r="L75" s="40">
        <f>SUM(L68:L74)</f>
        <v>-159982693</v>
      </c>
    </row>
    <row r="76" spans="2:13" hidden="1" x14ac:dyDescent="0.2">
      <c r="B76" s="1" t="s">
        <v>95</v>
      </c>
      <c r="L76" s="16">
        <f>L52-L75</f>
        <v>300000308</v>
      </c>
    </row>
  </sheetData>
  <mergeCells count="7">
    <mergeCell ref="A9:B9"/>
    <mergeCell ref="A6:Q6"/>
    <mergeCell ref="A7:Q7"/>
    <mergeCell ref="A8:Q8"/>
    <mergeCell ref="A1:R1"/>
    <mergeCell ref="A2:R2"/>
    <mergeCell ref="A3:R3"/>
  </mergeCells>
  <phoneticPr fontId="0" type="noConversion"/>
  <printOptions horizontalCentered="1"/>
  <pageMargins left="0.59055118110236227" right="0.23622047244094491" top="0.78740157480314965" bottom="0.6692913385826772" header="0.39370078740157483" footer="0.35433070866141736"/>
  <pageSetup paperSize="9" scale="99" orientation="portrait" r:id="rId1"/>
  <headerFooter differentFirst="1" alignWithMargins="0">
    <oddHeader>&amp;C&amp;P</oddHeader>
  </headerFooter>
  <rowBreaks count="1" manualBreakCount="1">
    <brk id="56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Лист2</vt:lpstr>
      <vt:lpstr>Лист2!Заголовки_для_печати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user</cp:lastModifiedBy>
  <cp:lastPrinted>2013-12-12T09:05:25Z</cp:lastPrinted>
  <dcterms:created xsi:type="dcterms:W3CDTF">2002-10-06T09:19:10Z</dcterms:created>
  <dcterms:modified xsi:type="dcterms:W3CDTF">2013-12-17T04:55:12Z</dcterms:modified>
</cp:coreProperties>
</file>