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180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Лист2!$A$1:$M$39</definedName>
  </definedNames>
  <calcPr calcId="145621"/>
</workbook>
</file>

<file path=xl/calcChain.xml><?xml version="1.0" encoding="utf-8"?>
<calcChain xmlns="http://schemas.openxmlformats.org/spreadsheetml/2006/main">
  <c r="M38" i="2" l="1"/>
  <c r="M37" i="2"/>
  <c r="L38" i="2"/>
  <c r="L37" i="2"/>
  <c r="M24" i="2" l="1"/>
  <c r="M22" i="2"/>
  <c r="L20" i="2"/>
  <c r="M20" i="2"/>
  <c r="M19" i="2"/>
  <c r="M18" i="2"/>
  <c r="M17" i="2"/>
  <c r="M16" i="2"/>
  <c r="M15" i="2"/>
  <c r="M14" i="2"/>
  <c r="M13" i="2"/>
  <c r="M12" i="2"/>
  <c r="L10" i="2"/>
  <c r="M11" i="2"/>
  <c r="M10" i="2"/>
  <c r="K10" i="2"/>
  <c r="M35" i="2"/>
  <c r="M34" i="2"/>
  <c r="M33" i="2"/>
  <c r="L33" i="2"/>
  <c r="M32" i="2"/>
  <c r="M30" i="2" s="1"/>
  <c r="M31" i="2"/>
  <c r="L30" i="2"/>
  <c r="M29" i="2"/>
  <c r="M28" i="2" s="1"/>
  <c r="L28" i="2"/>
  <c r="L27" i="2" s="1"/>
  <c r="M26" i="2"/>
  <c r="M25" i="2"/>
  <c r="L25" i="2"/>
  <c r="M23" i="2"/>
  <c r="L23" i="2"/>
  <c r="M21" i="2"/>
  <c r="L21" i="2"/>
  <c r="L18" i="2"/>
  <c r="L16" i="2"/>
  <c r="L15" i="2" s="1"/>
  <c r="L13" i="2"/>
  <c r="L11" i="2"/>
  <c r="L36" i="2" l="1"/>
  <c r="L39" i="2" s="1"/>
  <c r="M27" i="2"/>
  <c r="M36" i="2"/>
  <c r="K38" i="2"/>
  <c r="K37" i="2"/>
  <c r="M39" i="2" l="1"/>
  <c r="K35" i="2"/>
  <c r="K34" i="2"/>
  <c r="K33" i="2"/>
  <c r="J33" i="2"/>
  <c r="K32" i="2"/>
  <c r="K30" i="2" s="1"/>
  <c r="K31" i="2"/>
  <c r="J30" i="2"/>
  <c r="J37" i="2" s="1"/>
  <c r="K29" i="2"/>
  <c r="K28" i="2" s="1"/>
  <c r="J28" i="2"/>
  <c r="K26" i="2"/>
  <c r="K25" i="2"/>
  <c r="J25" i="2"/>
  <c r="K24" i="2"/>
  <c r="K23" i="2" s="1"/>
  <c r="K20" i="2" s="1"/>
  <c r="J23" i="2"/>
  <c r="K22" i="2"/>
  <c r="K21" i="2"/>
  <c r="J21" i="2"/>
  <c r="J20" i="2" s="1"/>
  <c r="K19" i="2"/>
  <c r="K18" i="2" s="1"/>
  <c r="J18" i="2"/>
  <c r="K17" i="2"/>
  <c r="K16" i="2"/>
  <c r="J16" i="2"/>
  <c r="J15" i="2" s="1"/>
  <c r="K14" i="2"/>
  <c r="K13" i="2" s="1"/>
  <c r="J13" i="2"/>
  <c r="K12" i="2"/>
  <c r="K11" i="2"/>
  <c r="J11" i="2"/>
  <c r="J27" i="2" l="1"/>
  <c r="J38" i="2"/>
  <c r="J36" i="2" s="1"/>
  <c r="K27" i="2"/>
  <c r="K15" i="2"/>
  <c r="J10" i="2"/>
  <c r="I37" i="2"/>
  <c r="H38" i="2"/>
  <c r="H37" i="2"/>
  <c r="I38" i="2"/>
  <c r="J39" i="2" l="1"/>
  <c r="K36" i="2"/>
  <c r="K39" i="2" s="1"/>
  <c r="G39" i="2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F38" i="2"/>
  <c r="G37" i="2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<sst xmlns="http://schemas.openxmlformats.org/spreadsheetml/2006/main" count="171" uniqueCount="141">
  <si>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</si>
  <si>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</si>
  <si>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</si>
  <si>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</si>
  <si>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</si>
  <si>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</si>
  <si>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</si>
  <si>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</si>
  <si>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</si>
  <si>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</si>
  <si>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</si>
  <si>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</si>
  <si>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</si>
  <si>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</si>
  <si>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</si>
  <si>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</si>
  <si>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</si>
  <si>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</si>
  <si>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</si>
  <si>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</si>
  <si>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</si>
  <si>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</si>
  <si>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</si>
  <si>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</si>
  <si>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</si>
  <si>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</si>
  <si>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</si>
  <si>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</si>
  <si>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</si>
  <si>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</si>
  <si>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</si>
  <si>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</si>
  <si>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</si>
  <si>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</si>
  <si>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</si>
  <si>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</si>
  <si>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</si>
  <si>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</si>
  <si>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</si>
  <si>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</si>
  <si>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</si>
  <si>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</si>
  <si>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</si>
  <si>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</si>
  <si>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</si>
  <si>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</si>
  <si>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</si>
  <si>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</si>
  <si>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</si>
  <si>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</si>
  <si>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</si>
  <si>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</si>
  <si>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</si>
  <si>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</si>
  <si>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</si>
  <si>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</si>
  <si>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</si>
  <si>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</si>
  <si>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</si>
  <si>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</si>
  <si>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</si>
  <si>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</si>
  <si>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</si>
  <si>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</si>
  <si>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</si>
  <si>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</si>
  <si>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</si>
  <si>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</si>
  <si>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</si>
  <si>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</si>
  <si>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</si>
  <si>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</si>
  <si>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</si>
  <si>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</si>
  <si>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</si>
  <si>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</si>
  <si>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</si>
  <si>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</si>
  <si>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</si>
  <si>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</si>
  <si>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</si>
  <si>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</si>
  <si>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</si>
  <si>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</si>
  <si>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</si>
  <si>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</si>
  <si>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</si>
  <si>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</si>
  <si>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</si>
  <si>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</si>
  <si>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</si>
  <si>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</si>
  <si>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</si>
  <si>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</si>
  <si>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</si>
  <si>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</si>
  <si>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</si>
  <si>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</si>
  <si>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</si>
  <si>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</si>
  <si>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</si>
  <si>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</si>
  <si>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</si>
  <si>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</si>
  <si>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</si>
  <si>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</si>
  <si>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</si>
  <si>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</si>
  <si>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</si>
  <si>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</si>
  <si>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</si>
  <si>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</si>
  <si>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</si>
  <si>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</si>
  <si>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</si>
  <si>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</si>
  <si>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</si>
  <si>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</si>
  <si>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</si>
  <si>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</si>
  <si>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</si>
  <si>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</si>
  <si>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</si>
  <si>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</si>
  <si>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</si>
  <si>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</si>
  <si>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</si>
  <si>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</si>
  <si>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</si>
  <si>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</si>
  <si>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</si>
  <si>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</si>
  <si>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</si>
  <si>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</si>
  <si>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</si>
  <si>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</si>
  <si>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</si>
  <si>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Уточнение июня</t>
  </si>
  <si>
    <t>Уточнение сентября</t>
  </si>
  <si>
    <t>Приложение 11</t>
  </si>
  <si>
    <t>от 15.09.2017 № 39-з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</si>
</sst>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7" customWidth="1"/>
    <col min="2" max="2" width="44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11" width="16.140625" style="27" hidden="1" customWidth="1"/>
    <col min="12" max="12" width="15.140625" style="27" hidden="1" customWidth="1"/>
    <col min="13" max="13" width="16.140625" style="27" customWidth="1"/>
    <col min="14" max="14" width="9.140625" style="27" customWidth="1"/>
    <col min="15" max="16384" width="9.140625" style="27"/>
  </cols>
  <sheetData>
    <row r="1" spans="1:13" ht="15.75" customHeight="1" x14ac:dyDescent="0.25">
      <c r="A1" s="54" t="s">
        <v>139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25.5" customHeight="1" x14ac:dyDescent="0.25">
      <c r="A3" s="54" t="s">
        <v>140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28.5" customHeight="1" x14ac:dyDescent="0.25">
      <c r="A4" s="28"/>
      <c r="B4" s="28"/>
      <c r="C4" s="28"/>
    </row>
    <row r="5" spans="1:13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18" customHeight="1" x14ac:dyDescent="0.3">
      <c r="A6" s="55" t="s">
        <v>104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ht="18.75" x14ac:dyDescent="0.3">
      <c r="A7" s="55" t="s">
        <v>129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ht="12" customHeight="1" x14ac:dyDescent="0.3">
      <c r="A8" s="53"/>
      <c r="B8" s="53"/>
    </row>
    <row r="9" spans="1:13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30" t="s">
        <v>135</v>
      </c>
      <c r="G9" s="30" t="s">
        <v>130</v>
      </c>
      <c r="H9" s="30" t="s">
        <v>136</v>
      </c>
      <c r="I9" s="30" t="s">
        <v>130</v>
      </c>
      <c r="J9" s="50" t="s">
        <v>137</v>
      </c>
      <c r="K9" s="30" t="s">
        <v>130</v>
      </c>
      <c r="L9" s="45" t="s">
        <v>138</v>
      </c>
      <c r="M9" s="30" t="s">
        <v>130</v>
      </c>
    </row>
    <row r="10" spans="1:13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  <c r="J10" s="25">
        <f t="shared" ref="J10" si="2">J11-J13</f>
        <v>0</v>
      </c>
      <c r="K10" s="25">
        <f>K11-K13</f>
        <v>6750000000</v>
      </c>
      <c r="L10" s="25">
        <f>L11-L13</f>
        <v>0</v>
      </c>
      <c r="M10" s="25">
        <f>M11-M13</f>
        <v>6750000000</v>
      </c>
    </row>
    <row r="11" spans="1:13" ht="63.75" customHeight="1" x14ac:dyDescent="0.25">
      <c r="A11" s="31" t="s">
        <v>23</v>
      </c>
      <c r="B11" s="32" t="s">
        <v>72</v>
      </c>
      <c r="C11" s="25">
        <f t="shared" ref="C11:L11" si="3">C12</f>
        <v>10000000000</v>
      </c>
      <c r="D11" s="25">
        <f t="shared" si="3"/>
        <v>0</v>
      </c>
      <c r="E11" s="25">
        <f t="shared" ref="E11:G39" si="4">C11+D11</f>
        <v>10000000000</v>
      </c>
      <c r="F11" s="25">
        <f t="shared" si="3"/>
        <v>0</v>
      </c>
      <c r="G11" s="25">
        <f t="shared" si="3"/>
        <v>10000000000</v>
      </c>
      <c r="H11" s="25">
        <f t="shared" si="3"/>
        <v>0</v>
      </c>
      <c r="I11" s="25">
        <f t="shared" si="3"/>
        <v>10000000000</v>
      </c>
      <c r="J11" s="25">
        <f t="shared" si="3"/>
        <v>0</v>
      </c>
      <c r="K11" s="25">
        <f t="shared" si="3"/>
        <v>10000000000</v>
      </c>
      <c r="L11" s="25">
        <f t="shared" si="3"/>
        <v>0</v>
      </c>
      <c r="M11" s="25">
        <f>M12</f>
        <v>10000000000</v>
      </c>
    </row>
    <row r="12" spans="1:13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4"/>
        <v>10000000000</v>
      </c>
      <c r="F12" s="34"/>
      <c r="G12" s="23">
        <f t="shared" si="4"/>
        <v>10000000000</v>
      </c>
      <c r="H12" s="34"/>
      <c r="I12" s="23">
        <f t="shared" ref="I12:I35" si="5">G12+H12</f>
        <v>10000000000</v>
      </c>
      <c r="J12" s="34"/>
      <c r="K12" s="23">
        <f t="shared" ref="K12" si="6">I12+J12</f>
        <v>10000000000</v>
      </c>
      <c r="L12" s="34"/>
      <c r="M12" s="23">
        <f>K12+L12</f>
        <v>10000000000</v>
      </c>
    </row>
    <row r="13" spans="1:13" ht="66.75" customHeight="1" x14ac:dyDescent="0.25">
      <c r="A13" s="31" t="s">
        <v>24</v>
      </c>
      <c r="B13" s="32" t="s">
        <v>91</v>
      </c>
      <c r="C13" s="25">
        <f t="shared" ref="C13:L13" si="7">C14</f>
        <v>3250000000</v>
      </c>
      <c r="D13" s="25">
        <f t="shared" si="7"/>
        <v>0</v>
      </c>
      <c r="E13" s="25">
        <f t="shared" si="4"/>
        <v>3250000000</v>
      </c>
      <c r="F13" s="25">
        <f t="shared" si="7"/>
        <v>0</v>
      </c>
      <c r="G13" s="25">
        <f t="shared" si="7"/>
        <v>3250000000</v>
      </c>
      <c r="H13" s="25">
        <f t="shared" si="7"/>
        <v>0</v>
      </c>
      <c r="I13" s="25">
        <f t="shared" si="7"/>
        <v>3250000000</v>
      </c>
      <c r="J13" s="25">
        <f t="shared" si="7"/>
        <v>0</v>
      </c>
      <c r="K13" s="25">
        <f t="shared" si="7"/>
        <v>3250000000</v>
      </c>
      <c r="L13" s="25">
        <f t="shared" si="7"/>
        <v>0</v>
      </c>
      <c r="M13" s="25">
        <f>M14</f>
        <v>3250000000</v>
      </c>
    </row>
    <row r="14" spans="1:13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4"/>
        <v>3250000000</v>
      </c>
      <c r="F14" s="34"/>
      <c r="G14" s="23">
        <f t="shared" si="4"/>
        <v>3250000000</v>
      </c>
      <c r="H14" s="34"/>
      <c r="I14" s="23">
        <f t="shared" si="5"/>
        <v>3250000000</v>
      </c>
      <c r="J14" s="34"/>
      <c r="K14" s="23">
        <f t="shared" ref="K14" si="8">I14+J14</f>
        <v>3250000000</v>
      </c>
      <c r="L14" s="34"/>
      <c r="M14" s="23">
        <f>K14+L14</f>
        <v>3250000000</v>
      </c>
    </row>
    <row r="15" spans="1:13" ht="31.5" x14ac:dyDescent="0.25">
      <c r="A15" s="31" t="s">
        <v>73</v>
      </c>
      <c r="B15" s="32" t="s">
        <v>74</v>
      </c>
      <c r="C15" s="25">
        <f t="shared" ref="C15:D15" si="9">C16-C18</f>
        <v>-4326153624</v>
      </c>
      <c r="D15" s="25">
        <f t="shared" si="9"/>
        <v>0</v>
      </c>
      <c r="E15" s="25">
        <f t="shared" si="4"/>
        <v>-4326153624</v>
      </c>
      <c r="F15" s="25">
        <f t="shared" ref="F15:I15" si="10">F16-F18</f>
        <v>-2023819000</v>
      </c>
      <c r="G15" s="25">
        <f t="shared" si="10"/>
        <v>-6349972624</v>
      </c>
      <c r="H15" s="25">
        <f t="shared" si="10"/>
        <v>0</v>
      </c>
      <c r="I15" s="25">
        <f t="shared" si="10"/>
        <v>-6349972624</v>
      </c>
      <c r="J15" s="25">
        <f t="shared" ref="J15:K15" si="11">J16-J18</f>
        <v>0</v>
      </c>
      <c r="K15" s="25">
        <f t="shared" si="11"/>
        <v>-6349972624</v>
      </c>
      <c r="L15" s="25">
        <f t="shared" ref="L15" si="12">L16-L18</f>
        <v>0</v>
      </c>
      <c r="M15" s="25">
        <f>M16-M18</f>
        <v>-6349972624</v>
      </c>
    </row>
    <row r="16" spans="1:13" ht="47.25" customHeight="1" x14ac:dyDescent="0.25">
      <c r="A16" s="31" t="s">
        <v>75</v>
      </c>
      <c r="B16" s="32" t="s">
        <v>76</v>
      </c>
      <c r="C16" s="25">
        <f t="shared" ref="C16:L16" si="13">C17</f>
        <v>5250196376</v>
      </c>
      <c r="D16" s="25">
        <f t="shared" si="13"/>
        <v>0</v>
      </c>
      <c r="E16" s="25">
        <f t="shared" si="4"/>
        <v>5250196376</v>
      </c>
      <c r="F16" s="25">
        <f t="shared" si="13"/>
        <v>12578982000</v>
      </c>
      <c r="G16" s="25">
        <f t="shared" si="13"/>
        <v>17829178376</v>
      </c>
      <c r="H16" s="25">
        <f t="shared" si="13"/>
        <v>9000000000</v>
      </c>
      <c r="I16" s="25">
        <f t="shared" si="13"/>
        <v>26829178376</v>
      </c>
      <c r="J16" s="25">
        <f t="shared" si="13"/>
        <v>0</v>
      </c>
      <c r="K16" s="25">
        <f t="shared" si="13"/>
        <v>26829178376</v>
      </c>
      <c r="L16" s="25">
        <f t="shared" si="13"/>
        <v>0</v>
      </c>
      <c r="M16" s="25">
        <f>M17</f>
        <v>26829178376</v>
      </c>
    </row>
    <row r="17" spans="1:13" ht="63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4"/>
        <v>5250196376</v>
      </c>
      <c r="F17" s="23">
        <v>12578982000</v>
      </c>
      <c r="G17" s="23">
        <f t="shared" si="4"/>
        <v>17829178376</v>
      </c>
      <c r="H17" s="23">
        <v>9000000000</v>
      </c>
      <c r="I17" s="23">
        <f t="shared" si="5"/>
        <v>26829178376</v>
      </c>
      <c r="J17" s="23"/>
      <c r="K17" s="23">
        <f t="shared" ref="K17" si="14">I17+J17</f>
        <v>26829178376</v>
      </c>
      <c r="L17" s="23"/>
      <c r="M17" s="23">
        <f>K17+L17</f>
        <v>26829178376</v>
      </c>
    </row>
    <row r="18" spans="1:13" ht="47.25" customHeight="1" x14ac:dyDescent="0.25">
      <c r="A18" s="31" t="s">
        <v>78</v>
      </c>
      <c r="B18" s="32" t="s">
        <v>79</v>
      </c>
      <c r="C18" s="25">
        <f t="shared" ref="C18:L18" si="15">C19</f>
        <v>9576350000</v>
      </c>
      <c r="D18" s="25">
        <f t="shared" si="15"/>
        <v>0</v>
      </c>
      <c r="E18" s="25">
        <f t="shared" si="4"/>
        <v>9576350000</v>
      </c>
      <c r="F18" s="25">
        <f t="shared" si="15"/>
        <v>14602801000</v>
      </c>
      <c r="G18" s="25">
        <f t="shared" si="15"/>
        <v>24179151000</v>
      </c>
      <c r="H18" s="25">
        <f t="shared" si="15"/>
        <v>9000000000</v>
      </c>
      <c r="I18" s="25">
        <f t="shared" si="15"/>
        <v>33179151000</v>
      </c>
      <c r="J18" s="25">
        <f t="shared" si="15"/>
        <v>0</v>
      </c>
      <c r="K18" s="25">
        <f t="shared" si="15"/>
        <v>33179151000</v>
      </c>
      <c r="L18" s="25">
        <f t="shared" si="15"/>
        <v>0</v>
      </c>
      <c r="M18" s="25">
        <f>M19</f>
        <v>33179151000</v>
      </c>
    </row>
    <row r="19" spans="1:13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4"/>
        <v>9576350000</v>
      </c>
      <c r="F19" s="23">
        <v>14602801000</v>
      </c>
      <c r="G19" s="23">
        <f t="shared" si="4"/>
        <v>24179151000</v>
      </c>
      <c r="H19" s="23">
        <v>9000000000</v>
      </c>
      <c r="I19" s="23">
        <f t="shared" si="5"/>
        <v>33179151000</v>
      </c>
      <c r="J19" s="23"/>
      <c r="K19" s="23">
        <f t="shared" ref="K19" si="16">I19+J19</f>
        <v>33179151000</v>
      </c>
      <c r="L19" s="23"/>
      <c r="M19" s="23">
        <f>K19+L19</f>
        <v>33179151000</v>
      </c>
    </row>
    <row r="20" spans="1:13" ht="32.450000000000003" customHeight="1" x14ac:dyDescent="0.25">
      <c r="A20" s="31" t="s">
        <v>81</v>
      </c>
      <c r="B20" s="32" t="s">
        <v>94</v>
      </c>
      <c r="C20" s="25">
        <f t="shared" ref="C20:D20" si="17">C21-C23</f>
        <v>-2429068000</v>
      </c>
      <c r="D20" s="25">
        <f t="shared" si="17"/>
        <v>0</v>
      </c>
      <c r="E20" s="25">
        <f t="shared" si="4"/>
        <v>-2429068000</v>
      </c>
      <c r="F20" s="25">
        <f t="shared" ref="F20:I20" si="18">F21-F23</f>
        <v>2023819000</v>
      </c>
      <c r="G20" s="25">
        <f t="shared" si="18"/>
        <v>-405249000</v>
      </c>
      <c r="H20" s="25">
        <f t="shared" si="18"/>
        <v>0</v>
      </c>
      <c r="I20" s="25">
        <f t="shared" si="18"/>
        <v>-405249000</v>
      </c>
      <c r="J20" s="25">
        <f t="shared" ref="J20:K20" si="19">J21-J23</f>
        <v>0</v>
      </c>
      <c r="K20" s="25">
        <f t="shared" si="19"/>
        <v>-405249000</v>
      </c>
      <c r="L20" s="25">
        <f>L21-L23</f>
        <v>0</v>
      </c>
      <c r="M20" s="25">
        <f>M21-M23</f>
        <v>-405249000</v>
      </c>
    </row>
    <row r="21" spans="1:13" ht="51" customHeight="1" x14ac:dyDescent="0.25">
      <c r="A21" s="31" t="s">
        <v>108</v>
      </c>
      <c r="B21" s="32" t="s">
        <v>95</v>
      </c>
      <c r="C21" s="25">
        <f t="shared" ref="C21:M21" si="20">C22</f>
        <v>4116448416</v>
      </c>
      <c r="D21" s="25">
        <f t="shared" si="20"/>
        <v>-120101666</v>
      </c>
      <c r="E21" s="25">
        <f t="shared" si="4"/>
        <v>3996346750</v>
      </c>
      <c r="F21" s="25">
        <f t="shared" si="20"/>
        <v>2125069394</v>
      </c>
      <c r="G21" s="25">
        <f t="shared" si="20"/>
        <v>6121416144</v>
      </c>
      <c r="H21" s="25">
        <f t="shared" si="20"/>
        <v>0</v>
      </c>
      <c r="I21" s="25">
        <f t="shared" si="20"/>
        <v>6121416144</v>
      </c>
      <c r="J21" s="25">
        <f t="shared" si="20"/>
        <v>0</v>
      </c>
      <c r="K21" s="25">
        <f t="shared" si="20"/>
        <v>6121416144</v>
      </c>
      <c r="L21" s="25">
        <f t="shared" si="20"/>
        <v>0</v>
      </c>
      <c r="M21" s="25">
        <f t="shared" si="20"/>
        <v>6121416144</v>
      </c>
    </row>
    <row r="22" spans="1:13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4"/>
        <v>3996346750</v>
      </c>
      <c r="F22" s="26">
        <v>2125069394</v>
      </c>
      <c r="G22" s="26">
        <f t="shared" si="4"/>
        <v>6121416144</v>
      </c>
      <c r="H22" s="34"/>
      <c r="I22" s="26">
        <f t="shared" si="5"/>
        <v>6121416144</v>
      </c>
      <c r="J22" s="34"/>
      <c r="K22" s="26">
        <f t="shared" ref="K22" si="21">I22+J22</f>
        <v>6121416144</v>
      </c>
      <c r="L22" s="34"/>
      <c r="M22" s="26">
        <f>K22+L22</f>
        <v>6121416144</v>
      </c>
    </row>
    <row r="23" spans="1:13" ht="64.5" customHeight="1" x14ac:dyDescent="0.25">
      <c r="A23" s="31" t="s">
        <v>111</v>
      </c>
      <c r="B23" s="32" t="s">
        <v>82</v>
      </c>
      <c r="C23" s="25">
        <f t="shared" ref="C23:M23" si="22">C24</f>
        <v>6545516416</v>
      </c>
      <c r="D23" s="25">
        <f t="shared" si="22"/>
        <v>-120101666</v>
      </c>
      <c r="E23" s="25">
        <f t="shared" si="4"/>
        <v>6425414750</v>
      </c>
      <c r="F23" s="25">
        <f t="shared" si="22"/>
        <v>101250394</v>
      </c>
      <c r="G23" s="25">
        <f t="shared" si="22"/>
        <v>6526665144</v>
      </c>
      <c r="H23" s="25">
        <f t="shared" si="22"/>
        <v>0</v>
      </c>
      <c r="I23" s="25">
        <f t="shared" si="22"/>
        <v>6526665144</v>
      </c>
      <c r="J23" s="25">
        <f t="shared" si="22"/>
        <v>0</v>
      </c>
      <c r="K23" s="25">
        <f t="shared" si="22"/>
        <v>6526665144</v>
      </c>
      <c r="L23" s="25">
        <f t="shared" si="22"/>
        <v>0</v>
      </c>
      <c r="M23" s="25">
        <f t="shared" si="22"/>
        <v>6526665144</v>
      </c>
    </row>
    <row r="24" spans="1:13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4"/>
        <v>6425414750</v>
      </c>
      <c r="F24" s="23">
        <v>101250394</v>
      </c>
      <c r="G24" s="23">
        <f t="shared" si="4"/>
        <v>6526665144</v>
      </c>
      <c r="H24" s="34"/>
      <c r="I24" s="23">
        <f t="shared" si="5"/>
        <v>6526665144</v>
      </c>
      <c r="J24" s="34"/>
      <c r="K24" s="23">
        <f t="shared" ref="K24" si="23">I24+J24</f>
        <v>6526665144</v>
      </c>
      <c r="L24" s="34"/>
      <c r="M24" s="23">
        <f>K24+L24</f>
        <v>6526665144</v>
      </c>
    </row>
    <row r="25" spans="1:13" ht="48" customHeight="1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4"/>
        <v>4500000</v>
      </c>
      <c r="F25" s="36">
        <f>F26</f>
        <v>0</v>
      </c>
      <c r="G25" s="36">
        <f t="shared" ref="G25:M25" si="24">G26</f>
        <v>4500000</v>
      </c>
      <c r="H25" s="36">
        <f t="shared" si="24"/>
        <v>0</v>
      </c>
      <c r="I25" s="36">
        <f t="shared" si="24"/>
        <v>4500000</v>
      </c>
      <c r="J25" s="36">
        <f t="shared" si="24"/>
        <v>0</v>
      </c>
      <c r="K25" s="36">
        <f t="shared" si="24"/>
        <v>4500000</v>
      </c>
      <c r="L25" s="36">
        <f t="shared" si="24"/>
        <v>0</v>
      </c>
      <c r="M25" s="36">
        <f t="shared" si="24"/>
        <v>4500000</v>
      </c>
    </row>
    <row r="26" spans="1:13" ht="64.5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4"/>
        <v>4500000</v>
      </c>
      <c r="F26" s="34"/>
      <c r="G26" s="23">
        <f t="shared" si="4"/>
        <v>4500000</v>
      </c>
      <c r="H26" s="34"/>
      <c r="I26" s="23">
        <f t="shared" si="5"/>
        <v>4500000</v>
      </c>
      <c r="J26" s="34"/>
      <c r="K26" s="23">
        <f t="shared" ref="K26" si="25">I26+J26</f>
        <v>4500000</v>
      </c>
      <c r="L26" s="34"/>
      <c r="M26" s="23">
        <f t="shared" ref="M26" si="26">K26+L26</f>
        <v>4500000</v>
      </c>
    </row>
    <row r="27" spans="1:13" ht="48.75" customHeight="1" x14ac:dyDescent="0.25">
      <c r="A27" s="31" t="s">
        <v>83</v>
      </c>
      <c r="B27" s="32" t="s">
        <v>92</v>
      </c>
      <c r="C27" s="37">
        <f t="shared" ref="C27:I27" si="27">C30-C28</f>
        <v>721624</v>
      </c>
      <c r="D27" s="34"/>
      <c r="E27" s="37">
        <f t="shared" si="27"/>
        <v>721624</v>
      </c>
      <c r="F27" s="37">
        <f t="shared" si="27"/>
        <v>0</v>
      </c>
      <c r="G27" s="37">
        <f t="shared" si="27"/>
        <v>721624</v>
      </c>
      <c r="H27" s="37">
        <f t="shared" si="27"/>
        <v>0</v>
      </c>
      <c r="I27" s="37">
        <f t="shared" si="27"/>
        <v>721624</v>
      </c>
      <c r="J27" s="37">
        <f t="shared" ref="J27:K27" si="28">J30-J28</f>
        <v>0</v>
      </c>
      <c r="K27" s="37">
        <f t="shared" si="28"/>
        <v>721624</v>
      </c>
      <c r="L27" s="37">
        <f t="shared" ref="L27:M27" si="29">L30-L28</f>
        <v>0</v>
      </c>
      <c r="M27" s="37">
        <f t="shared" si="29"/>
        <v>721624</v>
      </c>
    </row>
    <row r="28" spans="1:13" ht="50.25" customHeight="1" x14ac:dyDescent="0.25">
      <c r="A28" s="31" t="s">
        <v>85</v>
      </c>
      <c r="B28" s="32" t="s">
        <v>90</v>
      </c>
      <c r="C28" s="25">
        <f t="shared" ref="C28" si="30">C29</f>
        <v>981975300</v>
      </c>
      <c r="D28" s="34"/>
      <c r="E28" s="25">
        <f t="shared" si="4"/>
        <v>981975300</v>
      </c>
      <c r="F28" s="25">
        <f>F29</f>
        <v>66375450</v>
      </c>
      <c r="G28" s="25">
        <f t="shared" ref="G28:M28" si="31">G29</f>
        <v>1048350750</v>
      </c>
      <c r="H28" s="25">
        <f t="shared" si="31"/>
        <v>-191277500</v>
      </c>
      <c r="I28" s="25">
        <f t="shared" si="31"/>
        <v>857073250</v>
      </c>
      <c r="J28" s="25">
        <f t="shared" si="31"/>
        <v>-124125000</v>
      </c>
      <c r="K28" s="25">
        <f t="shared" si="31"/>
        <v>732948250</v>
      </c>
      <c r="L28" s="25">
        <f t="shared" si="31"/>
        <v>-70187500</v>
      </c>
      <c r="M28" s="25">
        <f t="shared" si="31"/>
        <v>662760750</v>
      </c>
    </row>
    <row r="29" spans="1:13" s="39" customFormat="1" ht="80.25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4"/>
        <v>981975300</v>
      </c>
      <c r="F29" s="23">
        <v>66375450</v>
      </c>
      <c r="G29" s="23">
        <f t="shared" si="4"/>
        <v>1048350750</v>
      </c>
      <c r="H29" s="49">
        <v>-191277500</v>
      </c>
      <c r="I29" s="23">
        <f t="shared" si="5"/>
        <v>857073250</v>
      </c>
      <c r="J29" s="49">
        <v>-124125000</v>
      </c>
      <c r="K29" s="23">
        <f t="shared" ref="K29" si="32">I29+J29</f>
        <v>732948250</v>
      </c>
      <c r="L29" s="49">
        <v>-70187500</v>
      </c>
      <c r="M29" s="23">
        <f t="shared" ref="M29" si="33">K29+L29</f>
        <v>662760750</v>
      </c>
    </row>
    <row r="30" spans="1:13" ht="47.25" x14ac:dyDescent="0.25">
      <c r="A30" s="31" t="s">
        <v>84</v>
      </c>
      <c r="B30" s="32" t="s">
        <v>93</v>
      </c>
      <c r="C30" s="25">
        <f t="shared" ref="C30" si="34">SUM(C31:C32)</f>
        <v>982696924</v>
      </c>
      <c r="D30" s="34"/>
      <c r="E30" s="25">
        <f t="shared" si="4"/>
        <v>982696924</v>
      </c>
      <c r="F30" s="25">
        <f>F32</f>
        <v>66375450</v>
      </c>
      <c r="G30" s="25">
        <f t="shared" ref="G30:I30" si="35">G32</f>
        <v>1049072374</v>
      </c>
      <c r="H30" s="25">
        <f t="shared" si="35"/>
        <v>-191277500</v>
      </c>
      <c r="I30" s="25">
        <f t="shared" si="35"/>
        <v>857794874</v>
      </c>
      <c r="J30" s="25">
        <f t="shared" ref="J30:K30" si="36">J32</f>
        <v>-124125000</v>
      </c>
      <c r="K30" s="25">
        <f t="shared" si="36"/>
        <v>733669874</v>
      </c>
      <c r="L30" s="25">
        <f t="shared" ref="L30:M30" si="37">L32</f>
        <v>-70187500</v>
      </c>
      <c r="M30" s="25">
        <f t="shared" si="37"/>
        <v>663482374</v>
      </c>
    </row>
    <row r="31" spans="1:13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4"/>
        <v>0</v>
      </c>
      <c r="F31" s="34"/>
      <c r="G31" s="25">
        <f t="shared" si="4"/>
        <v>0</v>
      </c>
      <c r="H31" s="34"/>
      <c r="I31" s="25">
        <f t="shared" si="5"/>
        <v>0</v>
      </c>
      <c r="J31" s="34"/>
      <c r="K31" s="25">
        <f t="shared" ref="K31" si="38">I31+J31</f>
        <v>0</v>
      </c>
      <c r="L31" s="34"/>
      <c r="M31" s="25">
        <f t="shared" ref="M31" si="39">K31+L31</f>
        <v>0</v>
      </c>
    </row>
    <row r="32" spans="1:13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4"/>
        <v>982696924</v>
      </c>
      <c r="F32" s="23">
        <v>66375450</v>
      </c>
      <c r="G32" s="23">
        <f t="shared" si="4"/>
        <v>1049072374</v>
      </c>
      <c r="H32" s="49">
        <v>-191277500</v>
      </c>
      <c r="I32" s="23">
        <f>G32+H32</f>
        <v>857794874</v>
      </c>
      <c r="J32" s="49">
        <v>-124125000</v>
      </c>
      <c r="K32" s="23">
        <f>I32+J32</f>
        <v>733669874</v>
      </c>
      <c r="L32" s="49">
        <v>-70187500</v>
      </c>
      <c r="M32" s="23">
        <f>K32+L32</f>
        <v>663482374</v>
      </c>
    </row>
    <row r="33" spans="1:13" s="39" customFormat="1" ht="33.6" customHeight="1" x14ac:dyDescent="0.25">
      <c r="A33" s="35" t="s">
        <v>121</v>
      </c>
      <c r="B33" s="47" t="s">
        <v>122</v>
      </c>
      <c r="C33" s="36">
        <f t="shared" ref="C33:D33" si="40">C34-C35</f>
        <v>0</v>
      </c>
      <c r="D33" s="36">
        <f t="shared" si="40"/>
        <v>0</v>
      </c>
      <c r="E33" s="36">
        <f t="shared" si="4"/>
        <v>0</v>
      </c>
      <c r="F33" s="36">
        <f>F34-F35</f>
        <v>0</v>
      </c>
      <c r="G33" s="36">
        <f t="shared" ref="G33:I33" si="41">G34-G35</f>
        <v>0</v>
      </c>
      <c r="H33" s="36">
        <f t="shared" si="41"/>
        <v>0</v>
      </c>
      <c r="I33" s="36">
        <f t="shared" si="41"/>
        <v>0</v>
      </c>
      <c r="J33" s="36">
        <f t="shared" ref="J33:K33" si="42">J34-J35</f>
        <v>0</v>
      </c>
      <c r="K33" s="36">
        <f t="shared" si="42"/>
        <v>0</v>
      </c>
      <c r="L33" s="36">
        <f t="shared" ref="L33:M33" si="43">L34-L35</f>
        <v>0</v>
      </c>
      <c r="M33" s="36">
        <f t="shared" si="43"/>
        <v>0</v>
      </c>
    </row>
    <row r="34" spans="1:13" s="39" customFormat="1" ht="110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4"/>
        <v>3000000000</v>
      </c>
      <c r="F34" s="38"/>
      <c r="G34" s="23">
        <f t="shared" si="4"/>
        <v>3000000000</v>
      </c>
      <c r="H34" s="38"/>
      <c r="I34" s="23">
        <f t="shared" si="5"/>
        <v>3000000000</v>
      </c>
      <c r="J34" s="38"/>
      <c r="K34" s="23">
        <f t="shared" ref="K34:K35" si="44">I34+J34</f>
        <v>3000000000</v>
      </c>
      <c r="L34" s="38"/>
      <c r="M34" s="23">
        <f t="shared" ref="M34:M35" si="45">K34+L34</f>
        <v>3000000000</v>
      </c>
    </row>
    <row r="35" spans="1:13" s="39" customFormat="1" ht="109.5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4"/>
        <v>3000000000</v>
      </c>
      <c r="F35" s="38"/>
      <c r="G35" s="23">
        <f t="shared" si="4"/>
        <v>3000000000</v>
      </c>
      <c r="H35" s="38"/>
      <c r="I35" s="23">
        <f t="shared" si="5"/>
        <v>3000000000</v>
      </c>
      <c r="J35" s="38"/>
      <c r="K35" s="23">
        <f t="shared" si="44"/>
        <v>3000000000</v>
      </c>
      <c r="L35" s="38"/>
      <c r="M35" s="23">
        <f t="shared" si="45"/>
        <v>3000000000</v>
      </c>
    </row>
    <row r="36" spans="1:13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4"/>
        <v>0</v>
      </c>
      <c r="F36" s="25">
        <f>F38-F37</f>
        <v>1245612927</v>
      </c>
      <c r="G36" s="25">
        <f t="shared" ref="G36:I36" si="46">G38-G37</f>
        <v>1245612927</v>
      </c>
      <c r="H36" s="25">
        <f t="shared" si="46"/>
        <v>879777</v>
      </c>
      <c r="I36" s="25">
        <f t="shared" si="46"/>
        <v>1246492704</v>
      </c>
      <c r="J36" s="25">
        <f t="shared" ref="J36:K36" si="47">J38-J37</f>
        <v>0</v>
      </c>
      <c r="K36" s="25">
        <f t="shared" si="47"/>
        <v>1246492704</v>
      </c>
      <c r="L36" s="25">
        <f t="shared" ref="L36:M36" si="48">L38-L37</f>
        <v>0</v>
      </c>
      <c r="M36" s="25">
        <f t="shared" si="48"/>
        <v>1246492704</v>
      </c>
    </row>
    <row r="37" spans="1:13" s="40" customFormat="1" ht="47.25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f>1887055722+H11+H16+H21+H30+H34+H25</f>
        <v>10695778222</v>
      </c>
      <c r="I37" s="23">
        <f>57344882657+I11+I16+I21+I30+I34+I25</f>
        <v>104157772051</v>
      </c>
      <c r="J37" s="23">
        <f>399245361+J11+J16+J21+J30+J34+J25</f>
        <v>275120361</v>
      </c>
      <c r="K37" s="23">
        <f>57856828018+K11+K16+K21+K30+K34+K25</f>
        <v>104545592412</v>
      </c>
      <c r="L37" s="49">
        <f>L11+L16+L21+L30+L34+L25+2462427447</f>
        <v>2392239947</v>
      </c>
      <c r="M37" s="23">
        <f>60319255465+M11+M16+M21+M30+M34+M25</f>
        <v>106937832359</v>
      </c>
    </row>
    <row r="38" spans="1:13" s="40" customFormat="1" ht="49.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f>1887935499+H13+H18+H23+H28+H35</f>
        <v>10696657999</v>
      </c>
      <c r="I38" s="23">
        <f>58591375361+I13+I18+I23+I28+I35</f>
        <v>105404264755</v>
      </c>
      <c r="J38" s="23">
        <f>399245361+J13+J18+J23+J28+J35</f>
        <v>275120361</v>
      </c>
      <c r="K38" s="23">
        <f>59103320722+K13+K18+K23+K28+K35</f>
        <v>105792085116</v>
      </c>
      <c r="L38" s="49">
        <f>L13+L18+L23+L28+L35+2462427447</f>
        <v>2392239947</v>
      </c>
      <c r="M38" s="23">
        <f>61565748169+M13+M18+M23+M28+M35</f>
        <v>108184325063</v>
      </c>
    </row>
    <row r="39" spans="1:13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4"/>
        <v>0</v>
      </c>
      <c r="F39" s="25">
        <f>F10+F15+F20+F27+F36+F33+F25</f>
        <v>1245612927</v>
      </c>
      <c r="G39" s="25">
        <f t="shared" ref="G39:I39" si="49">G10+G15+G20+G27+G36+G33+G25</f>
        <v>1245612927</v>
      </c>
      <c r="H39" s="25">
        <f t="shared" si="49"/>
        <v>879777</v>
      </c>
      <c r="I39" s="25">
        <f t="shared" si="49"/>
        <v>1246492704</v>
      </c>
      <c r="J39" s="25">
        <f t="shared" ref="J39:K39" si="50">J10+J15+J20+J27+J36+J33+J25</f>
        <v>0</v>
      </c>
      <c r="K39" s="25">
        <f t="shared" si="50"/>
        <v>1246492704</v>
      </c>
      <c r="L39" s="25">
        <f t="shared" ref="L39:M39" si="51">L10+L15+L20+L27+L36+L33+L25</f>
        <v>0</v>
      </c>
      <c r="M39" s="25">
        <f t="shared" si="51"/>
        <v>1246492704</v>
      </c>
    </row>
    <row r="40" spans="1:13" ht="15.75" x14ac:dyDescent="0.25">
      <c r="C40" s="42"/>
    </row>
    <row r="41" spans="1:13" ht="12.75" hidden="1" customHeight="1" x14ac:dyDescent="0.25">
      <c r="C41" s="23">
        <v>4122059282.8899999</v>
      </c>
    </row>
    <row r="42" spans="1:13" ht="12.75" hidden="1" customHeight="1" x14ac:dyDescent="0.2">
      <c r="B42" s="43" t="s">
        <v>96</v>
      </c>
    </row>
    <row r="43" spans="1:13" ht="12.75" hidden="1" customHeight="1" x14ac:dyDescent="0.2">
      <c r="B43" s="43" t="s">
        <v>97</v>
      </c>
    </row>
    <row r="44" spans="1:13" ht="12.75" hidden="1" customHeight="1" x14ac:dyDescent="0.2">
      <c r="B44" s="43" t="s">
        <v>98</v>
      </c>
    </row>
    <row r="45" spans="1:13" hidden="1" x14ac:dyDescent="0.2">
      <c r="B45" s="43" t="s">
        <v>100</v>
      </c>
      <c r="C45" s="44"/>
    </row>
    <row r="46" spans="1:13" hidden="1" x14ac:dyDescent="0.2">
      <c r="B46" s="43" t="s">
        <v>101</v>
      </c>
      <c r="C46" s="44"/>
    </row>
    <row r="47" spans="1:13" hidden="1" x14ac:dyDescent="0.2">
      <c r="B47" s="43" t="s">
        <v>102</v>
      </c>
    </row>
    <row r="48" spans="1:13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M1"/>
    <mergeCell ref="A2:M2"/>
    <mergeCell ref="A3:M3"/>
    <mergeCell ref="A5:M5"/>
    <mergeCell ref="A6:M6"/>
    <mergeCell ref="A7:M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2017-09-12T13:16:41Z</cp:lastPrinted>
  <dcterms:created xsi:type="dcterms:W3CDTF">2002-10-06T09:19:10Z</dcterms:created>
  <dcterms:modified xsi:type="dcterms:W3CDTF">2017-09-18T07:28:57Z</dcterms:modified>
</cp:coreProperties>
</file>