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7215" windowWidth="19230" windowHeight="4215" tabRatio="599" activeTab="3"/>
  </bookViews>
  <sheets>
    <sheet name="Доходы 2016 - 2017" sheetId="4" r:id="rId1"/>
    <sheet name="Расходы 2016 - 2017" sheetId="16" r:id="rId2"/>
    <sheet name="Источники 2016 - 2017" sheetId="18" r:id="rId3"/>
    <sheet name="Доходы 2018-2019" sheetId="20" r:id="rId4"/>
  </sheets>
  <definedNames>
    <definedName name="_xlnm._FilterDatabase" localSheetId="0" hidden="1">'Доходы 2016 - 2017'!$A$5:$M$14</definedName>
    <definedName name="_xlnm._FilterDatabase" localSheetId="2" hidden="1">'Источники 2016 - 2017'!$A$3:$E$3</definedName>
    <definedName name="_xlnm._FilterDatabase" localSheetId="1" hidden="1">'Расходы 2016 - 2017'!$A$6:$G$28</definedName>
    <definedName name="_xlnm.Print_Titles" localSheetId="0">'Доходы 2016 - 2017'!$4:$4</definedName>
    <definedName name="_xlnm.Print_Titles" localSheetId="3">'Доходы 2018-2019'!$4:$4</definedName>
    <definedName name="_xlnm.Print_Titles" localSheetId="1">'Расходы 2016 - 2017'!$5:$5</definedName>
    <definedName name="_xlnm.Print_Area" localSheetId="0">'Доходы 2016 - 2017'!$A$1:$F$14</definedName>
    <definedName name="_xlnm.Print_Area" localSheetId="1">'Расходы 2016 - 2017'!$A$1:$G$34</definedName>
  </definedNames>
  <calcPr calcId="145621" fullPrecision="0"/>
</workbook>
</file>

<file path=xl/calcChain.xml><?xml version="1.0" encoding="utf-8"?>
<calcChain xmlns="http://schemas.openxmlformats.org/spreadsheetml/2006/main">
  <c r="F15" i="16" l="1"/>
  <c r="E26" i="16" l="1"/>
  <c r="F26" i="16"/>
  <c r="E27" i="16"/>
  <c r="F27" i="16"/>
  <c r="D27" i="16"/>
  <c r="D26" i="16" s="1"/>
  <c r="E24" i="16"/>
  <c r="F24" i="16"/>
  <c r="D24" i="16"/>
  <c r="G25" i="16"/>
  <c r="E22" i="16"/>
  <c r="F22" i="16"/>
  <c r="D22" i="16"/>
  <c r="G23" i="16"/>
  <c r="E21" i="16"/>
  <c r="E20" i="16" s="1"/>
  <c r="F21" i="16"/>
  <c r="D21" i="16"/>
  <c r="D20" i="16" s="1"/>
  <c r="E17" i="16"/>
  <c r="F17" i="16"/>
  <c r="D17" i="16"/>
  <c r="G18" i="16"/>
  <c r="E12" i="16"/>
  <c r="F12" i="16"/>
  <c r="D12" i="16"/>
  <c r="G13" i="16"/>
  <c r="F7" i="16"/>
  <c r="F6" i="16" s="1"/>
  <c r="D7" i="16"/>
  <c r="D6" i="16" s="1"/>
  <c r="G9" i="16"/>
  <c r="E8" i="16"/>
  <c r="G8" i="16" s="1"/>
  <c r="G21" i="16" l="1"/>
  <c r="F20" i="16"/>
  <c r="F11" i="16" s="1"/>
  <c r="F5" i="20" l="1"/>
  <c r="C5" i="20"/>
  <c r="G22" i="16" l="1"/>
  <c r="G24" i="16"/>
  <c r="G17" i="16"/>
  <c r="C6" i="4" l="1"/>
  <c r="D6" i="4"/>
  <c r="B6" i="4"/>
  <c r="E8" i="4"/>
  <c r="E9" i="4"/>
  <c r="E10" i="4"/>
  <c r="E12" i="4" l="1"/>
  <c r="F9" i="20" l="1"/>
  <c r="F7" i="20"/>
  <c r="C7" i="20"/>
  <c r="C9" i="20" l="1"/>
  <c r="D14" i="4" l="1"/>
  <c r="C8" i="20"/>
  <c r="E10" i="16"/>
  <c r="E7" i="16" s="1"/>
  <c r="E6" i="16" s="1"/>
  <c r="B14" i="4"/>
  <c r="E13" i="4"/>
  <c r="E11" i="4"/>
  <c r="E5" i="4"/>
  <c r="C14" i="4" l="1"/>
  <c r="G14" i="16"/>
  <c r="B6" i="20"/>
  <c r="B10" i="20" s="1"/>
  <c r="F8" i="20"/>
  <c r="C10" i="20" l="1"/>
  <c r="C6" i="20"/>
  <c r="E6" i="20"/>
  <c r="E10" i="20" s="1"/>
  <c r="F10" i="20" l="1"/>
  <c r="F6" i="20"/>
  <c r="D11" i="16" l="1"/>
  <c r="D28" i="16" l="1"/>
  <c r="G7" i="16"/>
  <c r="G10" i="16"/>
  <c r="E7" i="4"/>
  <c r="G20" i="16" l="1"/>
  <c r="C6" i="18" l="1"/>
  <c r="C5" i="18" s="1"/>
  <c r="F28" i="16" l="1"/>
  <c r="E11" i="16" l="1"/>
  <c r="E28" i="16" l="1"/>
  <c r="G6" i="16"/>
  <c r="E6" i="4" l="1"/>
  <c r="E14" i="4" l="1"/>
  <c r="G12" i="16" l="1"/>
  <c r="G11" i="16" l="1"/>
  <c r="E6" i="18" l="1"/>
  <c r="E5" i="18" s="1"/>
  <c r="G28" i="16"/>
  <c r="D6" i="18"/>
  <c r="D5" i="18" s="1"/>
</calcChain>
</file>

<file path=xl/sharedStrings.xml><?xml version="1.0" encoding="utf-8"?>
<sst xmlns="http://schemas.openxmlformats.org/spreadsheetml/2006/main" count="130" uniqueCount="101">
  <si>
    <t>000 01 00 00 00 00 0000 000</t>
  </si>
  <si>
    <t>395 01 05 02 01 09 0000 610</t>
  </si>
  <si>
    <t>Уменьшение прочих остатков денежных средств бюджетов территориальных  фондов обязательного медицинского страхования</t>
  </si>
  <si>
    <t>(руб.)</t>
  </si>
  <si>
    <t>ВСЕГО ДОХОДОВ</t>
  </si>
  <si>
    <t>ВСЕГО РАСХОДОВ</t>
  </si>
  <si>
    <t>Коды бюджетной классификации РФ</t>
  </si>
  <si>
    <t>Наименование источника
внутреннего финансирования
дефицита бюджета</t>
  </si>
  <si>
    <t>Источники внутреннего финансирования дефицитов бюджетов</t>
  </si>
  <si>
    <t>Проект бюджета
на 2017 г.</t>
  </si>
  <si>
    <t xml:space="preserve"> </t>
  </si>
  <si>
    <t>000 2 00 00000 00 0000 000 Безвозмездные поступления</t>
  </si>
  <si>
    <t xml:space="preserve">395 2 02 05202 09 0000 151 Межбюджетные трансферты из бюджетов субъектов Российской Федерации,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t>
  </si>
  <si>
    <t>395 2 02 05812 09 0000 151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t>
  </si>
  <si>
    <t>395 2 02 05813 09 0000 151 Межбюджетные трансферты, передаваемые бюджетам территориальных фондов обязательного медицинского страхования на единовременные компенсационные выплаты медицинским работникам</t>
  </si>
  <si>
    <t>Наименование кода дохода</t>
  </si>
  <si>
    <t>Наименование кода расхода</t>
  </si>
  <si>
    <t>000 2 19 06000 00 0000 151 Возврат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</si>
  <si>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Расчеты (обоснования) показателей на 2017 год</t>
  </si>
  <si>
    <t>Расходы запланированы в соответствии с поступлениями средств из областного бюджета</t>
  </si>
  <si>
    <t>Расходы запланированы в соответствии с поступлениями средств</t>
  </si>
  <si>
    <t>Проект бюджета
на 2018 г.</t>
  </si>
  <si>
    <t>Расчеты (обоснования) показателей на 2018 год</t>
  </si>
  <si>
    <t>%
к 2017 г.</t>
  </si>
  <si>
    <t>395 2 02 05999 09 0000 151 Прочие межбюджетные трансферты, передаваемые бюджетам территориальных фондов обязательного медицинского страхования</t>
  </si>
  <si>
    <t>000 1 00 00000 00 0000 000 Налоговые и неналоговые доходы</t>
  </si>
  <si>
    <t>Код бюджетной
классификации РФ</t>
  </si>
  <si>
    <t>Общегосударственные вопросы</t>
  </si>
  <si>
    <t>01 13 73 2 00 50930 100</t>
  </si>
  <si>
    <t xml:space="preserve">  01 00 00 0 00 00000 000</t>
  </si>
  <si>
    <t>Здравоохранение</t>
  </si>
  <si>
    <t xml:space="preserve">09 00 00 0 00 00000 000 </t>
  </si>
  <si>
    <t>09 09 73 1 00 50930 500</t>
  </si>
  <si>
    <t>09 09 73 7 00 51360 500</t>
  </si>
  <si>
    <t>01 13 73 2 00 50930 800</t>
  </si>
  <si>
    <t>01 13 73 2 00 50930 200</t>
  </si>
  <si>
    <t>Средства запланированы на уровне 2017 года.</t>
  </si>
  <si>
    <t>Средства запланированы  в соответствии с проектом областного бюджета на 2018 год. Расчет ДЗиФ ЯО.</t>
  </si>
  <si>
    <t>Доходы бюджета Территориального фонда обязательного медицинского страхования Ярославской области на 2017 год и оценка ожидаемого исполнения на 2016 год</t>
  </si>
  <si>
    <t>Оценка ожидаемого исполнения на 2016 год</t>
  </si>
  <si>
    <t>%
к ожидаемому 2016 г.</t>
  </si>
  <si>
    <t>395 2 18 06040 09 0000 151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t>
  </si>
  <si>
    <t>Средства не запланированы в проекте областного бюджета на 2017 год.</t>
  </si>
  <si>
    <t>395 2 02 05814 09 0000 151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t>
  </si>
  <si>
    <t>Средства отражаются по факту возврата и планированию не подлежат (возврат в бюджет ФОМС остатка средств субвенции ФОМС, не использованных по состоянию на 01.01.2016; дебиторской задолженности прошлых лет, источником финансового обеспечения которой являлась субвенция ФОМС (средства, полученные в результате проведения реэкспертиз, экспертиз качества медицинской помощи и т.д.); возврат средств, использованных медицинскими организациями не по целевому назначению,  и в бюджет ДЗиФ ЯО остатков средств на осуществление мер социальной поддержки).</t>
  </si>
  <si>
    <t>2016 г.</t>
  </si>
  <si>
    <t>2017 г.</t>
  </si>
  <si>
    <t>01 13 73 2 00 50932 100</t>
  </si>
  <si>
    <t>01 13 73 2 00 50932 200</t>
  </si>
  <si>
    <t>01 13 73 2 00 50932 800</t>
  </si>
  <si>
    <t>Расходы  бюджета Территориального фонда обязательного  медицинского страхования Ярославской области на 2017 год и оценка ожидаемого исполнения на 2016 год</t>
  </si>
  <si>
    <t>09 09 73 1 00 50931 300</t>
  </si>
  <si>
    <t>09 09 73 1 00 50931 500</t>
  </si>
  <si>
    <t>09 09 73 1 00 55060 300</t>
  </si>
  <si>
    <t>09 09 73 1 00 55060 500</t>
  </si>
  <si>
    <t>09 09 73 1 00 70280 300</t>
  </si>
  <si>
    <t>09 09 73 1 00 70930 300</t>
  </si>
  <si>
    <t>Источники внутреннего финансирования дефицита бюджета 
Территориального фонда обязательного медицинского страхования Ярославской области на 2017 год и оценка ожидаемого исполнения на 2016 год</t>
  </si>
  <si>
    <t>Доходы бюджета Территориального фонда обязательного медицинского страхования Ярославской области на плановый период 2018 и 2019 годов</t>
  </si>
  <si>
    <t>Проект бюджета
на 2019 г.</t>
  </si>
  <si>
    <t>%
к 2019 г.</t>
  </si>
  <si>
    <t>Расчеты (обоснования) показателей на 2019 год</t>
  </si>
  <si>
    <t>Средства запланированы  в соответствии с проектом областного бюджета на 2019 год. Расчет ДЗиФ ЯО.</t>
  </si>
  <si>
    <t>Распределение межбюджетных трансфертов в разрезе субъектов утверждается распоряжением Правительства РФ. На 2017 год сумма не установлена. Подготовлен проект по внесению изменений в Федеральный закон от 29.11.2010 № 326-ФЗ "Об обязательном медицинском страховании в Российской Федерации" по сохранению данного направления расходов в 2017 году.</t>
  </si>
  <si>
    <t xml:space="preserve">Утверждено Законом ЯО от 18.12.2015 № 103-з (в ред. Законов ЯО от 04.04.2016 № 12-з,  от 10.10.2016 № 56-з) </t>
  </si>
  <si>
    <t>09 09 73 1 00 50930 300</t>
  </si>
  <si>
    <t>Средства отражаются по факту поступления  (возврат средств предыдущих лет от других территориальных фондов ОМС).</t>
  </si>
  <si>
    <t xml:space="preserve">Распределение межбюджетных трансфертов осуществляется согласно порядку, утвержденному постановлением Правительства РФ. На 2017 год постановление Правительства РФ не принято.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</si>
  <si>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</si>
  <si>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Финансовое обеспечение организации обязательного медицинского страхования на территориях субъектов Российской Федерации  в рамках выполнения функций аппаратами государственных внебюджетных фондов Российской Федерации по непрограммным направлениям деятельности органов управления государственных внебюджетных фондов Российской Федерации (Финансовое обеспечение выполнения функций органов управления территориального фонда обязательного медицинского страхования) </t>
  </si>
  <si>
    <t>01 13 73 2 00 50930</t>
  </si>
  <si>
    <t>01 13 73 2 00 50932</t>
  </si>
  <si>
    <t>Закупка товаров, работ и услуг для обеспечения государственных (муниципальных) нужд</t>
  </si>
  <si>
    <t>Иные бюджетные ассигнования</t>
  </si>
  <si>
    <t>Социальное обеспечение и иные выплаты населению</t>
  </si>
  <si>
    <t>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(Реализация территориальной программы обязательного медицинского страхования)</t>
  </si>
  <si>
    <t xml:space="preserve">09 09 73 1 00 50930 </t>
  </si>
  <si>
    <t>09 09 73 1 00 50931</t>
  </si>
  <si>
    <t>Межбюджетные трансферты</t>
  </si>
  <si>
    <t>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(Расходы на оплату медицинской помощи, оказанной застрахованным лицам за пределами территории  субъекта Российской Федерации, в котором выдан полис обязательного медицинского страхования)</t>
  </si>
  <si>
    <t xml:space="preserve">09 09 73 1 00 50939 </t>
  </si>
  <si>
    <t>09 09 73 1 00 50939 300</t>
  </si>
  <si>
    <t xml:space="preserve">09 09 73 1 00 55060 </t>
  </si>
  <si>
    <t xml:space="preserve">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t>
  </si>
  <si>
    <t>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t>
  </si>
  <si>
    <t xml:space="preserve">09 09 73 1 00 70270 </t>
  </si>
  <si>
    <t>Дополнительное финансовое обеспечение организации обязательного медицинского страхования на территориях субъектов Российской Федерации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t>
  </si>
  <si>
    <t xml:space="preserve">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в рамках реализации государственных функций в области социальной политики по непрограммным направлениям деятельности органов управления государственных внебюджетных фондов Российской Федерации </t>
  </si>
  <si>
    <t>09 09 73 1 00 70280</t>
  </si>
  <si>
    <t xml:space="preserve">09 09 73 1 00 70930 </t>
  </si>
  <si>
    <t>Иные межбюджетные трансферты на осуществление единовременных выплат медицинским работникам в рамках социальных выплат по непрограммным направлениям деятельности органов управления государственных внебюджетных фондов Российской Федерации</t>
  </si>
  <si>
    <t>09 09 73 7 00 51360</t>
  </si>
  <si>
    <t xml:space="preserve">09 09 73 7 00 51360 </t>
  </si>
  <si>
    <t>09 09 73 1 00 70270 300</t>
  </si>
  <si>
    <t xml:space="preserve">Основной источник поступлений - прочие поступления от денежных взысканий (штрафов) и иных сумм в возмещение ущерба. Данные средства направляются на формирование нормированного страхового запаса Фонда на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 а также по приобретению и проведению ремонта медицинского оборудования (далее – НСЗ Фонда, финансовое обеспечение мероприятий) и являются частью штрафных санкций и штрафов, применяемых страховыми медицинскими организациями и Фондом к медицинским организациям за нарушения, выявленные при проведении контроля объемов, сроков, качества и условий предоставления медицинской помощи. </t>
  </si>
  <si>
    <t xml:space="preserve">Сумма субвенции ФОМС запланирована в соответствии с Постановлением Правительства РФ № 462 и проектом Программы государственных гарантий.
Расчет:  10 379,3 руб.  (подушевой норматив финансирования на одного застрахованного) х
1 304 884 чел. (численность застрахованного  населения ЯО на 01.04.2016 г., согласованная ФОМС)/1000 = 13 543 782,5 тыс.рублей.  </t>
  </si>
  <si>
    <t xml:space="preserve">Сумма субвенции ФОМС запланирована в соответствии с Постановлением Правительства РФ № 462 и проектом Программы государственных гарантий.  
Расчет:  10 917,1 руб.  (подушевой норматив финансирования на одного застрахованного) х
1 304 884 чел. (численность застрахованного  населения ЯО на 01.04.2016 г., согласованная ФОМС)/1000 = 14 245 549,1 тыс.рублей.  </t>
  </si>
  <si>
    <t>Расчет: 243 320 000 руб. (сумма, запланированная на 2017 год) x  1,112 (коэффициент роста подушевого норматива финансирования на одного застрахованного за счет субвенции ФОМС с 9 335,7 руб. на 2017 год до 10 379,3 руб. на 2018 год)/ 1000 =270 571,8 тыс.рублей.</t>
  </si>
  <si>
    <t>Расчет: 270 571 800 руб. (сумма, запланированная на 2018 год) x  1,052 (коэффициент роста подушевого норматива финансирования на одного застрахованного за счет субвенции ФОМС с 10 379,3 руб. на 2018 год до 10 917,1 руб. на 2019 год)/ 1000= 
284 641,5 тыс.рублей.</t>
  </si>
  <si>
    <t>Расчет: 220 000 000,0 руб. (оценка ожидаемого исполнения на 2016 год) x 1,106 (коэффициент роста подушевого норматива финансирования на одного застрахованного за счет субвенции ФОМС с 8 438,9 руб. на 2016 год до 9 335,7 руб. на 2017 год)/ 1000 = 243 320,0 тыс. рублей.</t>
  </si>
  <si>
    <t>Сумма субвенции ФОМС запланирована в соответствии с Постановлением Правительства РФ от 05.05.2012 № 462 "О порядке распределения,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 (далее - Постановление Правительства РФ № 462) и проектом Программы государственных гарантий бесплатного оказания гражданам медицинской помощи на 2017 год и на плановый период 2018 и 2019 годов (далее – проект Программы государственных гарантий).
Расчет:  9 335,7 руб.  (подушевой норматив финансирования на одного застрахованного за счет субвенции ФОМС на 2017 год) х 1 304 884 чел. (численность застрахованного  населения ЯО на 01.04.2016 г., согласованная ФОМС) /1000 = 12 182 005,6 тыс.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</si>
</sst>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0.0"/>
  </numFmts>
  <fonts count="9" x14ac:knownFonts="1">
    <font>
      <sz val="11"/>
      <color theme="1"/>
      <name val="Calibri"/>
      <family val="2"/>
      <charset val="204"/>
      <scheme val="minor"/>
    </font>
    <font>
      <sz val="10"/>
      <name val="Arial Cyr"/>
      <charset val="204"/>
    </font>
    <font>
      <sz val="11"/>
      <color theme="1"/>
      <name val="Calibri"/>
      <family val="2"/>
      <charset val="204"/>
      <scheme val="minor"/>
    </font>
    <font>
      <b/>
      <sz val="14"/>
      <name val="Times New Roman"/>
      <family val="1"/>
      <charset val="204"/>
    </font>
    <font>
      <sz val="14"/>
      <name val="Times New Roman"/>
      <family val="1"/>
      <charset val="204"/>
    </font>
    <font>
      <i/>
      <sz val="14"/>
      <name val="Times New Roman"/>
      <family val="1"/>
      <charset val="204"/>
    </font>
    <font>
      <sz val="14"/>
      <name val="Calibri"/>
      <family val="2"/>
      <charset val="204"/>
      <scheme val="minor"/>
    </font>
    <font>
      <b/>
      <sz val="14"/>
      <name val="Calibri"/>
      <family val="2"/>
      <charset val="204"/>
      <scheme val="minor"/>
    </font>
    <font>
      <i/>
      <sz val="14"/>
      <name val="Calibri"/>
      <family val="2"/>
      <charset val="204"/>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9" fontId="2" fillId="0" borderId="0" applyFont="0" applyFill="0" applyBorder="0" applyAlignment="0" applyProtection="0"/>
    <xf numFmtId="43" fontId="2" fillId="0" borderId="0" applyFont="0" applyFill="0" applyBorder="0" applyAlignment="0" applyProtection="0"/>
  </cellStyleXfs>
  <cellXfs count="94">
    <xf numFmtId="0" fontId="0" fillId="0" borderId="0" xfId="0"/>
    <xf numFmtId="0" fontId="3"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3" fontId="3" fillId="0" borderId="1" xfId="4" applyNumberFormat="1" applyFont="1" applyFill="1" applyBorder="1" applyAlignment="1">
      <alignment horizontal="center" vertical="top" wrapText="1"/>
    </xf>
    <xf numFmtId="3" fontId="5" fillId="0" borderId="1" xfId="4" applyNumberFormat="1" applyFont="1" applyFill="1" applyBorder="1" applyAlignment="1">
      <alignment horizontal="center" vertical="top" wrapText="1"/>
    </xf>
    <xf numFmtId="0" fontId="4" fillId="0" borderId="0" xfId="0" applyFont="1" applyFill="1"/>
    <xf numFmtId="0" fontId="3" fillId="0" borderId="0" xfId="0" applyFont="1" applyFill="1" applyAlignment="1">
      <alignment horizontal="center" vertical="center"/>
    </xf>
    <xf numFmtId="3" fontId="4" fillId="0" borderId="1" xfId="1" applyNumberFormat="1" applyFont="1" applyFill="1" applyBorder="1" applyAlignment="1">
      <alignment horizontal="center" vertical="center" wrapText="1"/>
    </xf>
    <xf numFmtId="3" fontId="4" fillId="0" borderId="3" xfId="1" applyNumberFormat="1" applyFont="1" applyFill="1" applyBorder="1" applyAlignment="1">
      <alignment horizontal="center" vertical="top" wrapText="1"/>
    </xf>
    <xf numFmtId="0" fontId="4" fillId="0" borderId="1" xfId="0" applyFont="1" applyFill="1" applyBorder="1" applyAlignment="1">
      <alignment horizontal="center" vertical="center"/>
    </xf>
    <xf numFmtId="3" fontId="4" fillId="0" borderId="0" xfId="0" applyNumberFormat="1" applyFont="1" applyFill="1" applyAlignment="1">
      <alignment horizontal="center" vertical="center"/>
    </xf>
    <xf numFmtId="3" fontId="3" fillId="0" borderId="1" xfId="1" applyNumberFormat="1" applyFont="1" applyFill="1" applyBorder="1" applyAlignment="1">
      <alignment horizontal="left" vertical="top" wrapText="1"/>
    </xf>
    <xf numFmtId="3" fontId="3" fillId="0" borderId="1" xfId="0" applyNumberFormat="1" applyFont="1" applyFill="1" applyBorder="1" applyAlignment="1">
      <alignment horizontal="center" vertical="top"/>
    </xf>
    <xf numFmtId="164" fontId="4" fillId="0" borderId="1" xfId="3" applyNumberFormat="1" applyFont="1" applyFill="1" applyBorder="1" applyAlignment="1">
      <alignment horizontal="center" vertical="top"/>
    </xf>
    <xf numFmtId="3" fontId="3" fillId="0" borderId="0" xfId="0" applyNumberFormat="1" applyFont="1" applyFill="1" applyAlignment="1">
      <alignment horizontal="center" vertical="center"/>
    </xf>
    <xf numFmtId="0" fontId="4" fillId="0" borderId="1" xfId="1" applyFont="1" applyFill="1" applyBorder="1" applyAlignment="1">
      <alignment horizontal="left" vertical="top" wrapText="1"/>
    </xf>
    <xf numFmtId="3" fontId="4" fillId="0" borderId="1" xfId="0" applyNumberFormat="1" applyFont="1" applyFill="1" applyBorder="1" applyAlignment="1">
      <alignment horizontal="center" vertical="top"/>
    </xf>
    <xf numFmtId="0" fontId="3" fillId="0" borderId="1" xfId="1" applyFont="1" applyFill="1" applyBorder="1" applyAlignment="1">
      <alignment horizontal="left" vertical="top" wrapText="1"/>
    </xf>
    <xf numFmtId="0" fontId="3" fillId="0" borderId="0" xfId="0" applyFont="1" applyFill="1"/>
    <xf numFmtId="3" fontId="4" fillId="0" borderId="1" xfId="4" applyNumberFormat="1" applyFont="1" applyFill="1" applyBorder="1" applyAlignment="1">
      <alignment horizontal="center" vertical="top" wrapText="1"/>
    </xf>
    <xf numFmtId="0" fontId="4" fillId="0" borderId="1" xfId="2" applyFont="1" applyFill="1" applyBorder="1" applyAlignment="1">
      <alignment horizontal="left" vertical="top" wrapText="1"/>
    </xf>
    <xf numFmtId="3" fontId="3" fillId="0" borderId="1" xfId="4" applyNumberFormat="1" applyFont="1" applyFill="1" applyBorder="1" applyAlignment="1">
      <alignment horizontal="center" vertical="top"/>
    </xf>
    <xf numFmtId="0" fontId="4" fillId="0" borderId="0" xfId="0" applyFont="1" applyFill="1" applyAlignment="1">
      <alignment vertical="top"/>
    </xf>
    <xf numFmtId="3" fontId="4" fillId="0" borderId="0" xfId="0" applyNumberFormat="1" applyFont="1" applyFill="1" applyBorder="1" applyAlignment="1">
      <alignment horizontal="center" vertical="top"/>
    </xf>
    <xf numFmtId="3" fontId="3" fillId="0" borderId="0" xfId="0" applyNumberFormat="1" applyFont="1" applyFill="1" applyAlignment="1">
      <alignment horizontal="center"/>
    </xf>
    <xf numFmtId="0" fontId="6" fillId="0" borderId="0" xfId="0" applyFont="1" applyFill="1"/>
    <xf numFmtId="0" fontId="3" fillId="0" borderId="1" xfId="0" applyFont="1" applyBorder="1" applyAlignment="1">
      <alignment horizontal="center" vertical="center" wrapText="1"/>
    </xf>
    <xf numFmtId="0" fontId="4"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3" fontId="3" fillId="0" borderId="1" xfId="4" applyNumberFormat="1" applyFont="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Border="1" applyAlignment="1">
      <alignment vertical="top" wrapText="1"/>
    </xf>
    <xf numFmtId="3" fontId="5" fillId="0" borderId="1" xfId="4" applyNumberFormat="1" applyFont="1" applyBorder="1" applyAlignment="1">
      <alignment horizontal="center" vertical="top" wrapText="1"/>
    </xf>
    <xf numFmtId="164" fontId="3" fillId="0" borderId="1" xfId="3" applyNumberFormat="1" applyFont="1" applyFill="1" applyBorder="1" applyAlignment="1">
      <alignment horizontal="center" vertical="top"/>
    </xf>
    <xf numFmtId="0" fontId="4" fillId="0" borderId="1" xfId="0" applyFont="1" applyFill="1" applyBorder="1" applyAlignment="1">
      <alignment horizontal="left" vertical="top" wrapText="1"/>
    </xf>
    <xf numFmtId="3" fontId="4" fillId="0" borderId="1" xfId="4" applyNumberFormat="1" applyFont="1" applyFill="1" applyBorder="1" applyAlignment="1">
      <alignment horizontal="center" vertical="top"/>
    </xf>
    <xf numFmtId="0" fontId="3" fillId="0" borderId="0" xfId="0" applyFont="1" applyFill="1" applyAlignment="1">
      <alignment vertical="center" wrapText="1"/>
    </xf>
    <xf numFmtId="0" fontId="4" fillId="0" borderId="0" xfId="0" applyFont="1" applyFill="1" applyAlignment="1">
      <alignment horizontal="center"/>
    </xf>
    <xf numFmtId="3" fontId="4" fillId="0" borderId="0" xfId="0" applyNumberFormat="1" applyFont="1" applyFill="1" applyAlignment="1">
      <alignment horizontal="center" vertical="top"/>
    </xf>
    <xf numFmtId="3" fontId="4" fillId="0" borderId="0" xfId="0" applyNumberFormat="1" applyFont="1" applyFill="1" applyAlignment="1">
      <alignment horizontal="right" vertical="top"/>
    </xf>
    <xf numFmtId="164" fontId="4" fillId="0" borderId="1" xfId="3" applyNumberFormat="1" applyFont="1" applyFill="1" applyBorder="1" applyAlignment="1">
      <alignment horizontal="left" vertical="top" wrapText="1"/>
    </xf>
    <xf numFmtId="0" fontId="4" fillId="0" borderId="0" xfId="0" applyFont="1" applyFill="1" applyAlignment="1">
      <alignment horizontal="center" vertical="center"/>
    </xf>
    <xf numFmtId="164" fontId="4" fillId="0" borderId="0" xfId="3" applyNumberFormat="1" applyFont="1" applyFill="1"/>
    <xf numFmtId="0" fontId="3" fillId="0" borderId="1" xfId="0" applyFont="1" applyFill="1" applyBorder="1" applyAlignment="1">
      <alignment vertical="center"/>
    </xf>
    <xf numFmtId="0" fontId="4" fillId="0" borderId="0" xfId="0" applyFont="1" applyFill="1" applyBorder="1" applyAlignment="1">
      <alignment vertical="center"/>
    </xf>
    <xf numFmtId="3" fontId="4" fillId="0" borderId="0" xfId="4" applyNumberFormat="1" applyFont="1" applyFill="1" applyAlignment="1">
      <alignment horizontal="center"/>
    </xf>
    <xf numFmtId="165" fontId="3" fillId="0" borderId="0" xfId="0" applyNumberFormat="1" applyFont="1" applyFill="1" applyBorder="1" applyAlignment="1">
      <alignment horizontal="center" vertical="center"/>
    </xf>
    <xf numFmtId="165" fontId="4" fillId="0" borderId="0" xfId="0" applyNumberFormat="1" applyFont="1" applyFill="1" applyBorder="1" applyAlignment="1">
      <alignment horizontal="center" vertical="center"/>
    </xf>
    <xf numFmtId="43" fontId="4" fillId="0" borderId="0" xfId="4" applyFont="1" applyFill="1"/>
    <xf numFmtId="0" fontId="4" fillId="0" borderId="0" xfId="0" applyFont="1" applyFill="1" applyAlignment="1">
      <alignment vertical="center"/>
    </xf>
    <xf numFmtId="3" fontId="4" fillId="0" borderId="1" xfId="0" applyNumberFormat="1" applyFont="1" applyFill="1" applyBorder="1" applyAlignment="1">
      <alignment horizontal="center" vertical="center"/>
    </xf>
    <xf numFmtId="0" fontId="4" fillId="0" borderId="1" xfId="0" applyFont="1" applyFill="1" applyBorder="1"/>
    <xf numFmtId="0" fontId="4" fillId="0" borderId="1" xfId="0" applyFont="1" applyFill="1" applyBorder="1" applyAlignment="1">
      <alignment horizontal="center" vertical="top"/>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164" fontId="4" fillId="0" borderId="2" xfId="3" applyNumberFormat="1" applyFont="1" applyFill="1" applyBorder="1" applyAlignment="1">
      <alignment horizontal="left" vertical="top" wrapText="1"/>
    </xf>
    <xf numFmtId="3" fontId="7" fillId="0" borderId="0" xfId="0" applyNumberFormat="1" applyFont="1" applyBorder="1" applyAlignment="1">
      <alignment horizontal="center"/>
    </xf>
    <xf numFmtId="3" fontId="6" fillId="0" borderId="0" xfId="0" applyNumberFormat="1" applyFont="1" applyAlignment="1">
      <alignment horizontal="center"/>
    </xf>
    <xf numFmtId="0" fontId="6" fillId="0" borderId="0" xfId="0" applyFont="1"/>
    <xf numFmtId="0" fontId="4" fillId="0" borderId="0" xfId="0" applyFont="1"/>
    <xf numFmtId="0" fontId="4" fillId="0" borderId="0" xfId="0" applyFont="1" applyAlignment="1">
      <alignment horizontal="right"/>
    </xf>
    <xf numFmtId="0" fontId="6" fillId="0" borderId="0" xfId="0" applyFont="1" applyAlignment="1">
      <alignment vertical="center"/>
    </xf>
    <xf numFmtId="0" fontId="8" fillId="0" borderId="0" xfId="0" applyFont="1"/>
    <xf numFmtId="0" fontId="3" fillId="0" borderId="4" xfId="0" applyFont="1" applyFill="1" applyBorder="1" applyAlignment="1">
      <alignment horizontal="center" vertical="center" wrapText="1"/>
    </xf>
    <xf numFmtId="164" fontId="4" fillId="0" borderId="2" xfId="3" applyNumberFormat="1" applyFont="1" applyFill="1" applyBorder="1" applyAlignment="1">
      <alignment horizontal="center" vertical="top"/>
    </xf>
    <xf numFmtId="3" fontId="5" fillId="0" borderId="0" xfId="0" applyNumberFormat="1" applyFont="1" applyFill="1" applyAlignment="1">
      <alignment horizontal="center" vertical="center"/>
    </xf>
    <xf numFmtId="0" fontId="5" fillId="0" borderId="0" xfId="0" applyFont="1" applyFill="1"/>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64" fontId="4" fillId="0" borderId="2" xfId="3"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1" xfId="1" applyFont="1" applyFill="1" applyBorder="1" applyAlignment="1">
      <alignment horizontal="justify" vertical="top" wrapText="1"/>
    </xf>
    <xf numFmtId="0" fontId="4" fillId="0" borderId="1" xfId="1" applyFont="1" applyFill="1" applyBorder="1" applyAlignment="1">
      <alignment horizontal="left" vertical="top" wrapText="1" indent="2"/>
    </xf>
    <xf numFmtId="0" fontId="3" fillId="0" borderId="0" xfId="0" applyFont="1" applyFill="1" applyBorder="1" applyAlignment="1">
      <alignment horizontal="center" vertical="center" wrapText="1"/>
    </xf>
    <xf numFmtId="3" fontId="3" fillId="0" borderId="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3" fillId="0" borderId="6" xfId="0" applyFont="1" applyFill="1" applyBorder="1" applyAlignment="1">
      <alignment horizontal="center"/>
    </xf>
    <xf numFmtId="0" fontId="3" fillId="0" borderId="3" xfId="0" applyFont="1" applyFill="1" applyBorder="1" applyAlignment="1">
      <alignment horizontal="center"/>
    </xf>
    <xf numFmtId="0" fontId="3" fillId="0" borderId="0" xfId="0" applyFont="1" applyFill="1" applyAlignment="1">
      <alignment horizontal="center" vertical="center" wrapText="1"/>
    </xf>
    <xf numFmtId="0" fontId="3" fillId="0" borderId="4"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Alignment="1">
      <alignment horizontal="center" vertical="top" wrapText="1"/>
    </xf>
  </cellXfs>
  <cellStyles count="5">
    <cellStyle name="Обычный" xfId="0" builtinId="0"/>
    <cellStyle name="Обычный 2" xfId="1"/>
    <cellStyle name="Обычный 2 2" xfId="2"/>
    <cellStyle name="Процентный" xfId="3" builtinId="5"/>
    <cellStyle name="Финансовый" xfId="4" builtinId="3"/>
  </cellStyles>
  <dxfs count="0"/>
  <tableStyles count="0" defaultTableStyle="TableStyleMedium9" defaultPivotStyle="PivotStyleLight16"/>
  <colors>
    <mruColors>
      <color rgb="FFFFCC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zoomScale="70" zoomScaleNormal="70" workbookViewId="0">
      <pane ySplit="4" topLeftCell="A12" activePane="bottomLeft" state="frozen"/>
      <selection pane="bottomLeft" activeCell="F11" sqref="F11"/>
    </sheetView>
  </sheetViews>
  <sheetFormatPr defaultRowHeight="18.75" x14ac:dyDescent="0.3"/>
  <cols>
    <col min="1" max="1" width="49.5703125" style="51" customWidth="1"/>
    <col min="2" max="2" width="26.85546875" style="51" customWidth="1"/>
    <col min="3" max="3" width="21" style="6" customWidth="1"/>
    <col min="4" max="4" width="20.140625" style="6" customWidth="1"/>
    <col min="5" max="5" width="10.7109375" style="6" customWidth="1"/>
    <col min="6" max="6" width="90.42578125" style="6" customWidth="1"/>
    <col min="7" max="8" width="9.140625" style="6"/>
    <col min="9" max="9" width="15.42578125" style="6" bestFit="1" customWidth="1"/>
    <col min="10" max="10" width="9.140625" style="6"/>
    <col min="11" max="11" width="15.85546875" style="6" customWidth="1"/>
    <col min="12" max="12" width="9.140625" style="6"/>
    <col min="13" max="13" width="15.42578125" style="6" customWidth="1"/>
    <col min="14" max="16384" width="9.140625" style="6"/>
  </cols>
  <sheetData>
    <row r="1" spans="1:10" ht="44.25" customHeight="1" x14ac:dyDescent="0.3">
      <c r="A1" s="80" t="s">
        <v>38</v>
      </c>
      <c r="B1" s="80"/>
      <c r="C1" s="80"/>
      <c r="D1" s="80"/>
      <c r="E1" s="80"/>
      <c r="F1" s="80"/>
      <c r="G1" s="1"/>
      <c r="H1" s="1"/>
      <c r="I1" s="1"/>
      <c r="J1" s="1"/>
    </row>
    <row r="2" spans="1:10" x14ac:dyDescent="0.3">
      <c r="A2" s="6"/>
      <c r="B2" s="6"/>
      <c r="C2" s="39"/>
      <c r="E2" s="40"/>
      <c r="F2" s="41" t="s">
        <v>3</v>
      </c>
    </row>
    <row r="3" spans="1:10" s="7" customFormat="1" ht="111" customHeight="1" x14ac:dyDescent="0.25">
      <c r="A3" s="57" t="s">
        <v>15</v>
      </c>
      <c r="B3" s="57" t="s">
        <v>64</v>
      </c>
      <c r="C3" s="58" t="s">
        <v>39</v>
      </c>
      <c r="D3" s="57" t="s">
        <v>9</v>
      </c>
      <c r="E3" s="57" t="s">
        <v>40</v>
      </c>
      <c r="F3" s="57" t="s">
        <v>18</v>
      </c>
    </row>
    <row r="4" spans="1:10" s="7" customFormat="1" x14ac:dyDescent="0.25">
      <c r="A4" s="2">
        <v>1</v>
      </c>
      <c r="B4" s="2">
        <v>2</v>
      </c>
      <c r="C4" s="2">
        <v>3</v>
      </c>
      <c r="D4" s="2">
        <v>4</v>
      </c>
      <c r="E4" s="2">
        <v>5</v>
      </c>
      <c r="F4" s="2">
        <v>6</v>
      </c>
    </row>
    <row r="5" spans="1:10" s="43" customFormat="1" ht="232.5" customHeight="1" x14ac:dyDescent="0.25">
      <c r="A5" s="3" t="s">
        <v>25</v>
      </c>
      <c r="B5" s="4">
        <v>82604805</v>
      </c>
      <c r="C5" s="4">
        <v>85370153</v>
      </c>
      <c r="D5" s="4">
        <v>51000000</v>
      </c>
      <c r="E5" s="14">
        <f t="shared" ref="E5:E14" si="0">IFERROR(D5/C5,"")</f>
        <v>0.59699999999999998</v>
      </c>
      <c r="F5" s="42" t="s">
        <v>94</v>
      </c>
      <c r="I5" s="11"/>
    </row>
    <row r="6" spans="1:10" ht="37.5" x14ac:dyDescent="0.3">
      <c r="A6" s="3" t="s">
        <v>11</v>
      </c>
      <c r="B6" s="4">
        <f>B7+B8+B9+B11+B13+B12+B10</f>
        <v>11274622093</v>
      </c>
      <c r="C6" s="4">
        <f t="shared" ref="C6:D6" si="1">C7+C8+C9+C11+C13+C12+C10</f>
        <v>11271856745</v>
      </c>
      <c r="D6" s="4">
        <f t="shared" si="1"/>
        <v>12425325600</v>
      </c>
      <c r="E6" s="14">
        <f t="shared" si="0"/>
        <v>1.1020000000000001</v>
      </c>
      <c r="F6" s="4"/>
      <c r="G6" s="44"/>
      <c r="I6" s="11"/>
    </row>
    <row r="7" spans="1:10" ht="200.25" customHeight="1" x14ac:dyDescent="0.3">
      <c r="A7" s="36" t="s">
        <v>12</v>
      </c>
      <c r="B7" s="20">
        <v>72000000</v>
      </c>
      <c r="C7" s="20">
        <v>72000000</v>
      </c>
      <c r="D7" s="20">
        <v>0</v>
      </c>
      <c r="E7" s="14">
        <f t="shared" si="0"/>
        <v>0</v>
      </c>
      <c r="F7" s="42" t="s">
        <v>42</v>
      </c>
      <c r="G7" s="44"/>
      <c r="I7" s="11"/>
    </row>
    <row r="8" spans="1:10" ht="296.25" customHeight="1" x14ac:dyDescent="0.3">
      <c r="A8" s="36" t="s">
        <v>13</v>
      </c>
      <c r="B8" s="37">
        <v>10965945500</v>
      </c>
      <c r="C8" s="37">
        <v>10965945500</v>
      </c>
      <c r="D8" s="17">
        <v>12182005600</v>
      </c>
      <c r="E8" s="14">
        <f t="shared" si="0"/>
        <v>1.111</v>
      </c>
      <c r="F8" s="42" t="s">
        <v>100</v>
      </c>
      <c r="G8" s="44"/>
      <c r="I8" s="11"/>
    </row>
    <row r="9" spans="1:10" ht="123" customHeight="1" x14ac:dyDescent="0.3">
      <c r="A9" s="36" t="s">
        <v>14</v>
      </c>
      <c r="B9" s="37">
        <v>12600000</v>
      </c>
      <c r="C9" s="37">
        <v>12600000</v>
      </c>
      <c r="D9" s="37">
        <v>0</v>
      </c>
      <c r="E9" s="14">
        <f t="shared" si="0"/>
        <v>0</v>
      </c>
      <c r="F9" s="42" t="s">
        <v>63</v>
      </c>
      <c r="G9" s="44"/>
      <c r="I9" s="11"/>
    </row>
    <row r="10" spans="1:10" ht="196.5" customHeight="1" x14ac:dyDescent="0.3">
      <c r="A10" s="36" t="s">
        <v>43</v>
      </c>
      <c r="B10" s="37">
        <v>26982500</v>
      </c>
      <c r="C10" s="37">
        <v>26982500</v>
      </c>
      <c r="D10" s="37">
        <v>0</v>
      </c>
      <c r="E10" s="14">
        <f t="shared" si="0"/>
        <v>0</v>
      </c>
      <c r="F10" s="42" t="s">
        <v>67</v>
      </c>
      <c r="G10" s="44"/>
      <c r="I10" s="11"/>
    </row>
    <row r="11" spans="1:10" ht="95.25" customHeight="1" x14ac:dyDescent="0.3">
      <c r="A11" s="36" t="s">
        <v>24</v>
      </c>
      <c r="B11" s="37">
        <v>220000000</v>
      </c>
      <c r="C11" s="37">
        <v>220000000</v>
      </c>
      <c r="D11" s="37">
        <v>243320000</v>
      </c>
      <c r="E11" s="14">
        <f t="shared" si="0"/>
        <v>1.1060000000000001</v>
      </c>
      <c r="F11" s="42" t="s">
        <v>99</v>
      </c>
      <c r="G11" s="44"/>
      <c r="I11" s="11"/>
    </row>
    <row r="12" spans="1:10" ht="131.25" x14ac:dyDescent="0.3">
      <c r="A12" s="36" t="s">
        <v>41</v>
      </c>
      <c r="B12" s="37">
        <v>69692</v>
      </c>
      <c r="C12" s="37">
        <v>69692</v>
      </c>
      <c r="D12" s="37">
        <v>0</v>
      </c>
      <c r="E12" s="14">
        <f t="shared" si="0"/>
        <v>0</v>
      </c>
      <c r="F12" s="42" t="s">
        <v>66</v>
      </c>
      <c r="G12" s="44"/>
      <c r="I12" s="11"/>
    </row>
    <row r="13" spans="1:10" ht="178.5" customHeight="1" x14ac:dyDescent="0.3">
      <c r="A13" s="36" t="s">
        <v>17</v>
      </c>
      <c r="B13" s="20">
        <v>-22975599</v>
      </c>
      <c r="C13" s="20">
        <v>-25740947</v>
      </c>
      <c r="D13" s="20">
        <v>0</v>
      </c>
      <c r="E13" s="14">
        <f t="shared" si="0"/>
        <v>0</v>
      </c>
      <c r="F13" s="42" t="s">
        <v>44</v>
      </c>
      <c r="G13" s="44"/>
      <c r="I13" s="11"/>
    </row>
    <row r="14" spans="1:10" x14ac:dyDescent="0.3">
      <c r="A14" s="45" t="s">
        <v>4</v>
      </c>
      <c r="B14" s="13">
        <f>B5+B6</f>
        <v>11357226898</v>
      </c>
      <c r="C14" s="13">
        <f>C5+C6</f>
        <v>11357226898</v>
      </c>
      <c r="D14" s="13">
        <f>D5+D6</f>
        <v>12476325600</v>
      </c>
      <c r="E14" s="14">
        <f t="shared" si="0"/>
        <v>1.099</v>
      </c>
      <c r="F14" s="35"/>
      <c r="G14" s="44"/>
      <c r="I14" s="11"/>
    </row>
    <row r="15" spans="1:10" x14ac:dyDescent="0.3">
      <c r="A15" s="46"/>
      <c r="B15" s="46"/>
      <c r="C15" s="24"/>
      <c r="D15" s="47"/>
      <c r="E15" s="47"/>
    </row>
    <row r="16" spans="1:10" x14ac:dyDescent="0.3">
      <c r="A16" s="46"/>
      <c r="B16" s="46"/>
      <c r="C16" s="48"/>
      <c r="D16" s="49"/>
      <c r="E16" s="49"/>
    </row>
    <row r="17" spans="1:5" x14ac:dyDescent="0.3">
      <c r="A17" s="46"/>
      <c r="B17" s="46"/>
      <c r="C17" s="48"/>
      <c r="D17" s="48"/>
      <c r="E17" s="48"/>
    </row>
    <row r="18" spans="1:5" x14ac:dyDescent="0.3">
      <c r="A18" s="46"/>
      <c r="B18" s="46"/>
      <c r="C18" s="48"/>
      <c r="D18" s="48"/>
      <c r="E18" s="48"/>
    </row>
    <row r="19" spans="1:5" x14ac:dyDescent="0.3">
      <c r="A19" s="46"/>
      <c r="B19" s="46"/>
      <c r="C19" s="48"/>
      <c r="D19" s="48"/>
      <c r="E19" s="48"/>
    </row>
    <row r="20" spans="1:5" x14ac:dyDescent="0.3">
      <c r="A20" s="46"/>
      <c r="B20" s="46"/>
      <c r="C20" s="48"/>
      <c r="D20" s="48"/>
      <c r="E20" s="48"/>
    </row>
    <row r="21" spans="1:5" x14ac:dyDescent="0.3">
      <c r="A21" s="46"/>
      <c r="B21" s="46"/>
      <c r="C21" s="48"/>
      <c r="D21" s="48"/>
      <c r="E21" s="48"/>
    </row>
    <row r="22" spans="1:5" x14ac:dyDescent="0.3">
      <c r="A22" s="6"/>
      <c r="B22" s="6"/>
    </row>
    <row r="23" spans="1:5" x14ac:dyDescent="0.3">
      <c r="A23" s="6"/>
      <c r="B23" s="6"/>
      <c r="C23" s="50"/>
      <c r="D23" s="50"/>
      <c r="E23" s="50"/>
    </row>
    <row r="24" spans="1:5" x14ac:dyDescent="0.3">
      <c r="A24" s="6"/>
      <c r="B24" s="6"/>
      <c r="C24" s="50"/>
      <c r="D24" s="50"/>
      <c r="E24" s="50"/>
    </row>
    <row r="25" spans="1:5" x14ac:dyDescent="0.3">
      <c r="A25" s="6"/>
      <c r="B25" s="6"/>
      <c r="C25" s="50"/>
      <c r="D25" s="50"/>
      <c r="E25" s="50"/>
    </row>
    <row r="26" spans="1:5" x14ac:dyDescent="0.3">
      <c r="A26" s="6"/>
      <c r="B26" s="6"/>
      <c r="C26" s="50"/>
      <c r="D26" s="50"/>
      <c r="E26" s="50"/>
    </row>
    <row r="27" spans="1:5" x14ac:dyDescent="0.3">
      <c r="A27" s="6"/>
      <c r="B27" s="6"/>
      <c r="C27" s="50"/>
      <c r="D27" s="50"/>
      <c r="E27" s="50"/>
    </row>
    <row r="28" spans="1:5" x14ac:dyDescent="0.3">
      <c r="C28" s="50"/>
      <c r="D28" s="50"/>
      <c r="E28" s="50"/>
    </row>
    <row r="29" spans="1:5" x14ac:dyDescent="0.3">
      <c r="A29" s="6"/>
      <c r="B29" s="6"/>
      <c r="C29" s="50"/>
      <c r="D29" s="50"/>
      <c r="E29" s="50"/>
    </row>
    <row r="30" spans="1:5" x14ac:dyDescent="0.3">
      <c r="A30" s="6"/>
      <c r="B30" s="6"/>
      <c r="C30" s="50"/>
      <c r="D30" s="50"/>
      <c r="E30" s="50"/>
    </row>
  </sheetData>
  <mergeCells count="1">
    <mergeCell ref="A1:F1"/>
  </mergeCells>
  <printOptions horizontalCentered="1"/>
  <pageMargins left="0.39370078740157483" right="0.39370078740157483" top="0.78740157480314965" bottom="0.39370078740157483" header="0" footer="0"/>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0"/>
  <sheetViews>
    <sheetView topLeftCell="A19" zoomScale="78" zoomScaleNormal="78" workbookViewId="0">
      <selection activeCell="M26" sqref="M26"/>
    </sheetView>
  </sheetViews>
  <sheetFormatPr defaultRowHeight="18.75" x14ac:dyDescent="0.3"/>
  <cols>
    <col min="1" max="1" width="84.28515625" style="23" customWidth="1"/>
    <col min="2" max="2" width="28.28515625" style="23" customWidth="1"/>
    <col min="3" max="3" width="27.28515625" style="23" customWidth="1"/>
    <col min="4" max="4" width="23.140625" style="23" customWidth="1"/>
    <col min="5" max="5" width="23.5703125" style="6" customWidth="1"/>
    <col min="6" max="6" width="19.42578125" style="26" customWidth="1"/>
    <col min="7" max="7" width="14.28515625" style="26" customWidth="1"/>
    <col min="8" max="8" width="43.42578125" style="6" hidden="1" customWidth="1"/>
    <col min="9" max="16384" width="9.140625" style="6"/>
  </cols>
  <sheetData>
    <row r="1" spans="1:8" ht="48.75" customHeight="1" x14ac:dyDescent="0.3">
      <c r="A1" s="85" t="s">
        <v>50</v>
      </c>
      <c r="B1" s="85"/>
      <c r="C1" s="85"/>
      <c r="D1" s="85"/>
      <c r="E1" s="85"/>
      <c r="F1" s="85"/>
      <c r="G1" s="85"/>
      <c r="H1" s="38"/>
    </row>
    <row r="2" spans="1:8" x14ac:dyDescent="0.3">
      <c r="A2" s="56"/>
      <c r="B2" s="77"/>
      <c r="C2" s="77"/>
      <c r="D2" s="56"/>
      <c r="E2" s="56"/>
      <c r="F2" s="56"/>
      <c r="G2" s="40" t="s">
        <v>3</v>
      </c>
    </row>
    <row r="3" spans="1:8" ht="113.25" customHeight="1" x14ac:dyDescent="0.3">
      <c r="A3" s="86" t="s">
        <v>16</v>
      </c>
      <c r="B3" s="92" t="s">
        <v>26</v>
      </c>
      <c r="C3" s="92"/>
      <c r="D3" s="88" t="s">
        <v>64</v>
      </c>
      <c r="E3" s="90" t="s">
        <v>39</v>
      </c>
      <c r="F3" s="88" t="s">
        <v>9</v>
      </c>
      <c r="G3" s="88" t="s">
        <v>40</v>
      </c>
    </row>
    <row r="4" spans="1:8" s="7" customFormat="1" ht="34.5" customHeight="1" x14ac:dyDescent="0.25">
      <c r="A4" s="87"/>
      <c r="B4" s="76" t="s">
        <v>45</v>
      </c>
      <c r="C4" s="76" t="s">
        <v>46</v>
      </c>
      <c r="D4" s="89"/>
      <c r="E4" s="91"/>
      <c r="F4" s="89"/>
      <c r="G4" s="89"/>
      <c r="H4" s="59"/>
    </row>
    <row r="5" spans="1:8" s="11" customFormat="1" x14ac:dyDescent="0.25">
      <c r="A5" s="8">
        <v>1</v>
      </c>
      <c r="B5" s="52">
        <v>2</v>
      </c>
      <c r="C5" s="52">
        <v>3</v>
      </c>
      <c r="D5" s="9">
        <v>4</v>
      </c>
      <c r="E5" s="10">
        <v>5</v>
      </c>
      <c r="F5" s="10">
        <v>6</v>
      </c>
      <c r="G5" s="10">
        <v>7</v>
      </c>
      <c r="H5" s="42"/>
    </row>
    <row r="6" spans="1:8" s="15" customFormat="1" x14ac:dyDescent="0.25">
      <c r="A6" s="12" t="s">
        <v>27</v>
      </c>
      <c r="B6" s="81" t="s">
        <v>29</v>
      </c>
      <c r="C6" s="82"/>
      <c r="D6" s="13">
        <f>D7</f>
        <v>87693732</v>
      </c>
      <c r="E6" s="13">
        <f t="shared" ref="E6:F6" si="0">E7</f>
        <v>87693732</v>
      </c>
      <c r="F6" s="13">
        <f t="shared" si="0"/>
        <v>83612432</v>
      </c>
      <c r="G6" s="14">
        <f>IFERROR(F6/E6,"")</f>
        <v>0.95299999999999996</v>
      </c>
      <c r="H6" s="14"/>
    </row>
    <row r="7" spans="1:8" ht="153.75" customHeight="1" x14ac:dyDescent="0.3">
      <c r="A7" s="78" t="s">
        <v>69</v>
      </c>
      <c r="B7" s="54" t="s">
        <v>70</v>
      </c>
      <c r="C7" s="54" t="s">
        <v>71</v>
      </c>
      <c r="D7" s="17">
        <f>D8+D9+D10</f>
        <v>87693732</v>
      </c>
      <c r="E7" s="17">
        <f t="shared" ref="E7:F7" si="1">E8+E9+E10</f>
        <v>87693732</v>
      </c>
      <c r="F7" s="17">
        <f t="shared" si="1"/>
        <v>83612432</v>
      </c>
      <c r="G7" s="14">
        <f t="shared" ref="G7:G28" si="2">IFERROR(F7/E7,"")</f>
        <v>0.95299999999999996</v>
      </c>
      <c r="H7" s="14"/>
    </row>
    <row r="8" spans="1:8" ht="80.25" customHeight="1" x14ac:dyDescent="0.3">
      <c r="A8" s="79" t="s">
        <v>68</v>
      </c>
      <c r="B8" s="54" t="s">
        <v>28</v>
      </c>
      <c r="C8" s="54" t="s">
        <v>47</v>
      </c>
      <c r="D8" s="17">
        <v>65162332</v>
      </c>
      <c r="E8" s="17">
        <f>D8</f>
        <v>65162332</v>
      </c>
      <c r="F8" s="17">
        <v>65162332</v>
      </c>
      <c r="G8" s="14">
        <f t="shared" ref="G8" si="3">IFERROR(F8/E8,"")</f>
        <v>1</v>
      </c>
      <c r="H8" s="14"/>
    </row>
    <row r="9" spans="1:8" ht="45.75" customHeight="1" x14ac:dyDescent="0.3">
      <c r="A9" s="79" t="s">
        <v>72</v>
      </c>
      <c r="B9" s="54" t="s">
        <v>35</v>
      </c>
      <c r="C9" s="54" t="s">
        <v>48</v>
      </c>
      <c r="D9" s="17">
        <v>21532100</v>
      </c>
      <c r="E9" s="17">
        <v>21532100</v>
      </c>
      <c r="F9" s="17">
        <v>17750100</v>
      </c>
      <c r="G9" s="14">
        <f t="shared" ref="G9" si="4">IFERROR(F9/E9,"")</f>
        <v>0.82399999999999995</v>
      </c>
      <c r="H9" s="14"/>
    </row>
    <row r="10" spans="1:8" ht="28.5" customHeight="1" x14ac:dyDescent="0.3">
      <c r="A10" s="79" t="s">
        <v>73</v>
      </c>
      <c r="B10" s="54" t="s">
        <v>34</v>
      </c>
      <c r="C10" s="54" t="s">
        <v>49</v>
      </c>
      <c r="D10" s="17">
        <v>999300</v>
      </c>
      <c r="E10" s="17">
        <f>D10</f>
        <v>999300</v>
      </c>
      <c r="F10" s="17">
        <v>700000</v>
      </c>
      <c r="G10" s="14">
        <f t="shared" si="2"/>
        <v>0.7</v>
      </c>
      <c r="H10" s="14"/>
    </row>
    <row r="11" spans="1:8" s="19" customFormat="1" x14ac:dyDescent="0.3">
      <c r="A11" s="18" t="s">
        <v>30</v>
      </c>
      <c r="B11" s="83" t="s">
        <v>31</v>
      </c>
      <c r="C11" s="84"/>
      <c r="D11" s="13">
        <f>D12+D15+D17+D20+D22+D24+D26</f>
        <v>11288463969</v>
      </c>
      <c r="E11" s="13">
        <f t="shared" ref="E11:F11" si="5">E12+E15+E17+E20+E22+E24+E26</f>
        <v>11288463969</v>
      </c>
      <c r="F11" s="13">
        <f t="shared" si="5"/>
        <v>12392713168</v>
      </c>
      <c r="G11" s="14">
        <f t="shared" si="2"/>
        <v>1.0980000000000001</v>
      </c>
      <c r="H11" s="42"/>
    </row>
    <row r="12" spans="1:8" ht="142.5" customHeight="1" x14ac:dyDescent="0.3">
      <c r="A12" s="16" t="s">
        <v>75</v>
      </c>
      <c r="B12" s="54" t="s">
        <v>76</v>
      </c>
      <c r="C12" s="54" t="s">
        <v>77</v>
      </c>
      <c r="D12" s="17">
        <f>D13+D14</f>
        <v>11099881469</v>
      </c>
      <c r="E12" s="17">
        <f t="shared" ref="E12:F12" si="6">E13+E14</f>
        <v>11099881469</v>
      </c>
      <c r="F12" s="17">
        <f t="shared" si="6"/>
        <v>12098393168</v>
      </c>
      <c r="G12" s="14">
        <f t="shared" si="2"/>
        <v>1.0900000000000001</v>
      </c>
      <c r="H12" s="42" t="s">
        <v>20</v>
      </c>
    </row>
    <row r="13" spans="1:8" ht="23.25" customHeight="1" x14ac:dyDescent="0.3">
      <c r="A13" s="79" t="s">
        <v>74</v>
      </c>
      <c r="B13" s="54" t="s">
        <v>65</v>
      </c>
      <c r="C13" s="54" t="s">
        <v>51</v>
      </c>
      <c r="D13" s="17">
        <v>10801397744</v>
      </c>
      <c r="E13" s="17">
        <v>10801397744</v>
      </c>
      <c r="F13" s="17">
        <v>11749639768</v>
      </c>
      <c r="G13" s="14">
        <f t="shared" ref="G13" si="7">IFERROR(F13/E13,"")</f>
        <v>1.0880000000000001</v>
      </c>
      <c r="H13" s="42"/>
    </row>
    <row r="14" spans="1:8" ht="23.25" customHeight="1" x14ac:dyDescent="0.3">
      <c r="A14" s="79" t="s">
        <v>78</v>
      </c>
      <c r="B14" s="54" t="s">
        <v>32</v>
      </c>
      <c r="C14" s="54" t="s">
        <v>52</v>
      </c>
      <c r="D14" s="17">
        <v>298483725</v>
      </c>
      <c r="E14" s="17">
        <v>298483725</v>
      </c>
      <c r="F14" s="17">
        <v>348753400</v>
      </c>
      <c r="G14" s="14">
        <f t="shared" si="2"/>
        <v>1.1679999999999999</v>
      </c>
      <c r="H14" s="42"/>
    </row>
    <row r="15" spans="1:8" ht="152.25" customHeight="1" x14ac:dyDescent="0.3">
      <c r="A15" s="16" t="s">
        <v>79</v>
      </c>
      <c r="B15" s="54"/>
      <c r="C15" s="54" t="s">
        <v>80</v>
      </c>
      <c r="D15" s="17"/>
      <c r="E15" s="17"/>
      <c r="F15" s="17">
        <f>F16</f>
        <v>243320000</v>
      </c>
      <c r="G15" s="14"/>
      <c r="H15" s="42"/>
    </row>
    <row r="16" spans="1:8" x14ac:dyDescent="0.3">
      <c r="A16" s="79" t="s">
        <v>74</v>
      </c>
      <c r="B16" s="54"/>
      <c r="C16" s="54" t="s">
        <v>81</v>
      </c>
      <c r="D16" s="17"/>
      <c r="E16" s="17"/>
      <c r="F16" s="17">
        <v>243320000</v>
      </c>
      <c r="G16" s="14"/>
      <c r="H16" s="42"/>
    </row>
    <row r="17" spans="1:9" ht="118.5" customHeight="1" x14ac:dyDescent="0.3">
      <c r="A17" s="16" t="s">
        <v>84</v>
      </c>
      <c r="B17" s="54" t="s">
        <v>82</v>
      </c>
      <c r="C17" s="54"/>
      <c r="D17" s="17">
        <f>D18+D19</f>
        <v>26982500</v>
      </c>
      <c r="E17" s="17">
        <f t="shared" ref="E17:F17" si="8">E18+E19</f>
        <v>26982500</v>
      </c>
      <c r="F17" s="17">
        <f t="shared" si="8"/>
        <v>0</v>
      </c>
      <c r="G17" s="14">
        <f t="shared" ref="G17" si="9">IFERROR(F17/E17,"")</f>
        <v>0</v>
      </c>
      <c r="H17" s="42"/>
    </row>
    <row r="18" spans="1:9" ht="23.25" customHeight="1" x14ac:dyDescent="0.3">
      <c r="A18" s="79" t="s">
        <v>74</v>
      </c>
      <c r="B18" s="54" t="s">
        <v>53</v>
      </c>
      <c r="C18" s="54"/>
      <c r="D18" s="17">
        <v>10137660</v>
      </c>
      <c r="E18" s="17">
        <v>10137660</v>
      </c>
      <c r="F18" s="17">
        <v>0</v>
      </c>
      <c r="G18" s="14">
        <f t="shared" ref="G18" si="10">IFERROR(F18/E18,"")</f>
        <v>0</v>
      </c>
      <c r="H18" s="42"/>
    </row>
    <row r="19" spans="1:9" x14ac:dyDescent="0.3">
      <c r="A19" s="79" t="s">
        <v>78</v>
      </c>
      <c r="B19" s="54" t="s">
        <v>54</v>
      </c>
      <c r="C19" s="54"/>
      <c r="D19" s="17">
        <v>16844840</v>
      </c>
      <c r="E19" s="17">
        <v>16844840</v>
      </c>
      <c r="F19" s="17">
        <v>0</v>
      </c>
      <c r="G19" s="14"/>
      <c r="H19" s="42"/>
    </row>
    <row r="20" spans="1:9" ht="120" customHeight="1" x14ac:dyDescent="0.3">
      <c r="A20" s="16" t="s">
        <v>83</v>
      </c>
      <c r="B20" s="54" t="s">
        <v>85</v>
      </c>
      <c r="C20" s="54"/>
      <c r="D20" s="17">
        <f>D21</f>
        <v>72000000</v>
      </c>
      <c r="E20" s="17">
        <f t="shared" ref="E20:F20" si="11">E21</f>
        <v>72000000</v>
      </c>
      <c r="F20" s="17">
        <f t="shared" si="11"/>
        <v>0</v>
      </c>
      <c r="G20" s="14">
        <f t="shared" ref="G20:G24" si="12">IFERROR(F20/E20,"")</f>
        <v>0</v>
      </c>
      <c r="H20" s="42" t="s">
        <v>19</v>
      </c>
    </row>
    <row r="21" spans="1:9" x14ac:dyDescent="0.3">
      <c r="A21" s="79" t="s">
        <v>74</v>
      </c>
      <c r="B21" s="54" t="s">
        <v>93</v>
      </c>
      <c r="C21" s="54"/>
      <c r="D21" s="17">
        <f>'Доходы 2016 - 2017'!B7</f>
        <v>72000000</v>
      </c>
      <c r="E21" s="17">
        <f>'Доходы 2016 - 2017'!C7</f>
        <v>72000000</v>
      </c>
      <c r="F21" s="17">
        <f>'Доходы 2016 - 2017'!D7</f>
        <v>0</v>
      </c>
      <c r="G21" s="14">
        <f t="shared" ref="G21" si="13">IFERROR(F21/E21,"")</f>
        <v>0</v>
      </c>
      <c r="H21" s="42"/>
    </row>
    <row r="22" spans="1:9" ht="119.25" customHeight="1" x14ac:dyDescent="0.3">
      <c r="A22" s="16" t="s">
        <v>86</v>
      </c>
      <c r="B22" s="54"/>
      <c r="C22" s="54" t="s">
        <v>88</v>
      </c>
      <c r="D22" s="17">
        <f>D23</f>
        <v>0</v>
      </c>
      <c r="E22" s="17">
        <f t="shared" ref="E22:F22" si="14">E23</f>
        <v>0</v>
      </c>
      <c r="F22" s="17">
        <f t="shared" si="14"/>
        <v>1000000</v>
      </c>
      <c r="G22" s="14" t="str">
        <f t="shared" si="12"/>
        <v/>
      </c>
      <c r="H22" s="42" t="s">
        <v>19</v>
      </c>
      <c r="I22" s="6" t="s">
        <v>10</v>
      </c>
    </row>
    <row r="23" spans="1:9" ht="20.25" customHeight="1" x14ac:dyDescent="0.3">
      <c r="A23" s="79" t="s">
        <v>74</v>
      </c>
      <c r="B23" s="54"/>
      <c r="C23" s="54" t="s">
        <v>55</v>
      </c>
      <c r="D23" s="17">
        <v>0</v>
      </c>
      <c r="E23" s="17">
        <v>0</v>
      </c>
      <c r="F23" s="17">
        <v>1000000</v>
      </c>
      <c r="G23" s="14" t="str">
        <f t="shared" ref="G23" si="15">IFERROR(F23/E23,"")</f>
        <v/>
      </c>
      <c r="H23" s="42"/>
    </row>
    <row r="24" spans="1:9" ht="133.5" customHeight="1" x14ac:dyDescent="0.3">
      <c r="A24" s="16" t="s">
        <v>87</v>
      </c>
      <c r="B24" s="54" t="s">
        <v>89</v>
      </c>
      <c r="C24" s="54" t="s">
        <v>89</v>
      </c>
      <c r="D24" s="17">
        <f>D25</f>
        <v>77000000</v>
      </c>
      <c r="E24" s="17">
        <f t="shared" ref="E24:F24" si="16">E25</f>
        <v>77000000</v>
      </c>
      <c r="F24" s="17">
        <f t="shared" si="16"/>
        <v>50000000</v>
      </c>
      <c r="G24" s="14">
        <f t="shared" si="12"/>
        <v>0.64900000000000002</v>
      </c>
      <c r="H24" s="42"/>
    </row>
    <row r="25" spans="1:9" ht="21" customHeight="1" x14ac:dyDescent="0.3">
      <c r="A25" s="79" t="s">
        <v>74</v>
      </c>
      <c r="B25" s="54" t="s">
        <v>56</v>
      </c>
      <c r="C25" s="54" t="s">
        <v>56</v>
      </c>
      <c r="D25" s="17">
        <v>77000000</v>
      </c>
      <c r="E25" s="17">
        <v>77000000</v>
      </c>
      <c r="F25" s="17">
        <v>50000000</v>
      </c>
      <c r="G25" s="14">
        <f t="shared" ref="G25" si="17">IFERROR(F25/E25,"")</f>
        <v>0.64900000000000002</v>
      </c>
      <c r="H25" s="60"/>
    </row>
    <row r="26" spans="1:9" ht="81.75" customHeight="1" x14ac:dyDescent="0.3">
      <c r="A26" s="21" t="s">
        <v>90</v>
      </c>
      <c r="B26" s="54" t="s">
        <v>91</v>
      </c>
      <c r="C26" s="54" t="s">
        <v>92</v>
      </c>
      <c r="D26" s="20">
        <f>D27</f>
        <v>12600000</v>
      </c>
      <c r="E26" s="20">
        <f t="shared" ref="E26:F26" si="18">E27</f>
        <v>12600000</v>
      </c>
      <c r="F26" s="20">
        <f t="shared" si="18"/>
        <v>0</v>
      </c>
      <c r="G26" s="14"/>
      <c r="H26" s="60"/>
    </row>
    <row r="27" spans="1:9" ht="23.25" customHeight="1" x14ac:dyDescent="0.3">
      <c r="A27" s="79" t="s">
        <v>78</v>
      </c>
      <c r="B27" s="54" t="s">
        <v>33</v>
      </c>
      <c r="C27" s="54" t="s">
        <v>33</v>
      </c>
      <c r="D27" s="20">
        <f>'Доходы 2016 - 2017'!B9</f>
        <v>12600000</v>
      </c>
      <c r="E27" s="20">
        <f>'Доходы 2016 - 2017'!C9</f>
        <v>12600000</v>
      </c>
      <c r="F27" s="20">
        <f>'Доходы 2016 - 2017'!D9</f>
        <v>0</v>
      </c>
      <c r="G27" s="14"/>
      <c r="H27" s="60"/>
    </row>
    <row r="28" spans="1:9" x14ac:dyDescent="0.3">
      <c r="A28" s="18" t="s">
        <v>5</v>
      </c>
      <c r="B28" s="53"/>
      <c r="C28" s="53"/>
      <c r="D28" s="22">
        <f>D6+D11</f>
        <v>11376157701</v>
      </c>
      <c r="E28" s="22">
        <f>E6+E11</f>
        <v>11376157701</v>
      </c>
      <c r="F28" s="22">
        <f>F6+F11</f>
        <v>12476325600</v>
      </c>
      <c r="G28" s="14">
        <f t="shared" si="2"/>
        <v>1.097</v>
      </c>
      <c r="H28" s="42"/>
    </row>
    <row r="29" spans="1:9" x14ac:dyDescent="0.3">
      <c r="E29" s="24"/>
      <c r="F29" s="6"/>
      <c r="G29" s="6"/>
    </row>
    <row r="30" spans="1:9" x14ac:dyDescent="0.3">
      <c r="E30" s="25"/>
      <c r="F30" s="6"/>
      <c r="G30" s="6"/>
    </row>
    <row r="31" spans="1:9" x14ac:dyDescent="0.3">
      <c r="E31" s="61"/>
      <c r="G31" s="6"/>
    </row>
    <row r="32" spans="1:9" x14ac:dyDescent="0.3">
      <c r="E32" s="62"/>
      <c r="G32" s="6"/>
    </row>
    <row r="33" spans="1:8" x14ac:dyDescent="0.3">
      <c r="E33" s="62"/>
    </row>
    <row r="34" spans="1:8" x14ac:dyDescent="0.3">
      <c r="E34" s="62"/>
      <c r="H34" s="26"/>
    </row>
    <row r="35" spans="1:8" x14ac:dyDescent="0.3">
      <c r="F35" s="6"/>
      <c r="G35" s="6"/>
    </row>
    <row r="36" spans="1:8" x14ac:dyDescent="0.3">
      <c r="F36" s="6"/>
      <c r="G36" s="6"/>
    </row>
    <row r="37" spans="1:8" x14ac:dyDescent="0.3">
      <c r="F37" s="6"/>
      <c r="G37" s="6"/>
    </row>
    <row r="38" spans="1:8" x14ac:dyDescent="0.3">
      <c r="F38" s="6"/>
      <c r="G38" s="6"/>
    </row>
    <row r="39" spans="1:8" x14ac:dyDescent="0.3">
      <c r="A39" s="6"/>
      <c r="B39" s="6"/>
      <c r="C39" s="6"/>
      <c r="D39" s="6"/>
      <c r="F39" s="6"/>
      <c r="G39" s="6"/>
    </row>
    <row r="40" spans="1:8" x14ac:dyDescent="0.3">
      <c r="A40" s="6"/>
      <c r="B40" s="6"/>
      <c r="C40" s="6"/>
      <c r="D40" s="6"/>
      <c r="F40" s="6"/>
      <c r="G40" s="6"/>
    </row>
    <row r="41" spans="1:8" x14ac:dyDescent="0.3">
      <c r="A41" s="6"/>
      <c r="B41" s="6"/>
      <c r="C41" s="6"/>
      <c r="D41" s="6"/>
      <c r="F41" s="6"/>
      <c r="G41" s="6"/>
    </row>
    <row r="42" spans="1:8" x14ac:dyDescent="0.3">
      <c r="A42" s="6"/>
      <c r="B42" s="6"/>
      <c r="C42" s="6"/>
      <c r="D42" s="6"/>
      <c r="F42" s="6"/>
      <c r="G42" s="6"/>
    </row>
    <row r="43" spans="1:8" x14ac:dyDescent="0.3">
      <c r="A43" s="6"/>
      <c r="B43" s="6"/>
      <c r="C43" s="6"/>
      <c r="D43" s="6"/>
      <c r="F43" s="6"/>
      <c r="G43" s="6"/>
    </row>
    <row r="44" spans="1:8" x14ac:dyDescent="0.3">
      <c r="A44" s="6"/>
      <c r="B44" s="6"/>
      <c r="C44" s="6"/>
      <c r="D44" s="6"/>
      <c r="F44" s="6"/>
      <c r="G44" s="6"/>
    </row>
    <row r="45" spans="1:8" x14ac:dyDescent="0.3">
      <c r="A45" s="6"/>
      <c r="B45" s="6"/>
      <c r="C45" s="6"/>
      <c r="D45" s="6"/>
      <c r="F45" s="6"/>
      <c r="G45" s="6"/>
    </row>
    <row r="46" spans="1:8" x14ac:dyDescent="0.3">
      <c r="A46" s="6"/>
      <c r="B46" s="6"/>
      <c r="C46" s="6"/>
      <c r="D46" s="6"/>
      <c r="F46" s="6"/>
      <c r="G46" s="6"/>
    </row>
    <row r="47" spans="1:8" x14ac:dyDescent="0.3">
      <c r="A47" s="6"/>
      <c r="B47" s="6"/>
      <c r="C47" s="6"/>
      <c r="D47" s="6"/>
      <c r="F47" s="6"/>
      <c r="G47" s="6"/>
    </row>
    <row r="48" spans="1:8" x14ac:dyDescent="0.3">
      <c r="A48" s="6"/>
      <c r="B48" s="6"/>
      <c r="C48" s="6"/>
      <c r="D48" s="6"/>
      <c r="F48" s="6"/>
      <c r="G48" s="6"/>
    </row>
    <row r="49" spans="1:7" x14ac:dyDescent="0.3">
      <c r="A49" s="6"/>
      <c r="B49" s="6"/>
      <c r="C49" s="6"/>
      <c r="D49" s="6"/>
      <c r="F49" s="6"/>
      <c r="G49" s="6"/>
    </row>
    <row r="50" spans="1:7" x14ac:dyDescent="0.3">
      <c r="A50" s="6"/>
      <c r="B50" s="6"/>
      <c r="C50" s="6"/>
      <c r="D50" s="6"/>
      <c r="F50" s="6"/>
      <c r="G50" s="6"/>
    </row>
    <row r="51" spans="1:7" x14ac:dyDescent="0.3">
      <c r="A51" s="6"/>
      <c r="B51" s="6"/>
      <c r="C51" s="6"/>
      <c r="D51" s="6"/>
      <c r="F51" s="6"/>
      <c r="G51" s="6"/>
    </row>
    <row r="52" spans="1:7" x14ac:dyDescent="0.3">
      <c r="A52" s="6"/>
      <c r="B52" s="6"/>
      <c r="C52" s="6"/>
      <c r="D52" s="6"/>
      <c r="F52" s="6"/>
      <c r="G52" s="6"/>
    </row>
    <row r="53" spans="1:7" x14ac:dyDescent="0.3">
      <c r="A53" s="6"/>
      <c r="B53" s="6"/>
      <c r="C53" s="6"/>
      <c r="D53" s="6"/>
      <c r="F53" s="6"/>
      <c r="G53" s="6"/>
    </row>
    <row r="54" spans="1:7" x14ac:dyDescent="0.3">
      <c r="A54" s="6"/>
      <c r="B54" s="6"/>
      <c r="C54" s="6"/>
      <c r="D54" s="6"/>
      <c r="F54" s="6"/>
      <c r="G54" s="6"/>
    </row>
    <row r="55" spans="1:7" x14ac:dyDescent="0.3">
      <c r="A55" s="6"/>
      <c r="B55" s="6"/>
      <c r="C55" s="6"/>
      <c r="D55" s="6"/>
      <c r="F55" s="6"/>
      <c r="G55" s="6"/>
    </row>
    <row r="56" spans="1:7" x14ac:dyDescent="0.3">
      <c r="A56" s="6"/>
      <c r="B56" s="6"/>
      <c r="C56" s="6"/>
      <c r="D56" s="6"/>
      <c r="F56" s="6"/>
      <c r="G56" s="6"/>
    </row>
    <row r="57" spans="1:7" x14ac:dyDescent="0.3">
      <c r="A57" s="6"/>
      <c r="B57" s="6"/>
      <c r="C57" s="6"/>
      <c r="D57" s="6"/>
      <c r="F57" s="6"/>
      <c r="G57" s="6"/>
    </row>
    <row r="58" spans="1:7" x14ac:dyDescent="0.3">
      <c r="A58" s="6"/>
      <c r="B58" s="6"/>
      <c r="C58" s="6"/>
      <c r="D58" s="6"/>
      <c r="F58" s="6"/>
      <c r="G58" s="6"/>
    </row>
    <row r="59" spans="1:7" x14ac:dyDescent="0.3">
      <c r="A59" s="6"/>
      <c r="B59" s="6"/>
      <c r="C59" s="6"/>
      <c r="D59" s="6"/>
      <c r="F59" s="6"/>
      <c r="G59" s="6"/>
    </row>
    <row r="60" spans="1:7" x14ac:dyDescent="0.3">
      <c r="A60" s="6"/>
      <c r="B60" s="6"/>
      <c r="C60" s="6"/>
      <c r="D60" s="6"/>
      <c r="F60" s="6"/>
      <c r="G60" s="6"/>
    </row>
    <row r="61" spans="1:7" x14ac:dyDescent="0.3">
      <c r="A61" s="6"/>
      <c r="B61" s="6"/>
      <c r="C61" s="6"/>
      <c r="D61" s="6"/>
      <c r="F61" s="6"/>
      <c r="G61" s="6"/>
    </row>
    <row r="62" spans="1:7" x14ac:dyDescent="0.3">
      <c r="A62" s="6"/>
      <c r="B62" s="6"/>
      <c r="C62" s="6"/>
      <c r="D62" s="6"/>
      <c r="F62" s="6"/>
      <c r="G62" s="6"/>
    </row>
    <row r="63" spans="1:7" x14ac:dyDescent="0.3">
      <c r="A63" s="6"/>
      <c r="B63" s="6"/>
      <c r="C63" s="6"/>
      <c r="D63" s="6"/>
      <c r="F63" s="6"/>
      <c r="G63" s="6"/>
    </row>
    <row r="64" spans="1:7" x14ac:dyDescent="0.3">
      <c r="A64" s="6"/>
      <c r="B64" s="6"/>
      <c r="C64" s="6"/>
      <c r="D64" s="6"/>
      <c r="F64" s="6"/>
      <c r="G64" s="6"/>
    </row>
    <row r="65" spans="1:7" x14ac:dyDescent="0.3">
      <c r="A65" s="6"/>
      <c r="B65" s="6"/>
      <c r="C65" s="6"/>
      <c r="D65" s="6"/>
      <c r="F65" s="6"/>
      <c r="G65" s="6"/>
    </row>
    <row r="66" spans="1:7" x14ac:dyDescent="0.3">
      <c r="A66" s="6"/>
      <c r="B66" s="6"/>
      <c r="C66" s="6"/>
      <c r="D66" s="6"/>
      <c r="F66" s="6"/>
      <c r="G66" s="6"/>
    </row>
    <row r="67" spans="1:7" x14ac:dyDescent="0.3">
      <c r="A67" s="6"/>
      <c r="B67" s="6"/>
      <c r="C67" s="6"/>
      <c r="D67" s="6"/>
      <c r="F67" s="6"/>
      <c r="G67" s="6"/>
    </row>
    <row r="68" spans="1:7" x14ac:dyDescent="0.3">
      <c r="A68" s="6"/>
      <c r="B68" s="6"/>
      <c r="C68" s="6"/>
      <c r="D68" s="6"/>
      <c r="F68" s="6"/>
      <c r="G68" s="6"/>
    </row>
    <row r="69" spans="1:7" x14ac:dyDescent="0.3">
      <c r="A69" s="6"/>
      <c r="B69" s="6"/>
      <c r="C69" s="6"/>
      <c r="D69" s="6"/>
      <c r="F69" s="6"/>
      <c r="G69" s="6"/>
    </row>
    <row r="70" spans="1:7" x14ac:dyDescent="0.3">
      <c r="A70" s="6"/>
      <c r="B70" s="6"/>
      <c r="C70" s="6"/>
      <c r="D70" s="6"/>
      <c r="F70" s="6"/>
      <c r="G70" s="6"/>
    </row>
    <row r="71" spans="1:7" x14ac:dyDescent="0.3">
      <c r="A71" s="6"/>
      <c r="B71" s="6"/>
      <c r="C71" s="6"/>
      <c r="D71" s="6"/>
      <c r="F71" s="6"/>
      <c r="G71" s="6"/>
    </row>
    <row r="72" spans="1:7" x14ac:dyDescent="0.3">
      <c r="A72" s="6"/>
      <c r="B72" s="6"/>
      <c r="C72" s="6"/>
      <c r="D72" s="6"/>
      <c r="F72" s="6"/>
      <c r="G72" s="6"/>
    </row>
    <row r="73" spans="1:7" x14ac:dyDescent="0.3">
      <c r="A73" s="6"/>
      <c r="B73" s="6"/>
      <c r="C73" s="6"/>
      <c r="D73" s="6"/>
      <c r="F73" s="6"/>
      <c r="G73" s="6"/>
    </row>
    <row r="74" spans="1:7" x14ac:dyDescent="0.3">
      <c r="A74" s="6"/>
      <c r="B74" s="6"/>
      <c r="C74" s="6"/>
      <c r="D74" s="6"/>
      <c r="F74" s="6"/>
      <c r="G74" s="6"/>
    </row>
    <row r="75" spans="1:7" x14ac:dyDescent="0.3">
      <c r="A75" s="6"/>
      <c r="B75" s="6"/>
      <c r="C75" s="6"/>
      <c r="D75" s="6"/>
      <c r="F75" s="6"/>
      <c r="G75" s="6"/>
    </row>
    <row r="76" spans="1:7" x14ac:dyDescent="0.3">
      <c r="A76" s="6"/>
      <c r="B76" s="6"/>
      <c r="C76" s="6"/>
      <c r="D76" s="6"/>
      <c r="F76" s="6"/>
      <c r="G76" s="6"/>
    </row>
    <row r="77" spans="1:7" x14ac:dyDescent="0.3">
      <c r="A77" s="6"/>
      <c r="B77" s="6"/>
      <c r="C77" s="6"/>
      <c r="D77" s="6"/>
      <c r="F77" s="6"/>
      <c r="G77" s="6"/>
    </row>
    <row r="78" spans="1:7" x14ac:dyDescent="0.3">
      <c r="A78" s="6"/>
      <c r="B78" s="6"/>
      <c r="C78" s="6"/>
      <c r="D78" s="6"/>
      <c r="F78" s="6"/>
      <c r="G78" s="6"/>
    </row>
    <row r="79" spans="1:7" x14ac:dyDescent="0.3">
      <c r="A79" s="6"/>
      <c r="B79" s="6"/>
      <c r="C79" s="6"/>
      <c r="D79" s="6"/>
      <c r="F79" s="6"/>
      <c r="G79" s="6"/>
    </row>
    <row r="80" spans="1:7" x14ac:dyDescent="0.3">
      <c r="A80" s="6"/>
      <c r="B80" s="6"/>
      <c r="C80" s="6"/>
      <c r="D80" s="6"/>
      <c r="F80" s="6"/>
      <c r="G80" s="6"/>
    </row>
    <row r="81" spans="1:7" x14ac:dyDescent="0.3">
      <c r="A81" s="6"/>
      <c r="B81" s="6"/>
      <c r="C81" s="6"/>
      <c r="D81" s="6"/>
      <c r="F81" s="6"/>
      <c r="G81" s="6"/>
    </row>
    <row r="82" spans="1:7" x14ac:dyDescent="0.3">
      <c r="A82" s="6"/>
      <c r="B82" s="6"/>
      <c r="C82" s="6"/>
      <c r="D82" s="6"/>
      <c r="F82" s="6"/>
      <c r="G82" s="6"/>
    </row>
    <row r="83" spans="1:7" x14ac:dyDescent="0.3">
      <c r="A83" s="6"/>
      <c r="B83" s="6"/>
      <c r="C83" s="6"/>
      <c r="D83" s="6"/>
      <c r="F83" s="6"/>
      <c r="G83" s="6"/>
    </row>
    <row r="84" spans="1:7" x14ac:dyDescent="0.3">
      <c r="A84" s="6"/>
      <c r="B84" s="6"/>
      <c r="C84" s="6"/>
      <c r="D84" s="6"/>
      <c r="F84" s="6"/>
      <c r="G84" s="6"/>
    </row>
    <row r="85" spans="1:7" x14ac:dyDescent="0.3">
      <c r="A85" s="6"/>
      <c r="B85" s="6"/>
      <c r="C85" s="6"/>
      <c r="D85" s="6"/>
      <c r="F85" s="6"/>
      <c r="G85" s="6"/>
    </row>
    <row r="86" spans="1:7" x14ac:dyDescent="0.3">
      <c r="A86" s="6"/>
      <c r="B86" s="6"/>
      <c r="C86" s="6"/>
      <c r="D86" s="6"/>
      <c r="F86" s="6"/>
      <c r="G86" s="6"/>
    </row>
    <row r="87" spans="1:7" x14ac:dyDescent="0.3">
      <c r="A87" s="6"/>
      <c r="B87" s="6"/>
      <c r="C87" s="6"/>
      <c r="D87" s="6"/>
      <c r="F87" s="6"/>
      <c r="G87" s="6"/>
    </row>
    <row r="88" spans="1:7" x14ac:dyDescent="0.3">
      <c r="A88" s="6"/>
      <c r="B88" s="6"/>
      <c r="C88" s="6"/>
      <c r="D88" s="6"/>
      <c r="F88" s="6"/>
      <c r="G88" s="6"/>
    </row>
    <row r="89" spans="1:7" x14ac:dyDescent="0.3">
      <c r="A89" s="6"/>
      <c r="B89" s="6"/>
      <c r="C89" s="6"/>
      <c r="D89" s="6"/>
      <c r="F89" s="6"/>
      <c r="G89" s="6"/>
    </row>
    <row r="90" spans="1:7" x14ac:dyDescent="0.3">
      <c r="A90" s="6"/>
      <c r="B90" s="6"/>
      <c r="C90" s="6"/>
      <c r="D90" s="6"/>
      <c r="F90" s="6"/>
      <c r="G90" s="6"/>
    </row>
    <row r="91" spans="1:7" x14ac:dyDescent="0.3">
      <c r="A91" s="6"/>
      <c r="B91" s="6"/>
      <c r="C91" s="6"/>
      <c r="D91" s="6"/>
      <c r="F91" s="6"/>
      <c r="G91" s="6"/>
    </row>
    <row r="92" spans="1:7" x14ac:dyDescent="0.3">
      <c r="A92" s="6"/>
      <c r="B92" s="6"/>
      <c r="C92" s="6"/>
      <c r="D92" s="6"/>
      <c r="F92" s="6"/>
      <c r="G92" s="6"/>
    </row>
    <row r="93" spans="1:7" x14ac:dyDescent="0.3">
      <c r="A93" s="6"/>
      <c r="B93" s="6"/>
      <c r="C93" s="6"/>
      <c r="D93" s="6"/>
      <c r="F93" s="6"/>
      <c r="G93" s="6"/>
    </row>
    <row r="94" spans="1:7" x14ac:dyDescent="0.3">
      <c r="A94" s="6"/>
      <c r="B94" s="6"/>
      <c r="C94" s="6"/>
      <c r="D94" s="6"/>
      <c r="F94" s="6"/>
      <c r="G94" s="6"/>
    </row>
    <row r="95" spans="1:7" x14ac:dyDescent="0.3">
      <c r="A95" s="6"/>
      <c r="B95" s="6"/>
      <c r="C95" s="6"/>
      <c r="D95" s="6"/>
      <c r="F95" s="6"/>
      <c r="G95" s="6"/>
    </row>
    <row r="96" spans="1:7" x14ac:dyDescent="0.3">
      <c r="A96" s="6"/>
      <c r="B96" s="6"/>
      <c r="C96" s="6"/>
      <c r="D96" s="6"/>
      <c r="F96" s="6"/>
      <c r="G96" s="6"/>
    </row>
    <row r="97" spans="1:7" x14ac:dyDescent="0.3">
      <c r="A97" s="6"/>
      <c r="B97" s="6"/>
      <c r="C97" s="6"/>
      <c r="D97" s="6"/>
      <c r="F97" s="6"/>
      <c r="G97" s="6"/>
    </row>
    <row r="98" spans="1:7" x14ac:dyDescent="0.3">
      <c r="A98" s="6"/>
      <c r="B98" s="6"/>
      <c r="C98" s="6"/>
      <c r="D98" s="6"/>
      <c r="F98" s="6"/>
      <c r="G98" s="6"/>
    </row>
    <row r="99" spans="1:7" x14ac:dyDescent="0.3">
      <c r="A99" s="6"/>
      <c r="B99" s="6"/>
      <c r="C99" s="6"/>
      <c r="D99" s="6"/>
      <c r="F99" s="6"/>
      <c r="G99" s="6"/>
    </row>
    <row r="100" spans="1:7" x14ac:dyDescent="0.3">
      <c r="A100" s="6"/>
      <c r="B100" s="6"/>
      <c r="C100" s="6"/>
      <c r="D100" s="6"/>
      <c r="F100" s="6"/>
      <c r="G100" s="6"/>
    </row>
    <row r="101" spans="1:7" x14ac:dyDescent="0.3">
      <c r="A101" s="6"/>
      <c r="B101" s="6"/>
      <c r="C101" s="6"/>
      <c r="D101" s="6"/>
      <c r="F101" s="6"/>
      <c r="G101" s="6"/>
    </row>
    <row r="102" spans="1:7" x14ac:dyDescent="0.3">
      <c r="A102" s="6"/>
      <c r="B102" s="6"/>
      <c r="C102" s="6"/>
      <c r="D102" s="6"/>
      <c r="F102" s="6"/>
      <c r="G102" s="6"/>
    </row>
    <row r="103" spans="1:7" x14ac:dyDescent="0.3">
      <c r="A103" s="6"/>
      <c r="B103" s="6"/>
      <c r="C103" s="6"/>
      <c r="D103" s="6"/>
      <c r="F103" s="6"/>
      <c r="G103" s="6"/>
    </row>
    <row r="104" spans="1:7" x14ac:dyDescent="0.3">
      <c r="A104" s="6"/>
      <c r="B104" s="6"/>
      <c r="C104" s="6"/>
      <c r="D104" s="6"/>
      <c r="F104" s="6"/>
      <c r="G104" s="6"/>
    </row>
    <row r="105" spans="1:7" x14ac:dyDescent="0.3">
      <c r="A105" s="6"/>
      <c r="B105" s="6"/>
      <c r="C105" s="6"/>
      <c r="D105" s="6"/>
      <c r="F105" s="6"/>
      <c r="G105" s="6"/>
    </row>
    <row r="106" spans="1:7" x14ac:dyDescent="0.3">
      <c r="A106" s="6"/>
      <c r="B106" s="6"/>
      <c r="C106" s="6"/>
      <c r="D106" s="6"/>
      <c r="F106" s="6"/>
      <c r="G106" s="6"/>
    </row>
    <row r="107" spans="1:7" x14ac:dyDescent="0.3">
      <c r="A107" s="6"/>
      <c r="B107" s="6"/>
      <c r="C107" s="6"/>
      <c r="D107" s="6"/>
      <c r="F107" s="6"/>
      <c r="G107" s="6"/>
    </row>
    <row r="108" spans="1:7" x14ac:dyDescent="0.3">
      <c r="A108" s="6"/>
      <c r="B108" s="6"/>
      <c r="C108" s="6"/>
      <c r="D108" s="6"/>
      <c r="F108" s="6"/>
      <c r="G108" s="6"/>
    </row>
    <row r="109" spans="1:7" x14ac:dyDescent="0.3">
      <c r="A109" s="6"/>
      <c r="B109" s="6"/>
      <c r="C109" s="6"/>
      <c r="D109" s="6"/>
      <c r="F109" s="6"/>
      <c r="G109" s="6"/>
    </row>
    <row r="110" spans="1:7" x14ac:dyDescent="0.3">
      <c r="A110" s="6"/>
      <c r="B110" s="6"/>
      <c r="C110" s="6"/>
      <c r="D110" s="6"/>
      <c r="F110" s="6"/>
      <c r="G110" s="6"/>
    </row>
    <row r="111" spans="1:7" x14ac:dyDescent="0.3">
      <c r="A111" s="6"/>
      <c r="B111" s="6"/>
      <c r="C111" s="6"/>
      <c r="D111" s="6"/>
      <c r="F111" s="6"/>
      <c r="G111" s="6"/>
    </row>
    <row r="112" spans="1:7" x14ac:dyDescent="0.3">
      <c r="A112" s="6"/>
      <c r="B112" s="6"/>
      <c r="C112" s="6"/>
      <c r="D112" s="6"/>
      <c r="F112" s="6"/>
      <c r="G112" s="6"/>
    </row>
    <row r="113" spans="1:7" x14ac:dyDescent="0.3">
      <c r="A113" s="6"/>
      <c r="B113" s="6"/>
      <c r="C113" s="6"/>
      <c r="D113" s="6"/>
      <c r="F113" s="6"/>
      <c r="G113" s="6"/>
    </row>
    <row r="114" spans="1:7" x14ac:dyDescent="0.3">
      <c r="A114" s="6"/>
      <c r="B114" s="6"/>
      <c r="C114" s="6"/>
      <c r="D114" s="6"/>
      <c r="F114" s="6"/>
      <c r="G114" s="6"/>
    </row>
    <row r="115" spans="1:7" x14ac:dyDescent="0.3">
      <c r="A115" s="6"/>
      <c r="B115" s="6"/>
      <c r="C115" s="6"/>
      <c r="D115" s="6"/>
      <c r="F115" s="6"/>
      <c r="G115" s="6"/>
    </row>
    <row r="116" spans="1:7" x14ac:dyDescent="0.3">
      <c r="A116" s="6"/>
      <c r="B116" s="6"/>
      <c r="C116" s="6"/>
      <c r="D116" s="6"/>
      <c r="F116" s="6"/>
      <c r="G116" s="6"/>
    </row>
    <row r="117" spans="1:7" x14ac:dyDescent="0.3">
      <c r="A117" s="6"/>
      <c r="B117" s="6"/>
      <c r="C117" s="6"/>
      <c r="D117" s="6"/>
      <c r="F117" s="6"/>
      <c r="G117" s="6"/>
    </row>
    <row r="118" spans="1:7" x14ac:dyDescent="0.3">
      <c r="A118" s="6"/>
      <c r="B118" s="6"/>
      <c r="C118" s="6"/>
      <c r="D118" s="6"/>
      <c r="F118" s="6"/>
      <c r="G118" s="6"/>
    </row>
    <row r="119" spans="1:7" x14ac:dyDescent="0.3">
      <c r="A119" s="6"/>
      <c r="B119" s="6"/>
      <c r="C119" s="6"/>
      <c r="D119" s="6"/>
      <c r="F119" s="6"/>
      <c r="G119" s="6"/>
    </row>
    <row r="120" spans="1:7" x14ac:dyDescent="0.3">
      <c r="A120" s="6"/>
      <c r="B120" s="6"/>
      <c r="C120" s="6"/>
      <c r="D120" s="6"/>
      <c r="F120" s="6"/>
      <c r="G120" s="6"/>
    </row>
    <row r="121" spans="1:7" x14ac:dyDescent="0.3">
      <c r="A121" s="6"/>
      <c r="B121" s="6"/>
      <c r="C121" s="6"/>
      <c r="D121" s="6"/>
      <c r="F121" s="6"/>
      <c r="G121" s="6"/>
    </row>
    <row r="122" spans="1:7" x14ac:dyDescent="0.3">
      <c r="A122" s="6"/>
      <c r="B122" s="6"/>
      <c r="C122" s="6"/>
      <c r="D122" s="6"/>
      <c r="F122" s="6"/>
      <c r="G122" s="6"/>
    </row>
    <row r="123" spans="1:7" x14ac:dyDescent="0.3">
      <c r="A123" s="6"/>
      <c r="B123" s="6"/>
      <c r="C123" s="6"/>
      <c r="D123" s="6"/>
      <c r="F123" s="6"/>
      <c r="G123" s="6"/>
    </row>
    <row r="124" spans="1:7" x14ac:dyDescent="0.3">
      <c r="A124" s="6"/>
      <c r="B124" s="6"/>
      <c r="C124" s="6"/>
      <c r="D124" s="6"/>
      <c r="F124" s="6"/>
      <c r="G124" s="6"/>
    </row>
    <row r="125" spans="1:7" x14ac:dyDescent="0.3">
      <c r="A125" s="6"/>
      <c r="B125" s="6"/>
      <c r="C125" s="6"/>
      <c r="D125" s="6"/>
      <c r="F125" s="6"/>
      <c r="G125" s="6"/>
    </row>
    <row r="126" spans="1:7" x14ac:dyDescent="0.3">
      <c r="A126" s="6"/>
      <c r="B126" s="6"/>
      <c r="C126" s="6"/>
      <c r="D126" s="6"/>
      <c r="F126" s="6"/>
      <c r="G126" s="6"/>
    </row>
    <row r="127" spans="1:7" x14ac:dyDescent="0.3">
      <c r="A127" s="6"/>
      <c r="B127" s="6"/>
      <c r="C127" s="6"/>
      <c r="D127" s="6"/>
      <c r="F127" s="6"/>
      <c r="G127" s="6"/>
    </row>
    <row r="128" spans="1:7" x14ac:dyDescent="0.3">
      <c r="A128" s="6"/>
      <c r="B128" s="6"/>
      <c r="C128" s="6"/>
      <c r="D128" s="6"/>
      <c r="F128" s="6"/>
      <c r="G128" s="6"/>
    </row>
    <row r="129" spans="1:7" x14ac:dyDescent="0.3">
      <c r="A129" s="6"/>
      <c r="B129" s="6"/>
      <c r="C129" s="6"/>
      <c r="D129" s="6"/>
      <c r="F129" s="6"/>
      <c r="G129" s="6"/>
    </row>
    <row r="130" spans="1:7" x14ac:dyDescent="0.3">
      <c r="A130" s="6"/>
      <c r="B130" s="6"/>
      <c r="C130" s="6"/>
      <c r="D130" s="6"/>
      <c r="F130" s="6"/>
      <c r="G130" s="6"/>
    </row>
  </sheetData>
  <mergeCells count="9">
    <mergeCell ref="B6:C6"/>
    <mergeCell ref="B11:C11"/>
    <mergeCell ref="A1:G1"/>
    <mergeCell ref="A3:A4"/>
    <mergeCell ref="D3:D4"/>
    <mergeCell ref="E3:E4"/>
    <mergeCell ref="F3:F4"/>
    <mergeCell ref="G3:G4"/>
    <mergeCell ref="B3:C3"/>
  </mergeCells>
  <printOptions horizontalCentered="1"/>
  <pageMargins left="0.39370078740157483" right="0.39370078740157483" top="0.78740157480314965" bottom="0.39370078740157483" header="0" footer="0"/>
  <pageSetup paperSize="9" scale="6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80" zoomScaleNormal="80" workbookViewId="0">
      <selection activeCell="H22" sqref="H22"/>
    </sheetView>
  </sheetViews>
  <sheetFormatPr defaultRowHeight="18.75" x14ac:dyDescent="0.3"/>
  <cols>
    <col min="1" max="1" width="35.5703125" style="63" customWidth="1"/>
    <col min="2" max="2" width="61.28515625" style="63" customWidth="1"/>
    <col min="3" max="3" width="20.140625" style="63" customWidth="1"/>
    <col min="4" max="4" width="17.85546875" style="63" customWidth="1"/>
    <col min="5" max="5" width="15.85546875" style="63" customWidth="1"/>
    <col min="6" max="6" width="9.140625" style="63" customWidth="1"/>
    <col min="7" max="16384" width="9.140625" style="63"/>
  </cols>
  <sheetData>
    <row r="1" spans="1:5" ht="60" customHeight="1" x14ac:dyDescent="0.3">
      <c r="A1" s="93" t="s">
        <v>57</v>
      </c>
      <c r="B1" s="93"/>
      <c r="C1" s="93"/>
      <c r="D1" s="93"/>
      <c r="E1" s="93"/>
    </row>
    <row r="2" spans="1:5" ht="19.5" customHeight="1" x14ac:dyDescent="0.3">
      <c r="A2" s="64"/>
      <c r="B2" s="64"/>
      <c r="C2" s="64"/>
      <c r="D2" s="40"/>
      <c r="E2" s="65" t="s">
        <v>3</v>
      </c>
    </row>
    <row r="3" spans="1:5" s="66" customFormat="1" ht="174.75" customHeight="1" x14ac:dyDescent="0.25">
      <c r="A3" s="27" t="s">
        <v>6</v>
      </c>
      <c r="B3" s="27" t="s">
        <v>7</v>
      </c>
      <c r="C3" s="75" t="s">
        <v>64</v>
      </c>
      <c r="D3" s="73" t="s">
        <v>39</v>
      </c>
      <c r="E3" s="72" t="s">
        <v>9</v>
      </c>
    </row>
    <row r="4" spans="1:5" x14ac:dyDescent="0.3">
      <c r="A4" s="28">
        <v>1</v>
      </c>
      <c r="B4" s="28">
        <v>2</v>
      </c>
      <c r="C4" s="28">
        <v>3</v>
      </c>
      <c r="D4" s="28">
        <v>4</v>
      </c>
      <c r="E4" s="28">
        <v>5</v>
      </c>
    </row>
    <row r="5" spans="1:5" ht="44.25" customHeight="1" x14ac:dyDescent="0.3">
      <c r="A5" s="29" t="s">
        <v>0</v>
      </c>
      <c r="B5" s="30" t="s">
        <v>8</v>
      </c>
      <c r="C5" s="31">
        <f>C6</f>
        <v>18930803</v>
      </c>
      <c r="D5" s="31">
        <f t="shared" ref="D5:E5" si="0">D6</f>
        <v>18930803</v>
      </c>
      <c r="E5" s="31">
        <f t="shared" si="0"/>
        <v>0</v>
      </c>
    </row>
    <row r="6" spans="1:5" s="67" customFormat="1" ht="57" customHeight="1" x14ac:dyDescent="0.3">
      <c r="A6" s="32" t="s">
        <v>1</v>
      </c>
      <c r="B6" s="33" t="s">
        <v>2</v>
      </c>
      <c r="C6" s="34">
        <f>IF(-'Доходы 2016 - 2017'!B14+'Расходы 2016 - 2017'!D28&gt;0,-'Доходы 2016 - 2017'!B14+'Расходы 2016 - 2017'!D28,0)</f>
        <v>18930803</v>
      </c>
      <c r="D6" s="34">
        <f>IF(-'Доходы 2016 - 2017'!C14+'Расходы 2016 - 2017'!E28&gt;0,-'Доходы 2016 - 2017'!C14+'Расходы 2016 - 2017'!E28,0)</f>
        <v>18930803</v>
      </c>
      <c r="E6" s="34">
        <f>IF(-'Доходы 2016 - 2017'!D14+'Расходы 2016 - 2017'!F28&gt;0,-'Доходы 2016 - 2017'!D14+'Расходы 2016 - 2017'!F28,0)</f>
        <v>0</v>
      </c>
    </row>
  </sheetData>
  <mergeCells count="1">
    <mergeCell ref="A1:E1"/>
  </mergeCells>
  <printOptions horizontalCentered="1"/>
  <pageMargins left="0.39370078740157483" right="0.39370078740157483" top="0.59055118110236227" bottom="0.3937007874015748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zoomScale="80" zoomScaleNormal="80" workbookViewId="0">
      <selection activeCell="E10" sqref="E10"/>
    </sheetView>
  </sheetViews>
  <sheetFormatPr defaultRowHeight="18.75" x14ac:dyDescent="0.3"/>
  <cols>
    <col min="1" max="1" width="42.7109375" style="51" customWidth="1"/>
    <col min="2" max="2" width="20.28515625" style="6" customWidth="1"/>
    <col min="3" max="3" width="11" style="6" customWidth="1"/>
    <col min="4" max="4" width="54.140625" style="6" customWidth="1"/>
    <col min="5" max="5" width="20.42578125" style="6" customWidth="1"/>
    <col min="6" max="6" width="10.28515625" style="6" customWidth="1"/>
    <col min="7" max="7" width="52.5703125" style="6" customWidth="1"/>
    <col min="8" max="8" width="15.42578125" style="6" bestFit="1" customWidth="1"/>
    <col min="9" max="9" width="9.140625" style="6"/>
    <col min="10" max="10" width="15.85546875" style="6" customWidth="1"/>
    <col min="11" max="11" width="9.140625" style="6"/>
    <col min="12" max="12" width="15.42578125" style="6" customWidth="1"/>
    <col min="13" max="16384" width="9.140625" style="6"/>
  </cols>
  <sheetData>
    <row r="1" spans="1:8" x14ac:dyDescent="0.3">
      <c r="A1" s="80" t="s">
        <v>58</v>
      </c>
      <c r="B1" s="80"/>
      <c r="C1" s="80"/>
      <c r="D1" s="80"/>
      <c r="E1" s="80"/>
      <c r="F1" s="80"/>
      <c r="G1" s="80"/>
    </row>
    <row r="2" spans="1:8" x14ac:dyDescent="0.3">
      <c r="A2" s="64"/>
      <c r="G2" s="41" t="s">
        <v>3</v>
      </c>
    </row>
    <row r="3" spans="1:8" s="7" customFormat="1" ht="56.25" x14ac:dyDescent="0.25">
      <c r="A3" s="55" t="s">
        <v>15</v>
      </c>
      <c r="B3" s="68" t="s">
        <v>21</v>
      </c>
      <c r="C3" s="68" t="s">
        <v>23</v>
      </c>
      <c r="D3" s="55" t="s">
        <v>22</v>
      </c>
      <c r="E3" s="68" t="s">
        <v>59</v>
      </c>
      <c r="F3" s="68" t="s">
        <v>60</v>
      </c>
      <c r="G3" s="55" t="s">
        <v>61</v>
      </c>
    </row>
    <row r="4" spans="1:8" s="7" customFormat="1" x14ac:dyDescent="0.25">
      <c r="A4" s="2">
        <v>1</v>
      </c>
      <c r="B4" s="2">
        <v>2</v>
      </c>
      <c r="C4" s="2">
        <v>3</v>
      </c>
      <c r="D4" s="2">
        <v>4</v>
      </c>
      <c r="E4" s="2">
        <v>5</v>
      </c>
      <c r="F4" s="2">
        <v>6</v>
      </c>
      <c r="G4" s="2">
        <v>7</v>
      </c>
    </row>
    <row r="5" spans="1:8" s="7" customFormat="1" ht="56.25" x14ac:dyDescent="0.25">
      <c r="A5" s="3" t="s">
        <v>25</v>
      </c>
      <c r="B5" s="17">
        <v>51000000</v>
      </c>
      <c r="C5" s="74">
        <f>B5/'Доходы 2016 - 2017'!D5</f>
        <v>1</v>
      </c>
      <c r="D5" s="42" t="s">
        <v>36</v>
      </c>
      <c r="E5" s="17">
        <v>51000000</v>
      </c>
      <c r="F5" s="74">
        <f>E5/B5</f>
        <v>1</v>
      </c>
      <c r="G5" s="42" t="s">
        <v>36</v>
      </c>
    </row>
    <row r="6" spans="1:8" ht="37.5" x14ac:dyDescent="0.3">
      <c r="A6" s="3" t="s">
        <v>11</v>
      </c>
      <c r="B6" s="4">
        <f>SUM(B7:B9)</f>
        <v>13814354300</v>
      </c>
      <c r="C6" s="69">
        <f>IFERROR('Доходы 2018-2019'!B6/'Доходы 2016 - 2017'!D6,"")</f>
        <v>1.1120000000000001</v>
      </c>
      <c r="D6" s="69"/>
      <c r="E6" s="4">
        <f>SUM(E7:E9)</f>
        <v>14530190600</v>
      </c>
      <c r="F6" s="69">
        <f>IFERROR(E6/B6,"")</f>
        <v>1.052</v>
      </c>
      <c r="G6" s="69"/>
      <c r="H6" s="11"/>
    </row>
    <row r="7" spans="1:8" s="71" customFormat="1" ht="244.5" hidden="1" customHeight="1" x14ac:dyDescent="0.3">
      <c r="A7" s="36" t="s">
        <v>12</v>
      </c>
      <c r="B7" s="5"/>
      <c r="C7" s="69" t="str">
        <f>IFERROR('Доходы 2018-2019'!B7/'Доходы 2016 - 2017'!D7,"")</f>
        <v/>
      </c>
      <c r="D7" s="42" t="s">
        <v>37</v>
      </c>
      <c r="E7" s="5"/>
      <c r="F7" s="69" t="str">
        <f>IFERROR(E7/B7,"")</f>
        <v/>
      </c>
      <c r="G7" s="42" t="s">
        <v>62</v>
      </c>
      <c r="H7" s="70"/>
    </row>
    <row r="8" spans="1:8" s="71" customFormat="1" ht="206.25" x14ac:dyDescent="0.3">
      <c r="A8" s="36" t="s">
        <v>13</v>
      </c>
      <c r="B8" s="17">
        <v>13543782500</v>
      </c>
      <c r="C8" s="69">
        <f>IFERROR('Доходы 2018-2019'!B8/'Доходы 2016 - 2017'!D8,"")</f>
        <v>1.1120000000000001</v>
      </c>
      <c r="D8" s="42" t="s">
        <v>95</v>
      </c>
      <c r="E8" s="17">
        <v>14245549100</v>
      </c>
      <c r="F8" s="69">
        <f>IFERROR(E8/B8,"")</f>
        <v>1.052</v>
      </c>
      <c r="G8" s="42" t="s">
        <v>96</v>
      </c>
      <c r="H8" s="70"/>
    </row>
    <row r="9" spans="1:8" s="71" customFormat="1" ht="131.25" customHeight="1" x14ac:dyDescent="0.3">
      <c r="A9" s="36" t="s">
        <v>24</v>
      </c>
      <c r="B9" s="17">
        <v>270571800</v>
      </c>
      <c r="C9" s="69">
        <f>IFERROR('Доходы 2018-2019'!B9/'Доходы 2016 - 2017'!D11,"")</f>
        <v>1.1120000000000001</v>
      </c>
      <c r="D9" s="42" t="s">
        <v>97</v>
      </c>
      <c r="E9" s="17">
        <v>284641500</v>
      </c>
      <c r="F9" s="69">
        <f t="shared" ref="F9:F10" si="0">IFERROR(E9/B9,"")</f>
        <v>1.052</v>
      </c>
      <c r="G9" s="42" t="s">
        <v>98</v>
      </c>
      <c r="H9" s="70"/>
    </row>
    <row r="10" spans="1:8" x14ac:dyDescent="0.3">
      <c r="A10" s="45" t="s">
        <v>4</v>
      </c>
      <c r="B10" s="13">
        <f>B6+B5</f>
        <v>13865354300</v>
      </c>
      <c r="C10" s="69">
        <f>IFERROR('Доходы 2018-2019'!B10/'Доходы 2016 - 2017'!D14,"")</f>
        <v>1.111</v>
      </c>
      <c r="D10" s="69"/>
      <c r="E10" s="13">
        <f>E6+E5</f>
        <v>14581190600</v>
      </c>
      <c r="F10" s="69">
        <f t="shared" si="0"/>
        <v>1.052</v>
      </c>
      <c r="G10" s="69"/>
      <c r="H10" s="11"/>
    </row>
    <row r="11" spans="1:8" x14ac:dyDescent="0.3">
      <c r="A11" s="46"/>
    </row>
    <row r="12" spans="1:8" x14ac:dyDescent="0.3">
      <c r="A12" s="46"/>
    </row>
    <row r="13" spans="1:8" x14ac:dyDescent="0.3">
      <c r="A13" s="46"/>
    </row>
    <row r="14" spans="1:8" x14ac:dyDescent="0.3">
      <c r="A14" s="6"/>
    </row>
    <row r="15" spans="1:8" x14ac:dyDescent="0.3">
      <c r="A15" s="6"/>
    </row>
    <row r="16" spans="1:8" x14ac:dyDescent="0.3">
      <c r="A16" s="6"/>
    </row>
    <row r="17" spans="1:1" x14ac:dyDescent="0.3">
      <c r="A17" s="6"/>
    </row>
    <row r="18" spans="1:1" x14ac:dyDescent="0.3">
      <c r="A18" s="6"/>
    </row>
    <row r="19" spans="1:1" x14ac:dyDescent="0.3">
      <c r="A19" s="6"/>
    </row>
    <row r="21" spans="1:1" x14ac:dyDescent="0.3">
      <c r="A21" s="6"/>
    </row>
    <row r="22" spans="1:1" x14ac:dyDescent="0.3">
      <c r="A22" s="6"/>
    </row>
  </sheetData>
  <mergeCells count="1">
    <mergeCell ref="A1:G1"/>
  </mergeCells>
  <pageMargins left="0.39370078740157483" right="0.39370078740157483" top="0.51" bottom="0.39370078740157483" header="0.5"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Доходы 2016 - 2017</vt:lpstr>
      <vt:lpstr>Расходы 2016 - 2017</vt:lpstr>
      <vt:lpstr>Источники 2016 - 2017</vt:lpstr>
      <vt:lpstr>Доходы 2018-2019</vt:lpstr>
      <vt:lpstr>'Доходы 2016 - 2017'!Заголовки_для_печати</vt:lpstr>
      <vt:lpstr>'Доходы 2018-2019'!Заголовки_для_печати</vt:lpstr>
      <vt:lpstr>'Расходы 2016 - 2017'!Заголовки_для_печати</vt:lpstr>
      <vt:lpstr>'Доходы 2016 - 2017'!Область_печати</vt:lpstr>
      <vt:lpstr>'Расходы 2016 - 2017'!Область_печати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ovsyannikova</dc:creator>
  <cp:lastModifiedBy>ovsyannikova</cp:lastModifiedBy>
  <cp:lastPrinted>2016-10-25T13:14:51Z</cp:lastPrinted>
  <dcterms:created xsi:type="dcterms:W3CDTF">2008-03-21T09:36:43Z</dcterms:created>
  <dcterms:modified xsi:type="dcterms:W3CDTF">2016-10-27T10:49:15Z</dcterms:modified>
</cp:coreProperties>
</file>