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10" yWindow="60" windowWidth="15225" windowHeight="11460"/>
  </bookViews>
  <sheets>
    <sheet name="Лист1" sheetId="1" r:id="rId1"/>
  </sheets>
  <definedNames>
    <definedName name="_xlnm.Print_Titles" localSheetId="0">Лист1!$6:$6</definedName>
    <definedName name="_xlnm.Print_Area" localSheetId="0">Лист1!$A$1:$H$166</definedName>
  </definedNames>
  <calcPr calcId="145621"/>
</workbook>
</file>

<file path=xl/calcChain.xml><?xml version="1.0" encoding="utf-8"?>
<calcChain xmlns="http://schemas.openxmlformats.org/spreadsheetml/2006/main">
  <c r="C166" i="1" l="1"/>
  <c r="D166" i="1"/>
  <c r="C22" i="1"/>
  <c r="D22" i="1"/>
  <c r="C23" i="1"/>
  <c r="D23" i="1"/>
  <c r="C24" i="1"/>
  <c r="D24" i="1"/>
  <c r="C162" i="1" l="1"/>
  <c r="D164" i="1"/>
  <c r="C164" i="1"/>
  <c r="C149" i="1"/>
  <c r="D147" i="1"/>
  <c r="C147" i="1"/>
  <c r="D144" i="1"/>
  <c r="E144" i="1"/>
  <c r="F144" i="1"/>
  <c r="G144" i="1"/>
  <c r="C144" i="1"/>
  <c r="D133" i="1"/>
  <c r="C133" i="1"/>
  <c r="C122" i="1"/>
  <c r="D115" i="1"/>
  <c r="C115" i="1"/>
  <c r="D109" i="1"/>
  <c r="C109" i="1"/>
  <c r="D99" i="1"/>
  <c r="C99" i="1"/>
  <c r="D92" i="1"/>
  <c r="D82" i="1"/>
  <c r="C82" i="1"/>
  <c r="D51" i="1"/>
  <c r="C51" i="1"/>
  <c r="D12" i="1"/>
  <c r="C12" i="1"/>
  <c r="D9" i="1"/>
  <c r="D8" i="1" s="1"/>
  <c r="E9" i="1"/>
  <c r="F9" i="1"/>
  <c r="G9" i="1"/>
  <c r="C9" i="1"/>
  <c r="C15" i="1" l="1"/>
  <c r="D15" i="1"/>
  <c r="C89" i="1" l="1"/>
  <c r="C88" i="1" s="1"/>
  <c r="D89" i="1"/>
  <c r="D88" i="1" s="1"/>
  <c r="C8" i="1"/>
  <c r="E136" i="1" l="1"/>
  <c r="F136" i="1"/>
  <c r="G136" i="1"/>
  <c r="C137" i="1"/>
  <c r="C136" i="1" s="1"/>
  <c r="D137" i="1"/>
  <c r="D136" i="1" s="1"/>
  <c r="C121" i="1"/>
  <c r="C140" i="1" l="1"/>
  <c r="C139" i="1" s="1"/>
  <c r="D140" i="1"/>
  <c r="D139" i="1" s="1"/>
  <c r="E131" i="1" l="1"/>
  <c r="F131" i="1"/>
  <c r="G131" i="1"/>
  <c r="D34" i="1" l="1"/>
  <c r="D163" i="1" l="1"/>
  <c r="D162" i="1" s="1"/>
  <c r="C42" i="1" l="1"/>
  <c r="D42" i="1"/>
  <c r="C57" i="1" l="1"/>
  <c r="C56" i="1" s="1"/>
  <c r="C73" i="1" l="1"/>
  <c r="C72" i="1" s="1"/>
  <c r="D73" i="1"/>
  <c r="D72" i="1" s="1"/>
  <c r="C62" i="1" l="1"/>
  <c r="D62" i="1"/>
  <c r="E114" i="1" l="1"/>
  <c r="F114" i="1"/>
  <c r="G114" i="1"/>
  <c r="C95" i="1"/>
  <c r="D95" i="1"/>
  <c r="D91" i="1"/>
  <c r="E92" i="1"/>
  <c r="F92" i="1"/>
  <c r="G92" i="1"/>
  <c r="C81" i="1"/>
  <c r="D81" i="1"/>
  <c r="C54" i="1" l="1"/>
  <c r="D54" i="1"/>
  <c r="C46" i="1"/>
  <c r="D46" i="1"/>
  <c r="C44" i="1"/>
  <c r="D44" i="1"/>
  <c r="C28" i="1"/>
  <c r="D41" i="1" l="1"/>
  <c r="C41" i="1"/>
  <c r="C14" i="1"/>
  <c r="D14" i="1"/>
  <c r="C160" i="1" l="1"/>
  <c r="D160" i="1"/>
  <c r="C153" i="1"/>
  <c r="C158" i="1" l="1"/>
  <c r="D158" i="1"/>
  <c r="D156" i="1"/>
  <c r="D154" i="1"/>
  <c r="C151" i="1"/>
  <c r="C146" i="1" s="1"/>
  <c r="D151" i="1"/>
  <c r="D150" i="1"/>
  <c r="D149" i="1" s="1"/>
  <c r="D124" i="1"/>
  <c r="C119" i="1"/>
  <c r="C118" i="1" s="1"/>
  <c r="D119" i="1"/>
  <c r="D118" i="1" s="1"/>
  <c r="C114" i="1"/>
  <c r="D114" i="1"/>
  <c r="D112" i="1"/>
  <c r="D111" i="1" s="1"/>
  <c r="C112" i="1"/>
  <c r="C111" i="1" s="1"/>
  <c r="C106" i="1"/>
  <c r="C105" i="1" s="1"/>
  <c r="D106" i="1"/>
  <c r="D105" i="1" s="1"/>
  <c r="D122" i="1" l="1"/>
  <c r="D121" i="1" s="1"/>
  <c r="D153" i="1"/>
  <c r="D146" i="1" s="1"/>
  <c r="D58" i="1" l="1"/>
  <c r="D57" i="1" s="1"/>
  <c r="D56" i="1" s="1"/>
  <c r="D31" i="1"/>
  <c r="D28" i="1" s="1"/>
  <c r="D127" i="1" l="1"/>
  <c r="C50" i="1"/>
  <c r="D50" i="1"/>
  <c r="C127" i="1" l="1"/>
  <c r="D70" i="1"/>
  <c r="D69" i="1" s="1"/>
  <c r="D68" i="1" s="1"/>
  <c r="C70" i="1"/>
  <c r="C69" i="1" s="1"/>
  <c r="C68" i="1" s="1"/>
  <c r="G69" i="1"/>
  <c r="G68" i="1" s="1"/>
  <c r="F69" i="1"/>
  <c r="F68" i="1" s="1"/>
  <c r="E69" i="1"/>
  <c r="E68" i="1" s="1"/>
  <c r="D98" i="1" l="1"/>
  <c r="D102" i="1"/>
  <c r="D101" i="1" s="1"/>
  <c r="C102" i="1"/>
  <c r="C101" i="1" s="1"/>
  <c r="C93" i="1"/>
  <c r="C92" i="1" s="1"/>
  <c r="D97" i="1" l="1"/>
  <c r="C91" i="1"/>
  <c r="C98" i="1"/>
  <c r="C97" i="1" s="1"/>
  <c r="D66" i="1" l="1"/>
  <c r="D65" i="1" s="1"/>
  <c r="C66" i="1"/>
  <c r="C65" i="1" s="1"/>
  <c r="C94" i="1" l="1"/>
  <c r="D94" i="1"/>
  <c r="C143" i="1" l="1"/>
  <c r="C135" i="1" s="1"/>
  <c r="D143" i="1"/>
  <c r="D135" i="1" s="1"/>
  <c r="C126" i="1"/>
  <c r="C125" i="1" s="1"/>
  <c r="D126" i="1"/>
  <c r="D125" i="1" s="1"/>
  <c r="C108" i="1"/>
  <c r="C104" i="1" s="1"/>
  <c r="D108" i="1"/>
  <c r="D104" i="1" s="1"/>
  <c r="C85" i="1"/>
  <c r="C84" i="1" s="1"/>
  <c r="C80" i="1" s="1"/>
  <c r="D85" i="1"/>
  <c r="D84" i="1" s="1"/>
  <c r="D80" i="1" s="1"/>
  <c r="D78" i="1"/>
  <c r="D77" i="1" s="1"/>
  <c r="D76" i="1" s="1"/>
  <c r="C61" i="1"/>
  <c r="C60" i="1" s="1"/>
  <c r="D61" i="1"/>
  <c r="D60" i="1" s="1"/>
  <c r="C53" i="1"/>
  <c r="D53" i="1"/>
  <c r="D27" i="1"/>
  <c r="D26" i="1" s="1"/>
  <c r="D49" i="1" l="1"/>
  <c r="D40" i="1"/>
  <c r="C40" i="1"/>
  <c r="C49" i="1" l="1"/>
  <c r="C78" i="1" l="1"/>
  <c r="C77" i="1" l="1"/>
  <c r="C76" i="1" s="1"/>
  <c r="D117" i="1"/>
  <c r="C117" i="1"/>
  <c r="G76" i="1"/>
  <c r="F76" i="1"/>
  <c r="E76" i="1"/>
  <c r="G27" i="1"/>
  <c r="F27" i="1"/>
  <c r="E27" i="1"/>
  <c r="C27" i="1" l="1"/>
  <c r="C26" i="1" s="1"/>
  <c r="D11" i="1"/>
  <c r="D7" i="1" s="1"/>
  <c r="C11" i="1" l="1"/>
  <c r="C7" i="1" s="1"/>
  <c r="C132" i="1"/>
  <c r="C131" i="1" s="1"/>
  <c r="D132" i="1"/>
  <c r="D131" i="1" s="1"/>
  <c r="C87" i="1" l="1"/>
  <c r="D87" i="1" l="1"/>
</calcChain>
</file>

<file path=xl/sharedStrings.xml><?xml version="1.0" encoding="utf-8"?>
<sst xmlns="http://schemas.openxmlformats.org/spreadsheetml/2006/main" count="288" uniqueCount="243">
  <si>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</si>
  <si>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</si>
  <si>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</si>
  <si>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</si>
  <si>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</si>
  <si>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</si>
  <si>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01 1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</si>
  <si>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</si>
  <si>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</si>
  <si>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</si>
  <si>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</si>
  <si>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</si>
  <si>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>Увеличение (+) областные средства</t>
  </si>
  <si>
    <t>Уменьшение (-) областные средства</t>
  </si>
  <si>
    <t>в рублях</t>
  </si>
  <si>
    <t xml:space="preserve">Информация по внесению изменений в Закон ЯО "Об областном бюджете на 2014 год 
и на плановый период 2015 и 2016 годов" 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</si>
  <si>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</si>
  <si>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</si>
  <si>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</si>
  <si>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</si>
  <si>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905 Департамент агропромышленного комплекса</t>
  </si>
  <si>
    <t>Субсидия на госзадание</t>
  </si>
  <si>
    <t>Субсидия на иные цели</t>
  </si>
  <si>
    <t>11 0</t>
  </si>
  <si>
    <t>Государственная программа "Развитие культуры и туризма в Ярославской области"</t>
  </si>
  <si>
    <t>Межбюджет</t>
  </si>
  <si>
    <t>Расчёты с поставщиками и подрядчиками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</si>
  <si>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</si>
  <si>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</si>
  <si>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</si>
  <si>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</si>
  <si>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</si>
  <si>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</si>
  <si>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</si>
  <si>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</si>
  <si>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943 Департамент инвестиционной политики, в том числе:</t>
  </si>
  <si>
    <t>15 3</t>
  </si>
  <si>
    <t>Областная целевая программа развития субъектов малого и среднего предпринимательства Ярославской области на 2013-2015 годы</t>
  </si>
  <si>
    <t>15 6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</si>
  <si>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</si>
  <si>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</si>
  <si>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</si>
  <si>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</si>
  <si>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</si>
  <si>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</si>
  <si>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Иные бюджетные ассигнования</t>
  </si>
  <si>
    <t>948 Департамент региональной безопасности ЯО</t>
  </si>
  <si>
    <t>Расчеты с поставшиками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</si>
  <si>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</si>
  <si>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</si>
  <si>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908 Департамент жилищно-коммунального комплекса ЯО</t>
  </si>
  <si>
    <t>21 0</t>
  </si>
  <si>
    <t>Государственная программа "Эффективная власть в Ярославской области"</t>
  </si>
  <si>
    <t>904 Департамент информатизации и связи ЯО</t>
  </si>
  <si>
    <t>920 Правительство ЯО</t>
  </si>
  <si>
    <t xml:space="preserve">21 4 </t>
  </si>
  <si>
    <t>Областная целевая программа "Развитие государственной гражданской и муниципальной службы в Ярославской области"</t>
  </si>
  <si>
    <t>Расчеты с постащиками</t>
  </si>
  <si>
    <t>Государственная программа "Информационное общество в Ярославской области"</t>
  </si>
  <si>
    <t>21 8</t>
  </si>
  <si>
    <t>23 5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</si>
  <si>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</si>
  <si>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</si>
  <si>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</si>
  <si>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</si>
  <si>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</si>
  <si>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</si>
  <si>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917 Избирательная комиссия  ЯО</t>
  </si>
  <si>
    <t>924 Департамент строительства ЯО</t>
  </si>
  <si>
    <t>943 Департамент инвестиционной политики ЯО</t>
  </si>
  <si>
    <t>Итого</t>
  </si>
  <si>
    <t xml:space="preserve">Социальные выплаты гражданам </t>
  </si>
  <si>
    <t>Ведомственная целевая программа департамента здравоохранения и фармации Ярославской области</t>
  </si>
  <si>
    <t>901 Департамент здравоохранения ЯО</t>
  </si>
  <si>
    <t>Расчеты с поставщиками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</si>
  <si>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</si>
  <si>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</si>
  <si>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</si>
  <si>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</si>
  <si>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</si>
  <si>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909 Департамент труда и социальной поддержки населения</t>
  </si>
  <si>
    <t>953 Агентство транспорта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</si>
  <si>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</si>
  <si>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</si>
  <si>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</si>
  <si>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</si>
  <si>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</si>
  <si>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</si>
  <si>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23 1</t>
  </si>
  <si>
    <t xml:space="preserve">Областная целевая программа "Развитие информатизации Ярославской области" 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</si>
  <si>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</si>
  <si>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</si>
  <si>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05 0</t>
  </si>
  <si>
    <t>Государственная программа "Обеспечение доступным и комфортным жильем населения Ярославской области"</t>
  </si>
  <si>
    <t>05 3</t>
  </si>
  <si>
    <t>Ведомственная программа департамента строительства</t>
  </si>
  <si>
    <t>12 0</t>
  </si>
  <si>
    <t>Государственная программа "Охрана окружающей среды в Ярославской области"</t>
  </si>
  <si>
    <t>938 Департамент охраны окружающей среды и природопользования ЯО, в том числе:</t>
  </si>
  <si>
    <t>14 2</t>
  </si>
  <si>
    <t>РП "Развитие водоснабжения, водоотведения и очистки сточных вод Ярославской области"</t>
  </si>
  <si>
    <t>908 Департамент жилищно-коммунального комплекса ЯО, в том числе:</t>
  </si>
  <si>
    <t>05 1</t>
  </si>
  <si>
    <t>924 Департамент строительства Ярославской области</t>
  </si>
  <si>
    <t>24 0</t>
  </si>
  <si>
    <t>Государственная программа "Развитие дорожного хозяйства и транспорта в Ярославской области"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</si>
  <si>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</si>
  <si>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</si>
  <si>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</si>
  <si>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 xml:space="preserve">Целевая программа "Доступная среда" 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</si>
  <si>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</si>
  <si>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Процентные платежи по государственному долгу Ярославской области</t>
  </si>
  <si>
    <t>Увеличение расходов обусловлено ростом стоимости заимствований по сравнению с планируемой вследствие неблагоприятной ситуации на финансовом рынке</t>
  </si>
  <si>
    <t xml:space="preserve">Выполнение других обязательств Ярославской области по выплате агентских комиссий и вознаграждения </t>
  </si>
  <si>
    <t>Уменьшение расходов связано с экономией средств по проведенным конкурсным процедурам</t>
  </si>
  <si>
    <t>36 4</t>
  </si>
  <si>
    <t>Расчеты с поставщиками и подрядчиками</t>
  </si>
  <si>
    <t>11 4</t>
  </si>
  <si>
    <t>Строительство и реконструкция объектов культурного назначения на 2010-2014 годы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</si>
  <si>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</si>
  <si>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</si>
  <si>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Субсидия на реализацию мероприятий по строительству и реконструкции объектов водоснабжения и водоотведения </t>
  </si>
  <si>
    <t>Уменьшение ассигнований по программе с последующим перераспределением на областную целевую программу развития субъектов малого и среднего предпринимательства на реконструкцию зданий производственного и административно-бытового корпуса Тутаевского промышленного парка "Мастер"</t>
  </si>
  <si>
    <t>16.0</t>
  </si>
  <si>
    <t>Государственная программа "Развитие промышленности в Ярославской области и повышение ее конкурентноспособности"</t>
  </si>
  <si>
    <t>16 1</t>
  </si>
  <si>
    <t>Областная целевая программа "Развитие промышленности Ярославской области и повышение ее конкурентоспособности"</t>
  </si>
  <si>
    <t>941 Департамент промышленной политики</t>
  </si>
  <si>
    <t>16 2</t>
  </si>
  <si>
    <t>Областная целевая программа сохранения, возрождения и развития народных художественных промыслов в Ярославской области на 2012 - 2014 годы</t>
  </si>
  <si>
    <t>Уменьшение ассигнований с последующим перераспределением на областную целевую программу "Развитие промышленности и повышение ее конкурентноспособности"</t>
  </si>
  <si>
    <t>12.1</t>
  </si>
  <si>
    <t>Ведомственная целевая программа "Управление охраной окружающей среды и рациональным природопользованием Ярославской области"</t>
  </si>
  <si>
    <t>Мероприятия, направленные на охрану окружающей среды и природопользования</t>
  </si>
  <si>
    <t>12.2.</t>
  </si>
  <si>
    <t>Ведомственная целевая программа "Охрана и использование животного мира и водных биологических ресурсов Ярославской области"</t>
  </si>
  <si>
    <t>Субвенция на предоставление гражданам субсидий на оплату жилого помещения и коммунальных услуг</t>
  </si>
  <si>
    <t xml:space="preserve">Уменьшение ассигнований в связи с изменением с 01.07.2014 размера регионального стандарта максимально допустимой доли собственных расходов граждан на оплату жилого помещения и коммунальных услуг с 14% до 17% и корректировкой суммы потребности в соответствии с проведенным анализом расходования средств за 10 месяцев 2014 года
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</si>
  <si>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</si>
  <si>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Уменьшение ассигнований в соответствии с проведенным анализом расходования средств за 10 месяцев 2014 года
</t>
  </si>
  <si>
    <t>Субсидии ГБУ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</si>
  <si>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>Реализация мероприятий РП "Доступная среда" в части приобретения низкопольных автобусов, троллейбусов, оборудованных аппарелью для посадки инвалидов-колясочников</t>
  </si>
  <si>
    <t>Субсидия многодетным семьям на улучшение жилищных условий</t>
  </si>
  <si>
    <t>Субсидия организациям воздушного транспорта на возмещение части затрат, связанных с организацией авиарейсов</t>
  </si>
  <si>
    <t>Субсидия транспортным организациям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</si>
  <si>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Субсидия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</si>
  <si>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Субсидия организациям автомобильного транспорта на возмещение недополученных доходов в связи с льготным проездом обучающихся и студентов</t>
  </si>
  <si>
    <t>Доплаты к пенсиям за выслугу лет</t>
  </si>
  <si>
    <t>Уменьшение ассигнований в связи с индексацией трудовых пенсий</t>
  </si>
  <si>
    <t>10.3</t>
  </si>
  <si>
    <t>940 Департамент по охране и использованию животного мира ЯО</t>
  </si>
  <si>
    <t>Уменьшение ассигнований в связи с невозможностью реализации мероприятий программы</t>
  </si>
  <si>
    <t>21 2</t>
  </si>
  <si>
    <t>Областная целевая программа "Противодействие коррупции в Ярославской области"</t>
  </si>
  <si>
    <t>Уменьшение ассигнований в результате экономии проведения закупочных процедур</t>
  </si>
  <si>
    <t>Уменьшение ассигнований в связи с изменением мероприятий программы</t>
  </si>
  <si>
    <t xml:space="preserve">Уменьшение ассигнований в части обеспечения деятельности ГКУ ЯО "Транспортная служба Правительства области" в связи с уточнением расходов </t>
  </si>
  <si>
    <t>21 9</t>
  </si>
  <si>
    <t>Областная целевая программа "Развитие правовой грамотности и правосознания граждан на территории Ярославской области"</t>
  </si>
  <si>
    <t>Уменьшение ассигнований в связи с сокращением мероприятий программы</t>
  </si>
  <si>
    <t>Уменьшение ассигнований в связи с образовавшейся экономией при проведении закупочных процедур</t>
  </si>
  <si>
    <t>Уменьшение ассигнований в связи с сокращением расходов в части приобретения имущества</t>
  </si>
  <si>
    <t>Расходы по выплатам персоналу</t>
  </si>
  <si>
    <t>Уменьшение ассигнований по смете  в связи с уточнением расходов</t>
  </si>
  <si>
    <t>Уменьшение ассигнований в связи с применением регрессивной шкалы при начислении страховых взносов</t>
  </si>
  <si>
    <t xml:space="preserve">Содержание помощников депутатов ГД РФ </t>
  </si>
  <si>
    <t>Уменьшение ассигнований в связи с сокращением расходов по услугам связи и коммунальным расходам</t>
  </si>
  <si>
    <t xml:space="preserve">Прочие учреждения в сфере социальной политики 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</si>
  <si>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</si>
  <si>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Обеспечение мер социальной поддержки реабилитированных лиц и лиц, признанных пострадавшими от политических репрессий</t>
  </si>
  <si>
    <t xml:space="preserve"> Доплаты к пенсиям лицам, внесшим значительный личный вклад в социально-экономическое развитие Ярославской области </t>
  </si>
  <si>
    <t xml:space="preserve"> 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</si>
  <si>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 xml:space="preserve">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</t>
  </si>
  <si>
    <t>Субвенция на содержание специализированных учреждений в сфере социальной защиты населения</t>
  </si>
  <si>
    <t>Уменьшение ассигнований в связи с экономией средств по результатам проведенных конкурсных процедур и выполненных работ (услуг)</t>
  </si>
  <si>
    <t xml:space="preserve"> Мероприятия по реализации региональной программы "Доступная среда"</t>
  </si>
  <si>
    <t xml:space="preserve">Увеличение ассигнований на предоставление единовременных  выплат медицинским работникам в связи с необходимостью получения софинансирования за счет средств ФФОМС </t>
  </si>
  <si>
    <t>Государственная программа "Развитие здравоохранения в Ярославской области"</t>
  </si>
  <si>
    <t>Мероприятия по реализации региональной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</si>
  <si>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Наименование</t>
  </si>
  <si>
    <t>36.1</t>
  </si>
  <si>
    <t>Ведомственная целевая программа департамента финансов Ярославской области</t>
  </si>
  <si>
    <t>Реализация мероприятий ВЦП</t>
  </si>
  <si>
    <t>Уменьшение выплат детям-сиротам в связи с уменьшение количества получателей</t>
  </si>
  <si>
    <t xml:space="preserve">Уменьшение ассигнований в связи с уточнением фактической потребности </t>
  </si>
  <si>
    <t>02 0</t>
  </si>
  <si>
    <t>Государственная программа "Развитие образования и молодежная политика в Ярославской области"</t>
  </si>
  <si>
    <t>02.2</t>
  </si>
  <si>
    <t>Областная целевая программа "Обеспечение доступности дошкольного образования в Ярославской области"</t>
  </si>
  <si>
    <t>Реализация мероприятий по строительству и реконструкции дошкольных образовательных организаций (расчеты с поставщиками и подрядчиками)</t>
  </si>
  <si>
    <t xml:space="preserve">Уменьшение ассигнований в рамках реализации мероприятия программы "Обеспечение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помещений" по результатам проведения аукционов </t>
  </si>
  <si>
    <t xml:space="preserve">Уменьшение ассигнований по мероприятиям ВЦП в связи с отсутствием потребности
</t>
  </si>
  <si>
    <t>Увеличение ассигнований на восстановление автоматической системы водяного пожаротушения в складских помещениях, на сцене большого зала, на кровле здания ГАУК ЯО "Концертно-зрелищный центр"</t>
  </si>
  <si>
    <t>Уменьшение ассигнований в связи с:
- экономией, полученной в результате проведения конкурсных процедур в сумме 400000 руб.;
- отменой проведения конкурсных процедур в сумме 1200000 руб.</t>
  </si>
  <si>
    <t>Уменьшение ассигнований в связи с отменой проведения конкурсных процедур</t>
  </si>
  <si>
    <t>Уменьшение ассигнований в связи с уточнением расходов по смете, внесением изменений в перечень работ по выполнению капитального ремонта, отсутствием потребности в расходах на повышение квалификации служащих, выплат материальной помощи пенсионерам</t>
  </si>
  <si>
    <t>Уменьшение ассигнований по аренде помещений в связи с переездом департамента в другое здание</t>
  </si>
  <si>
    <t>Приложение 2</t>
  </si>
  <si>
    <t>Субсидия Фонду поддержки организаций АПК</t>
  </si>
  <si>
    <t>Уменьшение ассигнований в соответствии с уточненной потребностью</t>
  </si>
  <si>
    <t xml:space="preserve">Уменьшение ассигнований в связи с отсутствием потребности. </t>
  </si>
  <si>
    <t>Увеличение ассигнований по объекту "Строительство стадиона пос. Пречистое Первомайский МР" на завершение расчетов по введенному объекту</t>
  </si>
  <si>
    <t>Уменьшение ассигнований по ГБУЗ ЯО "Клиническая больница № 9" в связи с расторжением контракта</t>
  </si>
  <si>
    <t xml:space="preserve">Уменьшение ассигнований на мероприятия по совершенствованию программного обеспечения по информационной безопасности в связи с отсутствием потребности </t>
  </si>
  <si>
    <t>Межбюджетные трансферты ТФОМС на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</si>
  <si>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Уменьшение трансферта на сумму средств, зарезервированных на повышение оплаты труда отдельных категорий медицинских работников, в связи с ожидаемым выполнением в 2014 году показателя соотношения средней заработной платы данных категорий работников к средней заработной плате по региону</t>
  </si>
  <si>
    <t>Увеличение ассигнований в связи с увеличением численности получателей</t>
  </si>
  <si>
    <t xml:space="preserve">Увеличение ассигнований в связи с уточнением фактической потребности в средствах на основании представленных предприятиями-перевозчиками отчетов за 10 месяцев т.г. </t>
  </si>
  <si>
    <t>Увеличение ассигнований на предоставление субсидии ГАУК ЯО "Ярославская государственная филармония" в связи с увеличением государственного задания</t>
  </si>
  <si>
    <t xml:space="preserve">Увеличение ассигнований в связи с уточнением расходов в части  проиобретения расходных материалов </t>
  </si>
  <si>
    <t>Уменьшение асигнований в связи с отсутствием обращений по выплате компенсаций расходов на установку квартирного телефона</t>
  </si>
  <si>
    <t>Уменьшение ассигнований по ГБУЗ ЯО Некоузская ЦРБ в связи с отсутствием проектно-сметной документации по капитальному ремонту</t>
  </si>
  <si>
    <t>Межбюджетные трансферты  ТФОМС  на осуществление мер социальной поддержки медицинским работникам</t>
  </si>
  <si>
    <t>Уменьшение ассигнований в связи с отсутствием потребности</t>
  </si>
  <si>
    <t>Субвенция на обеспечение деятельности органов местного самоуправления в сфере социальной защиты населения</t>
  </si>
  <si>
    <t>Уменьшение ассигнований в связи с уточнением потребности</t>
  </si>
  <si>
    <t xml:space="preserve">Уменьшение ассигнований социально-реабилитационных центров для несовершеннолетних в связи с приведением фонда оплаты труда в соответствие с нормативными актами, экономией средств по результатам проведения конкурсных процедур, экономией средств по коммунальным услугам </t>
  </si>
  <si>
    <t>Уменьшение ассигнований по результатам выполнения мероприятий программы</t>
  </si>
  <si>
    <t xml:space="preserve">Уменьшение ассигнований в связи с изменением количества получателей </t>
  </si>
  <si>
    <t>Уменьшение ассигнований в связи с изменением количества получателей</t>
  </si>
  <si>
    <t>Уменьшение ассигнований в связи с  приведением фонда оплаты труда в соответствии с нормативными актами и экономией средств по итогам проведения конкурсных процедур</t>
  </si>
  <si>
    <t xml:space="preserve">Уменьшение ассигнований в сумме 751,5 тыс.руб. в связи с образовавшейся экономией по результатам проведения конкурсных процедур с последующим увеличением расходов по ВЦП агентства транспорта ЯО на льготный проезд отдельных категорий граждан на общественном транспорте </t>
  </si>
  <si>
    <t>Региональная программа "Стимулирование развития жилищного строительства на территории Ярославской области"</t>
  </si>
  <si>
    <t>Увеличение ассигнований в соответствии с обращением управления по социальной и демографической политике для обеспечения выплаты субсидии одной многодетной семье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</si>
  <si>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</si>
  <si>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Уменьшение ассигнований по ОЦП в связи с изменениями федеральной целевой программы и отменой софинансирования из областного бюджета</t>
  </si>
  <si>
    <t xml:space="preserve">Уменьшение ассигнований в связи с экономией, сложившейся в результате проведения конкурсных процедур. Средства направляются на реализацию мероприятий РП "Развитие водоснабжения, водоотведения и очистки сточных вод Ярославской области" для обеспечения софинансирования с федеральным бюджетом (неиспользованный остаток 8,5 млн.руб.)
</t>
  </si>
  <si>
    <t xml:space="preserve">Увеличение ассигнований в сумме 3 448 558 рублей для обеспечения софинансирования с федеральным бюджетом в рамках ФЦП "Чистая вода" и использования средств федерального бюджета в 2014 году в полном объеме (неиспользованный остаток средств федерального бюджета 2013 года - 8,5 млн.руб.) за счет уменьшения ассигнований в сумме 3 246 558 рублей по ОЦП "Комплексная программа модернизации и реформирования жилищно-коммунального хозяйства ЯО"
</t>
  </si>
  <si>
    <t>Расчёты с поставщиками и подрядчиками; субсидии юридическим лицам</t>
  </si>
  <si>
    <t xml:space="preserve">Реконструкция зданий производственного и административно-бытового корпуса Тутаевского промышленного парка "Мастер" </t>
  </si>
  <si>
    <t>Увеличение ассигнований за счет перераспределения с областной целевой программы "Стимулирование инвестиционной деятельности в Ярославской области" в сумме 2450 тыс.руб. и с ведомственной целевой программы департамента инвестиционной политики в сумме 950 тыс.руб.</t>
  </si>
  <si>
    <t>Уменьшение бюджетных ассигнований  в связи с уточнением фактической потребности до конца года на основании представленных предприятием-перевозчиком отчетов за 10 месяцев т.г. с последующим перераспределением  средств в сумме 950,0 тыс.руб. на расходы по Тутаевскому промышленному парку"Мастер" в рамках ОЦП развития субъектов малого и среднего предпринимательства ЯО</t>
  </si>
  <si>
    <t>Увеличение ассигнований за счет перераспределения с ОЦП сохранения, возрождения и развития народных художественных промыслов в Ярослаской области на государственную поддержку субъектов промышленной деятельности</t>
  </si>
  <si>
    <t>Ведомственная целевая программа "Обеспечение автотранспортом органов государственной власти Ярославской области"</t>
  </si>
  <si>
    <t xml:space="preserve">Увеличение  ассигнований  в сумме 77000,0 тыс.руб. в связи с уточнением фактической потребности в средствах на льготный проезд  граждан общественным транспортом на основании представленных предприятиями-перевозчиками  отчетов за 10 месяцев т.г., в том числе 751,5 тыс.руб. за счет уменьшения расходов по РП "Доступная среда" в результате образовавшейся экономии по результатам конкурсных процедур                    </t>
  </si>
  <si>
    <t>Увеличение ассигнований в рамках ВЦП на возмещение потерь организациям водного транспорта от государственного регулирования тарифов на пассажирские перевозки в связи с уточнением экспертного  заключения по уровню затрат департамента энергетики и регулирования тарифов ЯО</t>
  </si>
  <si>
    <t>Увеличение ассигнований в связи с увеличением закупки отечественного ячменя организациями, осуществляющими производство солода, и увеличением затрат на оформление и продвижение за пределы области продукции организаций АПК в соответствии с увеличением доходной части бюджета</t>
  </si>
  <si>
    <t>Уменьшение расходов в связи с включением оплаты услуг по сопровождению программных продуктов за счет мероприятий ГП "Создание условий для эффективного управления региональными и муниципальными финансами в ЯО"</t>
  </si>
  <si>
    <t xml:space="preserve">Уменьшение ассигнований в связи с уточнением потребности по выплатам неработающим пенсионерам, экономией, сложившейся после проведения торгов </t>
  </si>
  <si>
    <t>Уменьшение ассигнований в связи с сокращением оплаты налога на имущество, вследствие передачи административных зданий</t>
  </si>
  <si>
    <t>Уменьшение ассигнований по смете в связи с уточнением расходов</t>
  </si>
  <si>
    <t xml:space="preserve">Увеличение ассигнований для организаци архивного помещения (18000 руб.), защиты информации (74000 руб.),замена компьютеров, расходных материалов для компьютеров и канцтоваров (178000 руб.). </t>
  </si>
  <si>
    <t>Областная целевая программа "Развитие материально-технической базы медицинских организаций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</si>
</sst>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</numFmts>
  <fonts count="23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</font>
    <font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</cellStyleXfs>
  <cellXfs count="13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6" fillId="0" borderId="1" xfId="3" applyNumberFormat="1" applyFont="1" applyFill="1" applyBorder="1" applyAlignment="1" applyProtection="1">
      <alignment vertical="top" wrapText="1"/>
      <protection hidden="1"/>
    </xf>
    <xf numFmtId="164" fontId="7" fillId="0" borderId="1" xfId="0" applyNumberFormat="1" applyFont="1" applyFill="1" applyBorder="1"/>
    <xf numFmtId="164" fontId="6" fillId="0" borderId="1" xfId="0" applyNumberFormat="1" applyFont="1" applyFill="1" applyBorder="1"/>
    <xf numFmtId="0" fontId="0" fillId="0" borderId="0" xfId="0" applyFont="1" applyFill="1" applyAlignment="1">
      <alignment horizontal="right"/>
    </xf>
    <xf numFmtId="0" fontId="6" fillId="0" borderId="0" xfId="3" applyNumberFormat="1" applyFont="1" applyFill="1" applyBorder="1" applyAlignment="1" applyProtection="1">
      <alignment vertical="top" wrapText="1"/>
      <protection hidden="1"/>
    </xf>
    <xf numFmtId="16" fontId="7" fillId="0" borderId="1" xfId="4" applyNumberFormat="1" applyFont="1" applyFill="1" applyBorder="1" applyAlignment="1" applyProtection="1">
      <alignment horizontal="center" wrapText="1"/>
      <protection hidden="1"/>
    </xf>
    <xf numFmtId="0" fontId="6" fillId="0" borderId="0" xfId="3" applyNumberFormat="1" applyFont="1" applyFill="1" applyBorder="1" applyAlignment="1" applyProtection="1">
      <alignment vertical="top"/>
    </xf>
    <xf numFmtId="165" fontId="9" fillId="0" borderId="1" xfId="0" applyNumberFormat="1" applyFont="1" applyFill="1" applyBorder="1"/>
    <xf numFmtId="0" fontId="0" fillId="0" borderId="1" xfId="0" applyFont="1" applyFill="1" applyBorder="1"/>
    <xf numFmtId="0" fontId="6" fillId="0" borderId="1" xfId="0" applyFont="1" applyFill="1" applyBorder="1"/>
    <xf numFmtId="0" fontId="7" fillId="0" borderId="1" xfId="4" applyNumberFormat="1" applyFont="1" applyFill="1" applyBorder="1" applyAlignment="1" applyProtection="1">
      <alignment horizontal="center" wrapText="1"/>
      <protection hidden="1"/>
    </xf>
    <xf numFmtId="49" fontId="7" fillId="0" borderId="1" xfId="4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/>
    <xf numFmtId="0" fontId="6" fillId="0" borderId="0" xfId="0" applyFont="1" applyFill="1" applyBorder="1" applyAlignment="1" applyProtection="1">
      <alignment vertical="top" wrapText="1"/>
      <protection hidden="1"/>
    </xf>
    <xf numFmtId="3" fontId="0" fillId="0" borderId="0" xfId="0" applyNumberFormat="1" applyFont="1" applyFill="1" applyBorder="1"/>
    <xf numFmtId="0" fontId="6" fillId="0" borderId="1" xfId="3" applyFont="1" applyFill="1" applyBorder="1" applyAlignment="1" applyProtection="1">
      <alignment horizontal="left" wrapText="1"/>
      <protection hidden="1"/>
    </xf>
    <xf numFmtId="3" fontId="15" fillId="0" borderId="1" xfId="0" applyNumberFormat="1" applyFont="1" applyFill="1" applyBorder="1" applyAlignment="1">
      <alignment horizontal="right"/>
    </xf>
    <xf numFmtId="14" fontId="7" fillId="0" borderId="1" xfId="0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left" vertical="top"/>
    </xf>
    <xf numFmtId="0" fontId="6" fillId="0" borderId="1" xfId="3" applyNumberFormat="1" applyFont="1" applyFill="1" applyBorder="1" applyAlignment="1" applyProtection="1">
      <alignment horizontal="left" vertical="top"/>
    </xf>
    <xf numFmtId="49" fontId="17" fillId="0" borderId="1" xfId="3" applyNumberFormat="1" applyFont="1" applyFill="1" applyBorder="1" applyAlignment="1" applyProtection="1">
      <alignment horizontal="center" vertical="top"/>
    </xf>
    <xf numFmtId="0" fontId="17" fillId="0" borderId="1" xfId="3" applyNumberFormat="1" applyFont="1" applyFill="1" applyBorder="1" applyAlignment="1" applyProtection="1">
      <alignment vertical="top"/>
    </xf>
    <xf numFmtId="49" fontId="16" fillId="0" borderId="1" xfId="4" applyNumberFormat="1" applyFont="1" applyFill="1" applyBorder="1" applyAlignment="1" applyProtection="1">
      <alignment horizontal="center" vertical="top" wrapText="1"/>
      <protection hidden="1"/>
    </xf>
    <xf numFmtId="164" fontId="17" fillId="0" borderId="1" xfId="0" applyNumberFormat="1" applyFont="1" applyFill="1" applyBorder="1"/>
    <xf numFmtId="164" fontId="16" fillId="0" borderId="1" xfId="0" applyNumberFormat="1" applyFont="1" applyFill="1" applyBorder="1"/>
    <xf numFmtId="49" fontId="17" fillId="0" borderId="1" xfId="4" applyNumberFormat="1" applyFont="1" applyFill="1" applyBorder="1" applyAlignment="1" applyProtection="1">
      <alignment horizontal="center" vertical="top" wrapText="1"/>
      <protection hidden="1"/>
    </xf>
    <xf numFmtId="0" fontId="17" fillId="0" borderId="1" xfId="3" applyNumberFormat="1" applyFont="1" applyFill="1" applyBorder="1" applyAlignment="1" applyProtection="1"/>
    <xf numFmtId="166" fontId="0" fillId="0" borderId="0" xfId="0" applyNumberFormat="1" applyFont="1" applyFill="1"/>
    <xf numFmtId="3" fontId="19" fillId="0" borderId="1" xfId="0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 applyProtection="1">
      <alignment horizontal="right"/>
    </xf>
    <xf numFmtId="3" fontId="12" fillId="0" borderId="1" xfId="0" applyNumberFormat="1" applyFont="1" applyFill="1" applyBorder="1" applyAlignment="1" applyProtection="1">
      <alignment horizontal="right"/>
    </xf>
    <xf numFmtId="3" fontId="18" fillId="0" borderId="1" xfId="0" applyNumberFormat="1" applyFont="1" applyFill="1" applyBorder="1" applyAlignment="1" applyProtection="1">
      <alignment horizontal="right"/>
    </xf>
    <xf numFmtId="3" fontId="12" fillId="0" borderId="1" xfId="0" applyNumberFormat="1" applyFont="1" applyFill="1" applyBorder="1" applyAlignment="1">
      <alignment horizontal="right"/>
    </xf>
    <xf numFmtId="3" fontId="18" fillId="0" borderId="1" xfId="0" applyNumberFormat="1" applyFont="1" applyFill="1" applyBorder="1" applyAlignment="1">
      <alignment horizontal="right"/>
    </xf>
    <xf numFmtId="3" fontId="12" fillId="0" borderId="1" xfId="0" applyNumberFormat="1" applyFont="1" applyFill="1" applyBorder="1" applyAlignment="1" applyProtection="1">
      <alignment horizontal="right"/>
      <protection hidden="1"/>
    </xf>
    <xf numFmtId="3" fontId="19" fillId="0" borderId="1" xfId="3" applyNumberFormat="1" applyFont="1" applyFill="1" applyBorder="1" applyAlignment="1" applyProtection="1">
      <alignment horizontal="right" wrapText="1"/>
      <protection hidden="1"/>
    </xf>
    <xf numFmtId="3" fontId="12" fillId="0" borderId="1" xfId="0" applyNumberFormat="1" applyFont="1" applyFill="1" applyBorder="1" applyAlignment="1" applyProtection="1">
      <alignment horizontal="right" wrapText="1"/>
      <protection hidden="1"/>
    </xf>
    <xf numFmtId="3" fontId="12" fillId="0" borderId="1" xfId="3" applyNumberFormat="1" applyFont="1" applyFill="1" applyBorder="1" applyAlignment="1" applyProtection="1">
      <alignment horizontal="right"/>
    </xf>
    <xf numFmtId="3" fontId="12" fillId="0" borderId="1" xfId="6" applyNumberFormat="1" applyFont="1" applyFill="1" applyBorder="1" applyAlignment="1">
      <alignment horizontal="right"/>
    </xf>
    <xf numFmtId="3" fontId="18" fillId="0" borderId="1" xfId="5" applyNumberFormat="1" applyFont="1" applyFill="1" applyBorder="1" applyAlignment="1" applyProtection="1">
      <alignment horizontal="right" wrapText="1"/>
      <protection hidden="1"/>
    </xf>
    <xf numFmtId="3" fontId="18" fillId="0" borderId="1" xfId="3" applyNumberFormat="1" applyFont="1" applyFill="1" applyBorder="1" applyAlignment="1" applyProtection="1">
      <alignment horizontal="right" wrapText="1"/>
      <protection hidden="1"/>
    </xf>
    <xf numFmtId="3" fontId="18" fillId="0" borderId="1" xfId="3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 applyProtection="1">
      <alignment horizontal="left" vertical="top" wrapText="1"/>
      <protection hidden="1"/>
    </xf>
    <xf numFmtId="0" fontId="6" fillId="0" borderId="1" xfId="3" applyNumberFormat="1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3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8" fillId="0" borderId="1" xfId="3" applyNumberFormat="1" applyFont="1" applyFill="1" applyBorder="1" applyAlignment="1" applyProtection="1">
      <alignment horizontal="left" vertical="top" wrapText="1"/>
      <protection hidden="1"/>
    </xf>
    <xf numFmtId="0" fontId="15" fillId="0" borderId="1" xfId="2" applyNumberFormat="1" applyFont="1" applyFill="1" applyBorder="1" applyAlignment="1" applyProtection="1">
      <alignment horizontal="left" vertical="top" wrapText="1"/>
      <protection hidden="1"/>
    </xf>
    <xf numFmtId="0" fontId="13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" xfId="8" applyNumberFormat="1" applyFont="1" applyFill="1" applyBorder="1" applyAlignment="1" applyProtection="1">
      <alignment horizontal="left" vertical="top" wrapText="1"/>
      <protection hidden="1"/>
    </xf>
    <xf numFmtId="0" fontId="15" fillId="0" borderId="1" xfId="3" applyNumberFormat="1" applyFont="1" applyFill="1" applyBorder="1" applyAlignment="1" applyProtection="1">
      <alignment horizontal="left" vertical="top" wrapText="1"/>
      <protection hidden="1"/>
    </xf>
    <xf numFmtId="0" fontId="13" fillId="0" borderId="1" xfId="8" applyNumberFormat="1" applyFont="1" applyFill="1" applyBorder="1" applyAlignment="1" applyProtection="1">
      <alignment horizontal="left" vertical="top" wrapText="1"/>
      <protection hidden="1"/>
    </xf>
    <xf numFmtId="0" fontId="13" fillId="0" borderId="1" xfId="3" applyNumberFormat="1" applyFont="1" applyFill="1" applyBorder="1" applyAlignment="1" applyProtection="1">
      <alignment horizontal="left" vertical="top" wrapText="1"/>
      <protection hidden="1"/>
    </xf>
    <xf numFmtId="0" fontId="15" fillId="0" borderId="1" xfId="3" applyNumberFormat="1" applyFont="1" applyFill="1" applyBorder="1" applyAlignment="1" applyProtection="1">
      <alignment horizontal="left" vertical="top" wrapText="1"/>
    </xf>
    <xf numFmtId="0" fontId="13" fillId="0" borderId="1" xfId="3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left" vertical="top" wrapText="1"/>
      <protection hidden="1"/>
    </xf>
    <xf numFmtId="0" fontId="15" fillId="0" borderId="1" xfId="5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2" applyNumberFormat="1" applyFont="1" applyFill="1" applyBorder="1" applyAlignment="1" applyProtection="1">
      <alignment horizontal="left" vertical="top" wrapText="1"/>
    </xf>
    <xf numFmtId="0" fontId="13" fillId="0" borderId="1" xfId="5" applyNumberFormat="1" applyFont="1" applyFill="1" applyBorder="1" applyAlignment="1" applyProtection="1">
      <alignment horizontal="left" vertical="top" wrapText="1"/>
      <protection hidden="1"/>
    </xf>
    <xf numFmtId="49" fontId="15" fillId="0" borderId="1" xfId="0" applyNumberFormat="1" applyFont="1" applyFill="1" applyBorder="1" applyAlignment="1">
      <alignment horizontal="left" vertical="top" wrapText="1"/>
    </xf>
    <xf numFmtId="0" fontId="13" fillId="0" borderId="1" xfId="7" applyNumberFormat="1" applyFont="1" applyFill="1" applyBorder="1" applyAlignment="1" applyProtection="1">
      <alignment horizontal="left" vertical="top" wrapText="1"/>
      <protection hidden="1"/>
    </xf>
    <xf numFmtId="0" fontId="15" fillId="0" borderId="1" xfId="7" applyNumberFormat="1" applyFont="1" applyFill="1" applyBorder="1" applyAlignment="1" applyProtection="1">
      <alignment horizontal="left" vertical="top" wrapText="1"/>
      <protection hidden="1"/>
    </xf>
    <xf numFmtId="3" fontId="19" fillId="0" borderId="1" xfId="0" applyNumberFormat="1" applyFont="1" applyFill="1" applyBorder="1" applyAlignment="1">
      <alignment horizontal="right" wrapText="1"/>
    </xf>
    <xf numFmtId="0" fontId="14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0" borderId="1" xfId="3" applyNumberFormat="1" applyFont="1" applyFill="1" applyBorder="1" applyAlignment="1" applyProtection="1">
      <alignment horizontal="left" vertical="top" wrapText="1"/>
    </xf>
    <xf numFmtId="0" fontId="14" fillId="0" borderId="1" xfId="3" applyNumberFormat="1" applyFont="1" applyFill="1" applyBorder="1" applyAlignment="1" applyProtection="1">
      <alignment vertical="top" wrapText="1"/>
      <protection hidden="1"/>
    </xf>
    <xf numFmtId="0" fontId="7" fillId="0" borderId="1" xfId="4" applyNumberFormat="1" applyFont="1" applyFill="1" applyBorder="1" applyAlignment="1" applyProtection="1">
      <alignment wrapText="1"/>
      <protection hidden="1"/>
    </xf>
    <xf numFmtId="0" fontId="20" fillId="0" borderId="1" xfId="0" applyFont="1" applyFill="1" applyBorder="1"/>
    <xf numFmtId="0" fontId="14" fillId="0" borderId="1" xfId="3" applyNumberFormat="1" applyFont="1" applyFill="1" applyBorder="1" applyAlignment="1" applyProtection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>
      <alignment horizontal="right"/>
    </xf>
    <xf numFmtId="0" fontId="6" fillId="0" borderId="1" xfId="7" applyNumberFormat="1" applyFont="1" applyFill="1" applyBorder="1" applyAlignment="1" applyProtection="1">
      <alignment horizontal="left" vertical="top" wrapText="1"/>
      <protection hidden="1"/>
    </xf>
    <xf numFmtId="49" fontId="7" fillId="0" borderId="1" xfId="4" applyNumberFormat="1" applyFont="1" applyFill="1" applyBorder="1" applyAlignment="1" applyProtection="1">
      <alignment horizontal="center" vertical="top" wrapText="1"/>
      <protection hidden="1"/>
    </xf>
    <xf numFmtId="0" fontId="6" fillId="0" borderId="1" xfId="3" applyNumberFormat="1" applyFont="1" applyFill="1" applyBorder="1" applyAlignment="1" applyProtection="1">
      <alignment horizontal="center" wrapText="1"/>
      <protection hidden="1"/>
    </xf>
    <xf numFmtId="14" fontId="7" fillId="0" borderId="1" xfId="0" applyNumberFormat="1" applyFont="1" applyFill="1" applyBorder="1" applyAlignment="1" applyProtection="1">
      <alignment wrapText="1"/>
      <protection hidden="1"/>
    </xf>
    <xf numFmtId="0" fontId="6" fillId="0" borderId="1" xfId="3" applyNumberFormat="1" applyFont="1" applyFill="1" applyBorder="1" applyAlignment="1" applyProtection="1">
      <alignment horizontal="left" wrapText="1"/>
      <protection hidden="1"/>
    </xf>
    <xf numFmtId="3" fontId="12" fillId="0" borderId="1" xfId="0" applyNumberFormat="1" applyFont="1" applyFill="1" applyBorder="1" applyAlignment="1"/>
    <xf numFmtId="164" fontId="6" fillId="0" borderId="1" xfId="0" applyNumberFormat="1" applyFont="1" applyFill="1" applyBorder="1" applyAlignment="1" applyProtection="1">
      <alignment horizontal="right" vertical="top" wrapText="1"/>
      <protection hidden="1"/>
    </xf>
    <xf numFmtId="0" fontId="6" fillId="0" borderId="1" xfId="2" applyNumberFormat="1" applyFont="1" applyFill="1" applyBorder="1" applyAlignment="1" applyProtection="1">
      <alignment vertical="top" wrapText="1"/>
      <protection hidden="1"/>
    </xf>
    <xf numFmtId="3" fontId="12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 applyProtection="1">
      <alignment vertical="top"/>
    </xf>
    <xf numFmtId="164" fontId="14" fillId="0" borderId="1" xfId="0" applyNumberFormat="1" applyFont="1" applyFill="1" applyBorder="1"/>
    <xf numFmtId="0" fontId="7" fillId="0" borderId="1" xfId="4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wrapText="1"/>
      <protection hidden="1"/>
    </xf>
    <xf numFmtId="14" fontId="7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3" applyNumberFormat="1" applyFont="1" applyFill="1" applyBorder="1" applyAlignment="1" applyProtection="1">
      <alignment vertical="center" wrapText="1"/>
    </xf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1" xfId="5" applyNumberFormat="1" applyFont="1" applyFill="1" applyBorder="1" applyAlignment="1" applyProtection="1">
      <protection hidden="1"/>
    </xf>
    <xf numFmtId="0" fontId="11" fillId="0" borderId="1" xfId="5" applyNumberFormat="1" applyFont="1" applyFill="1" applyBorder="1" applyAlignment="1" applyProtection="1"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0" borderId="2" xfId="5" applyNumberFormat="1" applyFont="1" applyFill="1" applyBorder="1" applyAlignment="1" applyProtection="1">
      <alignment vertical="center" wrapText="1"/>
      <protection hidden="1"/>
    </xf>
    <xf numFmtId="3" fontId="19" fillId="0" borderId="1" xfId="0" applyNumberFormat="1" applyFont="1" applyFill="1" applyBorder="1" applyAlignment="1" applyProtection="1">
      <alignment horizontal="right" wrapText="1"/>
      <protection hidden="1"/>
    </xf>
    <xf numFmtId="3" fontId="18" fillId="0" borderId="1" xfId="0" applyNumberFormat="1" applyFont="1" applyFill="1" applyBorder="1" applyAlignment="1" applyProtection="1">
      <alignment horizontal="right" wrapText="1"/>
      <protection hidden="1"/>
    </xf>
    <xf numFmtId="0" fontId="6" fillId="0" borderId="1" xfId="3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Alignment="1">
      <alignment horizontal="center" wrapText="1"/>
    </xf>
    <xf numFmtId="0" fontId="6" fillId="0" borderId="1" xfId="3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ont="1" applyFill="1" applyAlignment="1">
      <alignment horizontal="right" wrapText="1"/>
    </xf>
    <xf numFmtId="0" fontId="0" fillId="0" borderId="1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0" applyNumberFormat="1" applyFont="1" applyFill="1" applyBorder="1" applyAlignment="1" applyProtection="1">
      <alignment vertical="top" wrapText="1"/>
      <protection hidden="1"/>
    </xf>
    <xf numFmtId="14" fontId="0" fillId="0" borderId="1" xfId="0" applyNumberFormat="1" applyFont="1" applyFill="1" applyBorder="1" applyAlignment="1">
      <alignment wrapText="1"/>
    </xf>
    <xf numFmtId="0" fontId="21" fillId="0" borderId="1" xfId="4" applyNumberFormat="1" applyFont="1" applyFill="1" applyBorder="1" applyAlignment="1" applyProtection="1">
      <alignment horizontal="center" wrapText="1"/>
      <protection hidden="1"/>
    </xf>
    <xf numFmtId="3" fontId="7" fillId="0" borderId="1" xfId="0" applyNumberFormat="1" applyFont="1" applyFill="1" applyBorder="1"/>
    <xf numFmtId="0" fontId="7" fillId="0" borderId="1" xfId="3" applyNumberFormat="1" applyFont="1" applyFill="1" applyBorder="1" applyAlignment="1" applyProtection="1">
      <alignment horizontal="center" wrapText="1"/>
      <protection hidden="1"/>
    </xf>
    <xf numFmtId="165" fontId="0" fillId="0" borderId="1" xfId="0" applyNumberFormat="1" applyFont="1" applyFill="1" applyBorder="1"/>
    <xf numFmtId="0" fontId="18" fillId="0" borderId="1" xfId="5" applyNumberFormat="1" applyFont="1" applyFill="1" applyBorder="1" applyAlignment="1" applyProtection="1">
      <alignment horizontal="left" vertical="center" wrapText="1"/>
      <protection hidden="1"/>
    </xf>
    <xf numFmtId="49" fontId="15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0" borderId="1" xfId="4" applyNumberFormat="1" applyFont="1" applyFill="1" applyBorder="1" applyAlignment="1" applyProtection="1">
      <alignment horizontal="center" wrapText="1"/>
      <protection hidden="1"/>
    </xf>
    <xf numFmtId="16" fontId="22" fillId="0" borderId="1" xfId="4" applyNumberFormat="1" applyFont="1" applyFill="1" applyBorder="1" applyAlignment="1" applyProtection="1">
      <alignment horizontal="center" wrapText="1"/>
      <protection hidden="1"/>
    </xf>
    <xf numFmtId="0" fontId="7" fillId="0" borderId="0" xfId="4" applyNumberFormat="1" applyFont="1" applyFill="1" applyBorder="1" applyAlignment="1" applyProtection="1">
      <alignment horizontal="center" wrapText="1"/>
      <protection hidden="1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view="pageBreakPreview" zoomScale="110" zoomScaleNormal="90" zoomScaleSheetLayoutView="110" workbookViewId="0">
      <pane ySplit="6" topLeftCell="A7" activePane="bottomLeft" state="frozen"/>
      <selection pane="bottomLeft" activeCell="A8" sqref="A8:H8"/>
    </sheetView>
  </sheetViews>
  <sheetFormatPr defaultRowHeight="12.75" x14ac:dyDescent="0.2"/>
  <cols>
    <col min="1" max="1" width="8.5703125" style="1" bestFit="1" customWidth="1"/>
    <col min="2" max="2" width="28.7109375" style="2" customWidth="1"/>
    <col min="3" max="3" width="19.28515625" style="3" customWidth="1"/>
    <col min="4" max="4" width="18.140625" style="3" customWidth="1"/>
    <col min="5" max="5" width="18.5703125" style="3" hidden="1" customWidth="1"/>
    <col min="6" max="6" width="15.85546875" style="3" hidden="1" customWidth="1"/>
    <col min="7" max="7" width="15.140625" style="3" hidden="1" customWidth="1"/>
    <col min="8" max="8" width="59.42578125" style="5" customWidth="1"/>
    <col min="9" max="16384" width="9.140625" style="3"/>
  </cols>
  <sheetData>
    <row r="1" spans="1:8" x14ac:dyDescent="0.2">
      <c r="H1" s="11" t="s">
        <v>197</v>
      </c>
    </row>
    <row r="2" spans="1:8" ht="12.75" customHeight="1" x14ac:dyDescent="0.2">
      <c r="H2" s="117" t="s">
        <v>1</v>
      </c>
    </row>
    <row r="3" spans="1:8" x14ac:dyDescent="0.2">
      <c r="H3" s="117"/>
    </row>
    <row r="4" spans="1:8" ht="41.25" customHeight="1" x14ac:dyDescent="0.25">
      <c r="A4" s="115" t="s">
        <v>15</v>
      </c>
      <c r="B4" s="115"/>
      <c r="C4" s="115"/>
      <c r="D4" s="115"/>
      <c r="E4" s="115"/>
      <c r="F4" s="115"/>
      <c r="G4" s="115"/>
      <c r="H4" s="115"/>
    </row>
    <row r="5" spans="1:8" ht="18.75" x14ac:dyDescent="0.3">
      <c r="B5" s="4"/>
      <c r="H5" s="5" t="s">
        <v>14</v>
      </c>
    </row>
    <row r="6" spans="1:8" ht="62.25" customHeight="1" x14ac:dyDescent="0.2">
      <c r="A6" s="53" t="s">
        <v>5</v>
      </c>
      <c r="B6" s="53" t="s">
        <v>179</v>
      </c>
      <c r="C6" s="118" t="s">
        <v>12</v>
      </c>
      <c r="D6" s="118" t="s">
        <v>13</v>
      </c>
      <c r="E6" s="118" t="s">
        <v>2</v>
      </c>
      <c r="F6" s="118" t="s">
        <v>3</v>
      </c>
      <c r="G6" s="118" t="s">
        <v>4</v>
      </c>
      <c r="H6" s="6" t="s">
        <v>0</v>
      </c>
    </row>
    <row r="7" spans="1:8" ht="47.25" customHeight="1" x14ac:dyDescent="0.25">
      <c r="A7" s="18" t="s">
        <v>9</v>
      </c>
      <c r="B7" s="119" t="s">
        <v>177</v>
      </c>
      <c r="C7" s="44">
        <f>C8+C11+C14</f>
        <v>13000000</v>
      </c>
      <c r="D7" s="44">
        <f>D8+D11+D14</f>
        <v>105599386</v>
      </c>
      <c r="E7" s="21"/>
      <c r="F7" s="21"/>
      <c r="G7" s="21"/>
      <c r="H7" s="120"/>
    </row>
    <row r="8" spans="1:8" ht="85.5" x14ac:dyDescent="0.25">
      <c r="A8" s="18" t="s">
        <v>6</v>
      </c>
      <c r="B8" s="64" t="s">
        <v>242</v>
      </c>
      <c r="C8" s="44">
        <f>C9</f>
        <v>0</v>
      </c>
      <c r="D8" s="44">
        <f>D9</f>
        <v>39053106</v>
      </c>
      <c r="E8" s="9"/>
      <c r="F8" s="9"/>
      <c r="G8" s="9"/>
      <c r="H8" s="79"/>
    </row>
    <row r="9" spans="1:8" ht="30" x14ac:dyDescent="0.25">
      <c r="A9" s="33"/>
      <c r="B9" s="66" t="s">
        <v>91</v>
      </c>
      <c r="C9" s="39">
        <f>C10</f>
        <v>0</v>
      </c>
      <c r="D9" s="39">
        <f t="shared" ref="D9:G9" si="0">D10</f>
        <v>39053106</v>
      </c>
      <c r="E9" s="39">
        <f t="shared" si="0"/>
        <v>0</v>
      </c>
      <c r="F9" s="39">
        <f t="shared" si="0"/>
        <v>0</v>
      </c>
      <c r="G9" s="39">
        <f t="shared" si="0"/>
        <v>0</v>
      </c>
      <c r="H9" s="79"/>
    </row>
    <row r="10" spans="1:8" s="14" customFormat="1" ht="29.25" customHeight="1" x14ac:dyDescent="0.25">
      <c r="A10" s="31"/>
      <c r="B10" s="107" t="s">
        <v>26</v>
      </c>
      <c r="C10" s="43"/>
      <c r="D10" s="48">
        <v>39053106</v>
      </c>
      <c r="E10" s="32"/>
      <c r="F10" s="32"/>
      <c r="G10" s="32"/>
      <c r="H10" s="79" t="s">
        <v>199</v>
      </c>
    </row>
    <row r="11" spans="1:8" ht="99.75" x14ac:dyDescent="0.25">
      <c r="A11" s="18" t="s">
        <v>7</v>
      </c>
      <c r="B11" s="64" t="s">
        <v>8</v>
      </c>
      <c r="C11" s="42">
        <f t="shared" ref="C11:D11" si="1">C12</f>
        <v>9000000</v>
      </c>
      <c r="D11" s="42">
        <f t="shared" si="1"/>
        <v>0</v>
      </c>
      <c r="E11" s="121"/>
      <c r="F11" s="121"/>
      <c r="G11" s="121"/>
      <c r="H11" s="84"/>
    </row>
    <row r="12" spans="1:8" ht="30" x14ac:dyDescent="0.25">
      <c r="A12" s="18"/>
      <c r="B12" s="68" t="s">
        <v>73</v>
      </c>
      <c r="C12" s="40">
        <f>C13</f>
        <v>9000000</v>
      </c>
      <c r="D12" s="40">
        <f>D13</f>
        <v>0</v>
      </c>
      <c r="E12" s="121"/>
      <c r="F12" s="121"/>
      <c r="G12" s="121"/>
      <c r="H12" s="84"/>
    </row>
    <row r="13" spans="1:8" ht="45" customHeight="1" x14ac:dyDescent="0.25">
      <c r="A13" s="18"/>
      <c r="B13" s="85" t="s">
        <v>71</v>
      </c>
      <c r="C13" s="41">
        <v>9000000</v>
      </c>
      <c r="D13" s="40"/>
      <c r="E13" s="121"/>
      <c r="F13" s="121"/>
      <c r="G13" s="121"/>
      <c r="H13" s="84" t="s">
        <v>176</v>
      </c>
    </row>
    <row r="14" spans="1:8" ht="63.75" customHeight="1" x14ac:dyDescent="0.25">
      <c r="A14" s="18" t="s">
        <v>11</v>
      </c>
      <c r="B14" s="67" t="s">
        <v>72</v>
      </c>
      <c r="C14" s="42">
        <f t="shared" ref="C14:D14" si="2">C15</f>
        <v>4000000</v>
      </c>
      <c r="D14" s="42">
        <f t="shared" si="2"/>
        <v>66546280</v>
      </c>
      <c r="E14" s="121"/>
      <c r="F14" s="121"/>
      <c r="G14" s="121"/>
      <c r="H14" s="84"/>
    </row>
    <row r="15" spans="1:8" ht="30" x14ac:dyDescent="0.25">
      <c r="A15" s="18"/>
      <c r="B15" s="68" t="s">
        <v>73</v>
      </c>
      <c r="C15" s="40">
        <f>SUM(C16:C21)</f>
        <v>4000000</v>
      </c>
      <c r="D15" s="40">
        <f>SUM(D16:D21)</f>
        <v>66546280</v>
      </c>
      <c r="E15" s="121"/>
      <c r="F15" s="121"/>
      <c r="G15" s="121"/>
      <c r="H15" s="84"/>
    </row>
    <row r="16" spans="1:8" ht="39" x14ac:dyDescent="0.25">
      <c r="A16" s="18"/>
      <c r="B16" s="107" t="s">
        <v>26</v>
      </c>
      <c r="C16" s="92"/>
      <c r="D16" s="47">
        <v>5000000</v>
      </c>
      <c r="E16" s="121"/>
      <c r="F16" s="121"/>
      <c r="G16" s="121"/>
      <c r="H16" s="26" t="s">
        <v>203</v>
      </c>
    </row>
    <row r="17" spans="1:8" ht="28.5" customHeight="1" x14ac:dyDescent="0.25">
      <c r="A17" s="18"/>
      <c r="B17" s="107" t="s">
        <v>22</v>
      </c>
      <c r="C17" s="47"/>
      <c r="D17" s="47">
        <v>500000</v>
      </c>
      <c r="E17" s="93"/>
      <c r="F17" s="93"/>
      <c r="G17" s="93"/>
      <c r="H17" s="84" t="s">
        <v>202</v>
      </c>
    </row>
    <row r="18" spans="1:8" ht="28.5" customHeight="1" x14ac:dyDescent="0.25">
      <c r="A18" s="18"/>
      <c r="B18" s="107" t="s">
        <v>22</v>
      </c>
      <c r="C18" s="47"/>
      <c r="D18" s="47">
        <v>700000</v>
      </c>
      <c r="E18" s="93"/>
      <c r="F18" s="93"/>
      <c r="G18" s="93"/>
      <c r="H18" s="84" t="s">
        <v>211</v>
      </c>
    </row>
    <row r="19" spans="1:8" ht="29.25" customHeight="1" x14ac:dyDescent="0.25">
      <c r="A19" s="18"/>
      <c r="B19" s="107" t="s">
        <v>71</v>
      </c>
      <c r="C19" s="47"/>
      <c r="D19" s="47">
        <v>576000</v>
      </c>
      <c r="E19" s="93"/>
      <c r="F19" s="93"/>
      <c r="G19" s="93"/>
      <c r="H19" s="84" t="s">
        <v>183</v>
      </c>
    </row>
    <row r="20" spans="1:8" ht="53.25" customHeight="1" x14ac:dyDescent="0.25">
      <c r="A20" s="18"/>
      <c r="B20" s="107" t="s">
        <v>212</v>
      </c>
      <c r="C20" s="47">
        <v>4000000</v>
      </c>
      <c r="D20" s="47"/>
      <c r="E20" s="93"/>
      <c r="F20" s="93"/>
      <c r="G20" s="93"/>
      <c r="H20" s="84" t="s">
        <v>206</v>
      </c>
    </row>
    <row r="21" spans="1:8" ht="105" customHeight="1" x14ac:dyDescent="0.25">
      <c r="A21" s="18"/>
      <c r="B21" s="107" t="s">
        <v>204</v>
      </c>
      <c r="C21" s="47"/>
      <c r="D21" s="47">
        <v>59770280</v>
      </c>
      <c r="E21" s="93"/>
      <c r="F21" s="93"/>
      <c r="G21" s="93"/>
      <c r="H21" s="84" t="s">
        <v>205</v>
      </c>
    </row>
    <row r="22" spans="1:8" ht="73.5" customHeight="1" x14ac:dyDescent="0.25">
      <c r="A22" s="13" t="s">
        <v>185</v>
      </c>
      <c r="B22" s="64" t="s">
        <v>186</v>
      </c>
      <c r="C22" s="113">
        <f t="shared" ref="C22:D24" si="3">C23</f>
        <v>0</v>
      </c>
      <c r="D22" s="113">
        <f t="shared" si="3"/>
        <v>459445</v>
      </c>
      <c r="E22" s="93"/>
      <c r="F22" s="93"/>
      <c r="G22" s="93"/>
      <c r="H22" s="84"/>
    </row>
    <row r="23" spans="1:8" ht="72" customHeight="1" x14ac:dyDescent="0.25">
      <c r="A23" s="33" t="s">
        <v>187</v>
      </c>
      <c r="B23" s="64" t="s">
        <v>188</v>
      </c>
      <c r="C23" s="113">
        <f t="shared" si="3"/>
        <v>0</v>
      </c>
      <c r="D23" s="113">
        <f t="shared" si="3"/>
        <v>459445</v>
      </c>
      <c r="E23" s="93"/>
      <c r="F23" s="93"/>
      <c r="G23" s="93"/>
      <c r="H23" s="84"/>
    </row>
    <row r="24" spans="1:8" ht="33" customHeight="1" x14ac:dyDescent="0.25">
      <c r="A24" s="18"/>
      <c r="B24" s="66" t="s">
        <v>91</v>
      </c>
      <c r="C24" s="112">
        <f t="shared" si="3"/>
        <v>0</v>
      </c>
      <c r="D24" s="112">
        <f t="shared" si="3"/>
        <v>459445</v>
      </c>
      <c r="E24" s="93"/>
      <c r="F24" s="93"/>
      <c r="G24" s="93"/>
      <c r="H24" s="84"/>
    </row>
    <row r="25" spans="1:8" ht="67.5" customHeight="1" x14ac:dyDescent="0.25">
      <c r="A25" s="18"/>
      <c r="B25" s="107" t="s">
        <v>189</v>
      </c>
      <c r="C25" s="47"/>
      <c r="D25" s="47">
        <v>459445</v>
      </c>
      <c r="E25" s="93"/>
      <c r="F25" s="93"/>
      <c r="G25" s="93"/>
      <c r="H25" s="84" t="s">
        <v>213</v>
      </c>
    </row>
    <row r="26" spans="1:8" ht="57" x14ac:dyDescent="0.25">
      <c r="A26" s="18" t="s">
        <v>75</v>
      </c>
      <c r="B26" s="60" t="s">
        <v>76</v>
      </c>
      <c r="C26" s="44">
        <f>C27</f>
        <v>0</v>
      </c>
      <c r="D26" s="44">
        <f>D27</f>
        <v>47449745</v>
      </c>
      <c r="E26" s="21"/>
      <c r="F26" s="21"/>
      <c r="G26" s="21"/>
      <c r="H26" s="29"/>
    </row>
    <row r="27" spans="1:8" ht="57" x14ac:dyDescent="0.25">
      <c r="A27" s="18" t="s">
        <v>77</v>
      </c>
      <c r="B27" s="60" t="s">
        <v>78</v>
      </c>
      <c r="C27" s="44">
        <f t="shared" ref="C27:D27" si="4">C28</f>
        <v>0</v>
      </c>
      <c r="D27" s="44">
        <f t="shared" si="4"/>
        <v>47449745</v>
      </c>
      <c r="E27" s="27">
        <f>SUM(E29:E39)</f>
        <v>0</v>
      </c>
      <c r="F27" s="27">
        <f>SUM(F29:F39)</f>
        <v>0</v>
      </c>
      <c r="G27" s="27">
        <f>SUM(G29:G39)</f>
        <v>0</v>
      </c>
      <c r="H27" s="107"/>
    </row>
    <row r="28" spans="1:8" ht="45" x14ac:dyDescent="0.25">
      <c r="A28" s="18"/>
      <c r="B28" s="61" t="s">
        <v>79</v>
      </c>
      <c r="C28" s="39">
        <f>SUM(C29:C39)</f>
        <v>0</v>
      </c>
      <c r="D28" s="39">
        <f>SUM(D29:D39)</f>
        <v>47449745</v>
      </c>
      <c r="E28" s="10"/>
      <c r="F28" s="10"/>
      <c r="G28" s="10"/>
      <c r="H28" s="107"/>
    </row>
    <row r="29" spans="1:8" ht="66.75" customHeight="1" x14ac:dyDescent="0.25">
      <c r="A29" s="90"/>
      <c r="B29" s="110" t="s">
        <v>136</v>
      </c>
      <c r="C29" s="45"/>
      <c r="D29" s="43">
        <v>18640000</v>
      </c>
      <c r="E29" s="10"/>
      <c r="F29" s="10"/>
      <c r="G29" s="10"/>
      <c r="H29" s="107" t="s">
        <v>137</v>
      </c>
    </row>
    <row r="30" spans="1:8" ht="89.25" customHeight="1" x14ac:dyDescent="0.25">
      <c r="A30" s="122"/>
      <c r="B30" s="99" t="s">
        <v>138</v>
      </c>
      <c r="C30" s="45"/>
      <c r="D30" s="45">
        <v>8320900</v>
      </c>
      <c r="E30" s="10"/>
      <c r="F30" s="10"/>
      <c r="G30" s="10"/>
      <c r="H30" s="107" t="s">
        <v>139</v>
      </c>
    </row>
    <row r="31" spans="1:8" ht="15.75" customHeight="1" x14ac:dyDescent="0.25">
      <c r="A31" s="28"/>
      <c r="B31" s="56" t="s">
        <v>147</v>
      </c>
      <c r="C31" s="45"/>
      <c r="D31" s="45">
        <f>3585000+211700</f>
        <v>3796700</v>
      </c>
      <c r="E31" s="10"/>
      <c r="F31" s="10"/>
      <c r="G31" s="10"/>
      <c r="H31" s="100" t="s">
        <v>148</v>
      </c>
    </row>
    <row r="32" spans="1:8" ht="54" customHeight="1" x14ac:dyDescent="0.25">
      <c r="A32" s="101"/>
      <c r="B32" s="56" t="s">
        <v>214</v>
      </c>
      <c r="C32" s="45"/>
      <c r="D32" s="43">
        <v>160000</v>
      </c>
      <c r="E32" s="10"/>
      <c r="F32" s="10"/>
      <c r="G32" s="10"/>
      <c r="H32" s="54" t="s">
        <v>215</v>
      </c>
    </row>
    <row r="33" spans="1:8" ht="68.25" customHeight="1" x14ac:dyDescent="0.25">
      <c r="A33" s="16"/>
      <c r="B33" s="94" t="s">
        <v>167</v>
      </c>
      <c r="C33" s="45"/>
      <c r="D33" s="43">
        <v>13697630</v>
      </c>
      <c r="E33" s="10"/>
      <c r="F33" s="10"/>
      <c r="G33" s="10"/>
      <c r="H33" s="107" t="s">
        <v>216</v>
      </c>
    </row>
    <row r="34" spans="1:8" ht="66" customHeight="1" x14ac:dyDescent="0.25">
      <c r="A34" s="13"/>
      <c r="B34" s="85" t="s">
        <v>168</v>
      </c>
      <c r="C34" s="49"/>
      <c r="D34" s="43">
        <f>2217656-1311000</f>
        <v>906656</v>
      </c>
      <c r="E34" s="10"/>
      <c r="F34" s="10"/>
      <c r="G34" s="10"/>
      <c r="H34" s="107" t="s">
        <v>217</v>
      </c>
    </row>
    <row r="35" spans="1:8" ht="64.5" customHeight="1" x14ac:dyDescent="0.25">
      <c r="A35" s="13"/>
      <c r="B35" s="107" t="s">
        <v>169</v>
      </c>
      <c r="C35" s="49"/>
      <c r="D35" s="43">
        <v>17500</v>
      </c>
      <c r="E35" s="10"/>
      <c r="F35" s="10"/>
      <c r="G35" s="10"/>
      <c r="H35" s="107" t="s">
        <v>210</v>
      </c>
    </row>
    <row r="36" spans="1:8" ht="63.75" x14ac:dyDescent="0.25">
      <c r="A36" s="13"/>
      <c r="B36" s="107" t="s">
        <v>170</v>
      </c>
      <c r="C36" s="49"/>
      <c r="D36" s="43">
        <v>101900</v>
      </c>
      <c r="E36" s="10"/>
      <c r="F36" s="10"/>
      <c r="G36" s="10"/>
      <c r="H36" s="107" t="s">
        <v>218</v>
      </c>
    </row>
    <row r="37" spans="1:8" ht="95.25" customHeight="1" x14ac:dyDescent="0.25">
      <c r="A37" s="13"/>
      <c r="B37" s="107" t="s">
        <v>171</v>
      </c>
      <c r="C37" s="49"/>
      <c r="D37" s="43">
        <v>20760</v>
      </c>
      <c r="E37" s="10"/>
      <c r="F37" s="10"/>
      <c r="G37" s="10"/>
      <c r="H37" s="107" t="s">
        <v>219</v>
      </c>
    </row>
    <row r="38" spans="1:8" ht="135" customHeight="1" x14ac:dyDescent="0.25">
      <c r="A38" s="13"/>
      <c r="B38" s="56" t="s">
        <v>172</v>
      </c>
      <c r="C38" s="16"/>
      <c r="D38" s="43">
        <v>1147199</v>
      </c>
      <c r="E38" s="17"/>
      <c r="F38" s="17"/>
      <c r="G38" s="17"/>
      <c r="H38" s="107" t="s">
        <v>220</v>
      </c>
    </row>
    <row r="39" spans="1:8" ht="56.25" customHeight="1" x14ac:dyDescent="0.25">
      <c r="A39" s="13"/>
      <c r="B39" s="56" t="s">
        <v>173</v>
      </c>
      <c r="C39" s="95"/>
      <c r="D39" s="43">
        <v>640500</v>
      </c>
      <c r="E39" s="17"/>
      <c r="F39" s="17"/>
      <c r="G39" s="17"/>
      <c r="H39" s="107" t="s">
        <v>174</v>
      </c>
    </row>
    <row r="40" spans="1:8" ht="45.75" customHeight="1" x14ac:dyDescent="0.25">
      <c r="A40" s="18" t="s">
        <v>42</v>
      </c>
      <c r="B40" s="76" t="s">
        <v>43</v>
      </c>
      <c r="C40" s="44">
        <f t="shared" ref="C40:D40" si="5">C41</f>
        <v>0</v>
      </c>
      <c r="D40" s="44">
        <f t="shared" si="5"/>
        <v>2851500</v>
      </c>
      <c r="E40" s="10"/>
      <c r="F40" s="10"/>
      <c r="G40" s="10"/>
      <c r="H40" s="107"/>
    </row>
    <row r="41" spans="1:8" ht="28.5" x14ac:dyDescent="0.25">
      <c r="A41" s="19" t="s">
        <v>44</v>
      </c>
      <c r="B41" s="70" t="s">
        <v>109</v>
      </c>
      <c r="C41" s="44">
        <f>C42+C44+C46</f>
        <v>0</v>
      </c>
      <c r="D41" s="44">
        <f>D42+D44+D46</f>
        <v>2851500</v>
      </c>
      <c r="E41" s="10"/>
      <c r="F41" s="10"/>
      <c r="G41" s="10"/>
      <c r="H41" s="107"/>
    </row>
    <row r="42" spans="1:8" ht="29.25" customHeight="1" x14ac:dyDescent="0.25">
      <c r="A42" s="18"/>
      <c r="B42" s="72" t="s">
        <v>50</v>
      </c>
      <c r="C42" s="39">
        <f t="shared" ref="C42:D42" si="6">C43</f>
        <v>0</v>
      </c>
      <c r="D42" s="39">
        <f t="shared" si="6"/>
        <v>1800000</v>
      </c>
      <c r="E42" s="10"/>
      <c r="F42" s="10"/>
      <c r="G42" s="10"/>
      <c r="H42" s="114"/>
    </row>
    <row r="43" spans="1:8" ht="108" customHeight="1" x14ac:dyDescent="0.25">
      <c r="A43" s="18"/>
      <c r="B43" s="85" t="s">
        <v>178</v>
      </c>
      <c r="C43" s="49"/>
      <c r="D43" s="43">
        <v>1800000</v>
      </c>
      <c r="E43" s="10"/>
      <c r="F43" s="10"/>
      <c r="G43" s="10"/>
      <c r="H43" s="107" t="s">
        <v>184</v>
      </c>
    </row>
    <row r="44" spans="1:8" ht="45" x14ac:dyDescent="0.25">
      <c r="A44" s="123"/>
      <c r="B44" s="72" t="s">
        <v>80</v>
      </c>
      <c r="C44" s="39">
        <f t="shared" ref="C44:D44" si="7">C45</f>
        <v>0</v>
      </c>
      <c r="D44" s="39">
        <f t="shared" si="7"/>
        <v>300000</v>
      </c>
      <c r="E44" s="17"/>
      <c r="F44" s="17"/>
      <c r="G44" s="17"/>
      <c r="H44" s="22"/>
    </row>
    <row r="45" spans="1:8" ht="67.5" customHeight="1" x14ac:dyDescent="0.25">
      <c r="A45" s="123"/>
      <c r="B45" s="85" t="s">
        <v>175</v>
      </c>
      <c r="C45" s="39"/>
      <c r="D45" s="43">
        <v>300000</v>
      </c>
      <c r="E45" s="17"/>
      <c r="F45" s="17"/>
      <c r="G45" s="17"/>
      <c r="H45" s="91" t="s">
        <v>190</v>
      </c>
    </row>
    <row r="46" spans="1:8" ht="16.5" customHeight="1" x14ac:dyDescent="0.25">
      <c r="A46" s="123"/>
      <c r="B46" s="72" t="s">
        <v>81</v>
      </c>
      <c r="C46" s="39">
        <f t="shared" ref="C46:D46" si="8">C47+C48</f>
        <v>0</v>
      </c>
      <c r="D46" s="39">
        <f t="shared" si="8"/>
        <v>751500</v>
      </c>
      <c r="E46" s="17"/>
      <c r="F46" s="17"/>
      <c r="G46" s="17"/>
      <c r="H46" s="22"/>
    </row>
    <row r="47" spans="1:8" ht="80.25" customHeight="1" x14ac:dyDescent="0.25">
      <c r="A47" s="13"/>
      <c r="B47" s="85" t="s">
        <v>140</v>
      </c>
      <c r="C47" s="49"/>
      <c r="D47" s="43">
        <v>644500</v>
      </c>
      <c r="E47" s="10"/>
      <c r="F47" s="10"/>
      <c r="G47" s="10"/>
      <c r="H47" s="116" t="s">
        <v>221</v>
      </c>
    </row>
    <row r="48" spans="1:8" ht="83.25" customHeight="1" x14ac:dyDescent="0.25">
      <c r="A48" s="13"/>
      <c r="B48" s="85" t="s">
        <v>141</v>
      </c>
      <c r="C48" s="49"/>
      <c r="D48" s="43">
        <v>107000</v>
      </c>
      <c r="E48" s="10"/>
      <c r="F48" s="10"/>
      <c r="G48" s="10"/>
      <c r="H48" s="116"/>
    </row>
    <row r="49" spans="1:8" ht="71.25" x14ac:dyDescent="0.25">
      <c r="A49" s="88" t="s">
        <v>92</v>
      </c>
      <c r="B49" s="60" t="s">
        <v>93</v>
      </c>
      <c r="C49" s="44">
        <f>C50+C53</f>
        <v>855500</v>
      </c>
      <c r="D49" s="44">
        <f>D50+D53</f>
        <v>9344537</v>
      </c>
      <c r="E49" s="34"/>
      <c r="F49" s="34"/>
      <c r="G49" s="34"/>
      <c r="H49" s="107"/>
    </row>
    <row r="50" spans="1:8" ht="74.25" customHeight="1" x14ac:dyDescent="0.25">
      <c r="A50" s="18" t="s">
        <v>102</v>
      </c>
      <c r="B50" s="64" t="s">
        <v>222</v>
      </c>
      <c r="C50" s="44">
        <f>C51</f>
        <v>855500</v>
      </c>
      <c r="D50" s="44">
        <f>D51</f>
        <v>0</v>
      </c>
      <c r="E50" s="8"/>
      <c r="F50" s="10"/>
      <c r="G50" s="10"/>
      <c r="H50" s="107"/>
    </row>
    <row r="51" spans="1:8" ht="45" x14ac:dyDescent="0.25">
      <c r="A51" s="18"/>
      <c r="B51" s="73" t="s">
        <v>103</v>
      </c>
      <c r="C51" s="39">
        <f>C52</f>
        <v>855500</v>
      </c>
      <c r="D51" s="39">
        <f>D52</f>
        <v>0</v>
      </c>
      <c r="E51" s="20"/>
      <c r="F51" s="10"/>
      <c r="G51" s="10"/>
      <c r="H51" s="22"/>
    </row>
    <row r="52" spans="1:8" ht="40.5" customHeight="1" x14ac:dyDescent="0.25">
      <c r="A52" s="18"/>
      <c r="B52" s="111" t="s">
        <v>142</v>
      </c>
      <c r="C52" s="43">
        <v>855500</v>
      </c>
      <c r="D52" s="43"/>
      <c r="E52" s="20"/>
      <c r="F52" s="10"/>
      <c r="G52" s="10"/>
      <c r="H52" s="22" t="s">
        <v>223</v>
      </c>
    </row>
    <row r="53" spans="1:8" ht="31.5" customHeight="1" x14ac:dyDescent="0.25">
      <c r="A53" s="33" t="s">
        <v>94</v>
      </c>
      <c r="B53" s="63" t="s">
        <v>95</v>
      </c>
      <c r="C53" s="44">
        <f t="shared" ref="C53:D54" si="9">C54</f>
        <v>0</v>
      </c>
      <c r="D53" s="44">
        <f t="shared" si="9"/>
        <v>9344537</v>
      </c>
      <c r="E53" s="34"/>
      <c r="F53" s="34"/>
      <c r="G53" s="34"/>
      <c r="H53" s="107"/>
    </row>
    <row r="54" spans="1:8" ht="30" x14ac:dyDescent="0.25">
      <c r="A54" s="33"/>
      <c r="B54" s="66" t="s">
        <v>91</v>
      </c>
      <c r="C54" s="39">
        <f t="shared" si="9"/>
        <v>0</v>
      </c>
      <c r="D54" s="39">
        <f t="shared" si="9"/>
        <v>9344537</v>
      </c>
      <c r="E54" s="34"/>
      <c r="F54" s="34"/>
      <c r="G54" s="34"/>
      <c r="H54" s="107"/>
    </row>
    <row r="55" spans="1:8" ht="28.5" customHeight="1" x14ac:dyDescent="0.25">
      <c r="A55" s="33"/>
      <c r="B55" s="85" t="s">
        <v>116</v>
      </c>
      <c r="C55" s="43"/>
      <c r="D55" s="43">
        <v>9344537</v>
      </c>
      <c r="E55" s="34"/>
      <c r="F55" s="34"/>
      <c r="G55" s="34"/>
      <c r="H55" s="107" t="s">
        <v>191</v>
      </c>
    </row>
    <row r="56" spans="1:8" ht="116.25" customHeight="1" x14ac:dyDescent="0.25">
      <c r="A56" s="18" t="s">
        <v>48</v>
      </c>
      <c r="B56" s="60" t="s">
        <v>49</v>
      </c>
      <c r="C56" s="44">
        <f>C57</f>
        <v>0</v>
      </c>
      <c r="D56" s="44">
        <f>D57</f>
        <v>5107500</v>
      </c>
      <c r="E56" s="16"/>
      <c r="F56" s="16"/>
      <c r="G56" s="16"/>
      <c r="H56" s="107"/>
    </row>
    <row r="57" spans="1:8" ht="147.75" customHeight="1" x14ac:dyDescent="0.25">
      <c r="A57" s="19" t="s">
        <v>149</v>
      </c>
      <c r="B57" s="74" t="s">
        <v>224</v>
      </c>
      <c r="C57" s="44">
        <f t="shared" ref="C57:D57" si="10">C58</f>
        <v>0</v>
      </c>
      <c r="D57" s="44">
        <f t="shared" si="10"/>
        <v>5107500</v>
      </c>
      <c r="E57" s="16"/>
      <c r="F57" s="16"/>
      <c r="G57" s="16"/>
      <c r="H57" s="107"/>
    </row>
    <row r="58" spans="1:8" ht="33.75" customHeight="1" x14ac:dyDescent="0.25">
      <c r="A58" s="18"/>
      <c r="B58" s="61" t="s">
        <v>53</v>
      </c>
      <c r="C58" s="43"/>
      <c r="D58" s="39">
        <f>D59</f>
        <v>5107500</v>
      </c>
      <c r="E58" s="16"/>
      <c r="F58" s="16"/>
      <c r="G58" s="16"/>
      <c r="H58" s="107"/>
    </row>
    <row r="59" spans="1:8" ht="42" customHeight="1" x14ac:dyDescent="0.25">
      <c r="A59" s="18"/>
      <c r="B59" s="62" t="s">
        <v>47</v>
      </c>
      <c r="C59" s="43"/>
      <c r="D59" s="43">
        <v>5107500</v>
      </c>
      <c r="E59" s="16"/>
      <c r="F59" s="16"/>
      <c r="G59" s="16"/>
      <c r="H59" s="107" t="s">
        <v>225</v>
      </c>
    </row>
    <row r="60" spans="1:8" ht="57" x14ac:dyDescent="0.25">
      <c r="A60" s="18" t="s">
        <v>23</v>
      </c>
      <c r="B60" s="70" t="s">
        <v>24</v>
      </c>
      <c r="C60" s="50">
        <f>C61+C65</f>
        <v>2775724</v>
      </c>
      <c r="D60" s="50">
        <f>D61+D65</f>
        <v>392584</v>
      </c>
      <c r="E60" s="21"/>
      <c r="F60" s="21"/>
      <c r="G60" s="21"/>
      <c r="H60" s="85"/>
    </row>
    <row r="61" spans="1:8" ht="57" x14ac:dyDescent="0.25">
      <c r="A61" s="98" t="s">
        <v>82</v>
      </c>
      <c r="B61" s="60" t="s">
        <v>83</v>
      </c>
      <c r="C61" s="44">
        <f t="shared" ref="C61:D61" si="11">C62</f>
        <v>2775724</v>
      </c>
      <c r="D61" s="44">
        <f t="shared" si="11"/>
        <v>0</v>
      </c>
      <c r="E61" s="16"/>
      <c r="F61" s="16"/>
      <c r="G61" s="16"/>
      <c r="H61" s="29"/>
    </row>
    <row r="62" spans="1:8" ht="30" x14ac:dyDescent="0.25">
      <c r="A62" s="18"/>
      <c r="B62" s="69" t="s">
        <v>10</v>
      </c>
      <c r="C62" s="39">
        <f>SUM(C63:C64)</f>
        <v>2775724</v>
      </c>
      <c r="D62" s="39">
        <f>SUM(D63:D64)</f>
        <v>0</v>
      </c>
      <c r="E62" s="16"/>
      <c r="F62" s="16"/>
      <c r="G62" s="16"/>
      <c r="H62" s="29"/>
    </row>
    <row r="63" spans="1:8" ht="40.5" customHeight="1" x14ac:dyDescent="0.25">
      <c r="A63" s="18"/>
      <c r="B63" s="96" t="s">
        <v>21</v>
      </c>
      <c r="C63" s="43">
        <v>2000000</v>
      </c>
      <c r="D63" s="43"/>
      <c r="E63" s="80"/>
      <c r="F63" s="97"/>
      <c r="G63" s="97"/>
      <c r="H63" s="8" t="s">
        <v>208</v>
      </c>
    </row>
    <row r="64" spans="1:8" ht="42" customHeight="1" x14ac:dyDescent="0.25">
      <c r="A64" s="18"/>
      <c r="B64" s="102" t="s">
        <v>22</v>
      </c>
      <c r="C64" s="43">
        <v>775724</v>
      </c>
      <c r="D64" s="43"/>
      <c r="E64" s="83"/>
      <c r="F64" s="97"/>
      <c r="G64" s="97"/>
      <c r="H64" s="79" t="s">
        <v>192</v>
      </c>
    </row>
    <row r="65" spans="1:8" ht="57" x14ac:dyDescent="0.25">
      <c r="A65" s="18" t="s">
        <v>117</v>
      </c>
      <c r="B65" s="70" t="s">
        <v>118</v>
      </c>
      <c r="C65" s="44">
        <f t="shared" ref="C65:D66" si="12">C66</f>
        <v>0</v>
      </c>
      <c r="D65" s="44">
        <f t="shared" si="12"/>
        <v>392584</v>
      </c>
      <c r="E65" s="9"/>
      <c r="F65" s="9"/>
      <c r="G65" s="9"/>
      <c r="H65" s="83"/>
    </row>
    <row r="66" spans="1:8" ht="30" x14ac:dyDescent="0.25">
      <c r="A66" s="18"/>
      <c r="B66" s="66" t="s">
        <v>68</v>
      </c>
      <c r="C66" s="39">
        <f t="shared" si="12"/>
        <v>0</v>
      </c>
      <c r="D66" s="39">
        <f t="shared" si="12"/>
        <v>392584</v>
      </c>
      <c r="E66" s="10"/>
      <c r="F66" s="10"/>
      <c r="G66" s="10"/>
      <c r="H66" s="83"/>
    </row>
    <row r="67" spans="1:8" ht="17.25" customHeight="1" x14ac:dyDescent="0.25">
      <c r="A67" s="36"/>
      <c r="B67" s="107" t="s">
        <v>25</v>
      </c>
      <c r="C67" s="43"/>
      <c r="D67" s="43">
        <v>392584</v>
      </c>
      <c r="E67" s="34"/>
      <c r="F67" s="34"/>
      <c r="G67" s="34"/>
      <c r="H67" s="22" t="s">
        <v>200</v>
      </c>
    </row>
    <row r="68" spans="1:8" ht="57" x14ac:dyDescent="0.25">
      <c r="A68" s="88" t="s">
        <v>96</v>
      </c>
      <c r="B68" s="60" t="s">
        <v>97</v>
      </c>
      <c r="C68" s="44">
        <f t="shared" ref="C68:D68" si="13">C69+C72</f>
        <v>0</v>
      </c>
      <c r="D68" s="44">
        <f t="shared" si="13"/>
        <v>2388899</v>
      </c>
      <c r="E68" s="44" t="e">
        <f>E69+E72+#REF!</f>
        <v>#REF!</v>
      </c>
      <c r="F68" s="44" t="e">
        <f>F69+F72+#REF!</f>
        <v>#REF!</v>
      </c>
      <c r="G68" s="44" t="e">
        <f>G69+G72+#REF!</f>
        <v>#REF!</v>
      </c>
      <c r="H68" s="107"/>
    </row>
    <row r="69" spans="1:8" ht="85.5" x14ac:dyDescent="0.25">
      <c r="A69" s="88" t="s">
        <v>131</v>
      </c>
      <c r="B69" s="64" t="s">
        <v>132</v>
      </c>
      <c r="C69" s="44">
        <f t="shared" ref="C69:D69" si="14">SUM(C70)</f>
        <v>0</v>
      </c>
      <c r="D69" s="44">
        <f t="shared" si="14"/>
        <v>1600000</v>
      </c>
      <c r="E69" s="44">
        <f t="shared" ref="C69:G70" si="15">SUM(E70)</f>
        <v>0</v>
      </c>
      <c r="F69" s="44">
        <f t="shared" si="15"/>
        <v>0</v>
      </c>
      <c r="G69" s="44">
        <f t="shared" si="15"/>
        <v>0</v>
      </c>
      <c r="H69" s="107"/>
    </row>
    <row r="70" spans="1:8" ht="60" x14ac:dyDescent="0.25">
      <c r="A70" s="88" t="s">
        <v>131</v>
      </c>
      <c r="B70" s="66" t="s">
        <v>98</v>
      </c>
      <c r="C70" s="39">
        <f t="shared" si="15"/>
        <v>0</v>
      </c>
      <c r="D70" s="39">
        <f t="shared" si="15"/>
        <v>1600000</v>
      </c>
      <c r="E70" s="34"/>
      <c r="F70" s="34"/>
      <c r="G70" s="34"/>
      <c r="H70" s="107"/>
    </row>
    <row r="71" spans="1:8" ht="53.25" customHeight="1" x14ac:dyDescent="0.25">
      <c r="A71" s="88"/>
      <c r="B71" s="107" t="s">
        <v>133</v>
      </c>
      <c r="C71" s="44"/>
      <c r="D71" s="43">
        <v>1600000</v>
      </c>
      <c r="E71" s="34"/>
      <c r="F71" s="34"/>
      <c r="G71" s="34"/>
      <c r="H71" s="107" t="s">
        <v>193</v>
      </c>
    </row>
    <row r="72" spans="1:8" ht="85.5" x14ac:dyDescent="0.25">
      <c r="A72" s="88" t="s">
        <v>134</v>
      </c>
      <c r="B72" s="64" t="s">
        <v>135</v>
      </c>
      <c r="C72" s="44">
        <f t="shared" ref="C72:D72" si="16">C73</f>
        <v>0</v>
      </c>
      <c r="D72" s="44">
        <f t="shared" si="16"/>
        <v>788899</v>
      </c>
      <c r="E72" s="34"/>
      <c r="F72" s="34"/>
      <c r="G72" s="34"/>
      <c r="H72" s="107"/>
    </row>
    <row r="73" spans="1:8" ht="45" x14ac:dyDescent="0.25">
      <c r="A73" s="88"/>
      <c r="B73" s="61" t="s">
        <v>150</v>
      </c>
      <c r="C73" s="39">
        <f t="shared" ref="C73:D73" si="17">C75+C74</f>
        <v>0</v>
      </c>
      <c r="D73" s="39">
        <f t="shared" si="17"/>
        <v>788899</v>
      </c>
      <c r="E73" s="34"/>
      <c r="F73" s="34"/>
      <c r="G73" s="34"/>
      <c r="H73" s="107"/>
    </row>
    <row r="74" spans="1:8" ht="29.25" customHeight="1" x14ac:dyDescent="0.25">
      <c r="A74" s="88"/>
      <c r="B74" s="107" t="s">
        <v>22</v>
      </c>
      <c r="C74" s="44"/>
      <c r="D74" s="43">
        <v>528899</v>
      </c>
      <c r="E74" s="34"/>
      <c r="F74" s="34"/>
      <c r="G74" s="34"/>
      <c r="H74" s="107" t="s">
        <v>194</v>
      </c>
    </row>
    <row r="75" spans="1:8" ht="28.5" customHeight="1" x14ac:dyDescent="0.25">
      <c r="A75" s="88"/>
      <c r="B75" s="107" t="s">
        <v>26</v>
      </c>
      <c r="C75" s="44"/>
      <c r="D75" s="43">
        <v>260000</v>
      </c>
      <c r="E75" s="34"/>
      <c r="F75" s="34"/>
      <c r="G75" s="34"/>
      <c r="H75" s="107" t="s">
        <v>151</v>
      </c>
    </row>
    <row r="76" spans="1:8" ht="72.75" customHeight="1" x14ac:dyDescent="0.25">
      <c r="A76" s="18" t="s">
        <v>84</v>
      </c>
      <c r="B76" s="64" t="s">
        <v>85</v>
      </c>
      <c r="C76" s="44">
        <f>C77</f>
        <v>3976920</v>
      </c>
      <c r="D76" s="44">
        <f>D77</f>
        <v>0</v>
      </c>
      <c r="E76" s="124" t="e">
        <f>#REF!+E77+#REF!</f>
        <v>#REF!</v>
      </c>
      <c r="F76" s="124" t="e">
        <f>#REF!+F77+#REF!</f>
        <v>#REF!</v>
      </c>
      <c r="G76" s="124" t="e">
        <f>#REF!+G77+#REF!</f>
        <v>#REF!</v>
      </c>
      <c r="H76" s="107"/>
    </row>
    <row r="77" spans="1:8" ht="85.5" x14ac:dyDescent="0.25">
      <c r="A77" s="18" t="s">
        <v>86</v>
      </c>
      <c r="B77" s="67" t="s">
        <v>87</v>
      </c>
      <c r="C77" s="44">
        <f>C78</f>
        <v>3976920</v>
      </c>
      <c r="D77" s="44">
        <f>D78</f>
        <v>0</v>
      </c>
      <c r="E77" s="16"/>
      <c r="F77" s="16"/>
      <c r="G77" s="16"/>
      <c r="H77" s="29"/>
    </row>
    <row r="78" spans="1:8" ht="30" x14ac:dyDescent="0.25">
      <c r="A78" s="33"/>
      <c r="B78" s="66" t="s">
        <v>91</v>
      </c>
      <c r="C78" s="39">
        <f t="shared" ref="C78:D78" si="18">C79</f>
        <v>3976920</v>
      </c>
      <c r="D78" s="39">
        <f t="shared" si="18"/>
        <v>0</v>
      </c>
      <c r="E78" s="34"/>
      <c r="F78" s="34"/>
      <c r="G78" s="34"/>
      <c r="H78" s="107"/>
    </row>
    <row r="79" spans="1:8" ht="66" customHeight="1" x14ac:dyDescent="0.25">
      <c r="A79" s="33"/>
      <c r="B79" s="107" t="s">
        <v>119</v>
      </c>
      <c r="C79" s="43">
        <v>3976920</v>
      </c>
      <c r="D79" s="86"/>
      <c r="E79" s="10"/>
      <c r="F79" s="10"/>
      <c r="G79" s="10"/>
      <c r="H79" s="107" t="s">
        <v>201</v>
      </c>
    </row>
    <row r="80" spans="1:8" ht="71.25" x14ac:dyDescent="0.25">
      <c r="A80" s="125" t="s">
        <v>27</v>
      </c>
      <c r="B80" s="64" t="s">
        <v>28</v>
      </c>
      <c r="C80" s="51">
        <f>C81+C84</f>
        <v>3448558</v>
      </c>
      <c r="D80" s="51">
        <f>D81+D84</f>
        <v>3246558</v>
      </c>
      <c r="E80" s="8"/>
      <c r="F80" s="8"/>
      <c r="G80" s="8"/>
      <c r="H80" s="107"/>
    </row>
    <row r="81" spans="1:8" ht="85.5" x14ac:dyDescent="0.25">
      <c r="A81" s="89" t="s">
        <v>29</v>
      </c>
      <c r="B81" s="64" t="s">
        <v>30</v>
      </c>
      <c r="C81" s="51">
        <f t="shared" ref="C81:D81" si="19">C82</f>
        <v>0</v>
      </c>
      <c r="D81" s="51">
        <f t="shared" si="19"/>
        <v>3246558</v>
      </c>
      <c r="E81" s="8"/>
      <c r="F81" s="8"/>
      <c r="G81" s="8"/>
      <c r="H81" s="107"/>
    </row>
    <row r="82" spans="1:8" ht="45" x14ac:dyDescent="0.25">
      <c r="A82" s="18"/>
      <c r="B82" s="66" t="s">
        <v>50</v>
      </c>
      <c r="C82" s="39">
        <f>C83</f>
        <v>0</v>
      </c>
      <c r="D82" s="39">
        <f>D83</f>
        <v>3246558</v>
      </c>
      <c r="E82" s="126"/>
      <c r="F82" s="126"/>
      <c r="G82" s="126"/>
      <c r="H82" s="107"/>
    </row>
    <row r="83" spans="1:8" ht="81" customHeight="1" x14ac:dyDescent="0.25">
      <c r="A83" s="19"/>
      <c r="B83" s="87" t="s">
        <v>120</v>
      </c>
      <c r="C83" s="43"/>
      <c r="D83" s="43">
        <v>3246558</v>
      </c>
      <c r="E83" s="126"/>
      <c r="F83" s="126"/>
      <c r="G83" s="126"/>
      <c r="H83" s="22" t="s">
        <v>226</v>
      </c>
    </row>
    <row r="84" spans="1:8" ht="71.25" x14ac:dyDescent="0.25">
      <c r="A84" s="33" t="s">
        <v>99</v>
      </c>
      <c r="B84" s="64" t="s">
        <v>100</v>
      </c>
      <c r="C84" s="52">
        <f t="shared" ref="C84:D84" si="20">C85</f>
        <v>3448558</v>
      </c>
      <c r="D84" s="52">
        <f t="shared" si="20"/>
        <v>0</v>
      </c>
      <c r="E84" s="37"/>
      <c r="F84" s="37"/>
      <c r="G84" s="37"/>
      <c r="H84" s="55"/>
    </row>
    <row r="85" spans="1:8" ht="45" x14ac:dyDescent="0.25">
      <c r="A85" s="33"/>
      <c r="B85" s="66" t="s">
        <v>101</v>
      </c>
      <c r="C85" s="39">
        <f t="shared" ref="C85:D85" si="21">C86</f>
        <v>3448558</v>
      </c>
      <c r="D85" s="39">
        <f t="shared" si="21"/>
        <v>0</v>
      </c>
      <c r="E85" s="35"/>
      <c r="F85" s="35"/>
      <c r="G85" s="35"/>
      <c r="H85" s="29"/>
    </row>
    <row r="86" spans="1:8" ht="105" customHeight="1" x14ac:dyDescent="0.25">
      <c r="A86" s="31"/>
      <c r="B86" s="87" t="s">
        <v>121</v>
      </c>
      <c r="C86" s="43">
        <v>3448558</v>
      </c>
      <c r="D86" s="43"/>
      <c r="E86" s="35"/>
      <c r="F86" s="35"/>
      <c r="G86" s="35"/>
      <c r="H86" s="22" t="s">
        <v>227</v>
      </c>
    </row>
    <row r="87" spans="1:8" ht="59.25" customHeight="1" x14ac:dyDescent="0.25">
      <c r="A87" s="18" t="s">
        <v>31</v>
      </c>
      <c r="B87" s="70" t="s">
        <v>32</v>
      </c>
      <c r="C87" s="50">
        <f>C88+C91+C94</f>
        <v>3400000</v>
      </c>
      <c r="D87" s="50">
        <f>D88+D91+D94</f>
        <v>3400000</v>
      </c>
      <c r="E87" s="121"/>
      <c r="F87" s="121"/>
      <c r="G87" s="121"/>
      <c r="H87" s="57"/>
    </row>
    <row r="88" spans="1:8" ht="73.5" customHeight="1" x14ac:dyDescent="0.25">
      <c r="A88" s="18" t="s">
        <v>33</v>
      </c>
      <c r="B88" s="70" t="s">
        <v>34</v>
      </c>
      <c r="C88" s="50">
        <f>C89</f>
        <v>0</v>
      </c>
      <c r="D88" s="50">
        <f>D89</f>
        <v>2450000</v>
      </c>
      <c r="E88" s="121"/>
      <c r="F88" s="121"/>
      <c r="G88" s="121"/>
      <c r="H88" s="79"/>
    </row>
    <row r="89" spans="1:8" ht="45" x14ac:dyDescent="0.25">
      <c r="A89" s="18"/>
      <c r="B89" s="66" t="s">
        <v>35</v>
      </c>
      <c r="C89" s="46">
        <f t="shared" ref="C89:D89" si="22">C90</f>
        <v>0</v>
      </c>
      <c r="D89" s="46">
        <f t="shared" si="22"/>
        <v>2450000</v>
      </c>
      <c r="E89" s="121"/>
      <c r="F89" s="121"/>
      <c r="G89" s="121"/>
      <c r="H89" s="79"/>
    </row>
    <row r="90" spans="1:8" ht="66.75" customHeight="1" x14ac:dyDescent="0.25">
      <c r="A90" s="18"/>
      <c r="B90" s="107" t="s">
        <v>228</v>
      </c>
      <c r="C90" s="43"/>
      <c r="D90" s="43">
        <v>2450000</v>
      </c>
      <c r="E90" s="121"/>
      <c r="F90" s="121"/>
      <c r="G90" s="121"/>
      <c r="H90" s="79" t="s">
        <v>122</v>
      </c>
    </row>
    <row r="91" spans="1:8" ht="99.75" x14ac:dyDescent="0.25">
      <c r="A91" s="18" t="s">
        <v>36</v>
      </c>
      <c r="B91" s="70" t="s">
        <v>37</v>
      </c>
      <c r="C91" s="50">
        <f t="shared" ref="C91:D91" si="23">C92</f>
        <v>3400000</v>
      </c>
      <c r="D91" s="50">
        <f t="shared" si="23"/>
        <v>0</v>
      </c>
      <c r="E91" s="121"/>
      <c r="F91" s="121"/>
      <c r="G91" s="121"/>
      <c r="H91" s="84"/>
    </row>
    <row r="92" spans="1:8" ht="33" customHeight="1" x14ac:dyDescent="0.25">
      <c r="A92" s="18"/>
      <c r="B92" s="66" t="s">
        <v>69</v>
      </c>
      <c r="C92" s="46">
        <f>C93</f>
        <v>3400000</v>
      </c>
      <c r="D92" s="46">
        <f>D93</f>
        <v>0</v>
      </c>
      <c r="E92" s="46" t="e">
        <f>#REF!+#REF!+E93</f>
        <v>#REF!</v>
      </c>
      <c r="F92" s="46" t="e">
        <f>#REF!+#REF!+F93</f>
        <v>#REF!</v>
      </c>
      <c r="G92" s="46" t="e">
        <f>#REF!+#REF!+G93</f>
        <v>#REF!</v>
      </c>
      <c r="H92" s="84"/>
    </row>
    <row r="93" spans="1:8" ht="68.25" customHeight="1" x14ac:dyDescent="0.25">
      <c r="A93" s="18"/>
      <c r="B93" s="107" t="s">
        <v>229</v>
      </c>
      <c r="C93" s="43">
        <f>2450000+950000</f>
        <v>3400000</v>
      </c>
      <c r="D93" s="43"/>
      <c r="E93" s="121"/>
      <c r="F93" s="121"/>
      <c r="G93" s="121"/>
      <c r="H93" s="79" t="s">
        <v>230</v>
      </c>
    </row>
    <row r="94" spans="1:8" ht="58.5" customHeight="1" x14ac:dyDescent="0.25">
      <c r="A94" s="18" t="s">
        <v>38</v>
      </c>
      <c r="B94" s="64" t="s">
        <v>39</v>
      </c>
      <c r="C94" s="51">
        <f t="shared" ref="C94:D95" si="24">C95</f>
        <v>0</v>
      </c>
      <c r="D94" s="51">
        <f t="shared" si="24"/>
        <v>950000</v>
      </c>
      <c r="E94" s="93"/>
      <c r="F94" s="93"/>
      <c r="G94" s="93"/>
      <c r="H94" s="79"/>
    </row>
    <row r="95" spans="1:8" ht="32.25" customHeight="1" x14ac:dyDescent="0.25">
      <c r="A95" s="18"/>
      <c r="B95" s="66" t="s">
        <v>69</v>
      </c>
      <c r="C95" s="46">
        <f t="shared" si="24"/>
        <v>0</v>
      </c>
      <c r="D95" s="46">
        <f t="shared" si="24"/>
        <v>950000</v>
      </c>
      <c r="E95" s="93"/>
      <c r="F95" s="93"/>
      <c r="G95" s="93"/>
      <c r="H95" s="79"/>
    </row>
    <row r="96" spans="1:8" ht="82.5" customHeight="1" x14ac:dyDescent="0.25">
      <c r="A96" s="18"/>
      <c r="B96" s="54" t="s">
        <v>143</v>
      </c>
      <c r="C96" s="43"/>
      <c r="D96" s="43">
        <v>950000</v>
      </c>
      <c r="E96" s="93"/>
      <c r="F96" s="93"/>
      <c r="G96" s="93"/>
      <c r="H96" s="79" t="s">
        <v>231</v>
      </c>
    </row>
    <row r="97" spans="1:8" ht="93.75" customHeight="1" x14ac:dyDescent="0.25">
      <c r="A97" s="18" t="s">
        <v>123</v>
      </c>
      <c r="B97" s="127" t="s">
        <v>124</v>
      </c>
      <c r="C97" s="44">
        <f>C98+C101</f>
        <v>763000</v>
      </c>
      <c r="D97" s="44">
        <f>D98+D101</f>
        <v>763000</v>
      </c>
      <c r="E97" s="15"/>
      <c r="F97" s="15"/>
      <c r="G97" s="15"/>
      <c r="H97" s="107"/>
    </row>
    <row r="98" spans="1:8" ht="88.5" customHeight="1" x14ac:dyDescent="0.25">
      <c r="A98" s="19" t="s">
        <v>125</v>
      </c>
      <c r="B98" s="64" t="s">
        <v>126</v>
      </c>
      <c r="C98" s="44">
        <f>C99</f>
        <v>763000</v>
      </c>
      <c r="D98" s="44">
        <f>D99+D100</f>
        <v>0</v>
      </c>
      <c r="E98" s="15"/>
      <c r="F98" s="15"/>
      <c r="G98" s="15"/>
      <c r="H98" s="107"/>
    </row>
    <row r="99" spans="1:8" ht="30" customHeight="1" x14ac:dyDescent="0.25">
      <c r="A99" s="19"/>
      <c r="B99" s="61" t="s">
        <v>127</v>
      </c>
      <c r="C99" s="39">
        <f>C100</f>
        <v>763000</v>
      </c>
      <c r="D99" s="39">
        <f>D100</f>
        <v>0</v>
      </c>
      <c r="E99" s="15"/>
      <c r="F99" s="15"/>
      <c r="G99" s="15"/>
      <c r="H99" s="107"/>
    </row>
    <row r="100" spans="1:8" ht="56.25" customHeight="1" x14ac:dyDescent="0.25">
      <c r="A100" s="19"/>
      <c r="B100" s="87" t="s">
        <v>45</v>
      </c>
      <c r="C100" s="43">
        <v>763000</v>
      </c>
      <c r="D100" s="43"/>
      <c r="E100" s="15"/>
      <c r="F100" s="15"/>
      <c r="G100" s="15"/>
      <c r="H100" s="107" t="s">
        <v>232</v>
      </c>
    </row>
    <row r="101" spans="1:8" ht="89.25" customHeight="1" x14ac:dyDescent="0.25">
      <c r="A101" s="19" t="s">
        <v>128</v>
      </c>
      <c r="B101" s="128" t="s">
        <v>129</v>
      </c>
      <c r="C101" s="44">
        <f t="shared" ref="C101:D102" si="25">C102</f>
        <v>0</v>
      </c>
      <c r="D101" s="44">
        <f t="shared" si="25"/>
        <v>763000</v>
      </c>
      <c r="E101" s="15"/>
      <c r="F101" s="15"/>
      <c r="G101" s="15"/>
      <c r="H101" s="107"/>
    </row>
    <row r="102" spans="1:8" ht="30" x14ac:dyDescent="0.25">
      <c r="A102" s="19"/>
      <c r="B102" s="61" t="s">
        <v>127</v>
      </c>
      <c r="C102" s="39">
        <f t="shared" si="25"/>
        <v>0</v>
      </c>
      <c r="D102" s="39">
        <f t="shared" si="25"/>
        <v>763000</v>
      </c>
      <c r="E102" s="15"/>
      <c r="F102" s="15"/>
      <c r="G102" s="15"/>
      <c r="H102" s="107"/>
    </row>
    <row r="103" spans="1:8" ht="40.5" customHeight="1" x14ac:dyDescent="0.25">
      <c r="A103" s="19"/>
      <c r="B103" s="87" t="s">
        <v>45</v>
      </c>
      <c r="C103" s="43"/>
      <c r="D103" s="43">
        <v>763000</v>
      </c>
      <c r="E103" s="15"/>
      <c r="F103" s="15"/>
      <c r="G103" s="15"/>
      <c r="H103" s="107" t="s">
        <v>130</v>
      </c>
    </row>
    <row r="104" spans="1:8" ht="43.5" customHeight="1" x14ac:dyDescent="0.25">
      <c r="A104" s="18" t="s">
        <v>51</v>
      </c>
      <c r="B104" s="70" t="s">
        <v>52</v>
      </c>
      <c r="C104" s="44">
        <f>C105+C108+C111+C114</f>
        <v>0</v>
      </c>
      <c r="D104" s="44">
        <f>D105+D108+D111+D114</f>
        <v>3470000</v>
      </c>
      <c r="E104" s="15"/>
      <c r="F104" s="15"/>
      <c r="G104" s="15"/>
      <c r="H104" s="78"/>
    </row>
    <row r="105" spans="1:8" ht="71.25" x14ac:dyDescent="0.25">
      <c r="A105" s="19" t="s">
        <v>152</v>
      </c>
      <c r="B105" s="70" t="s">
        <v>153</v>
      </c>
      <c r="C105" s="44">
        <f t="shared" ref="C105:D105" si="26">C106</f>
        <v>0</v>
      </c>
      <c r="D105" s="44">
        <f t="shared" si="26"/>
        <v>315000</v>
      </c>
      <c r="E105" s="15"/>
      <c r="F105" s="15"/>
      <c r="G105" s="15"/>
      <c r="H105" s="64"/>
    </row>
    <row r="106" spans="1:8" ht="15.75" x14ac:dyDescent="0.25">
      <c r="A106" s="19"/>
      <c r="B106" s="75" t="s">
        <v>54</v>
      </c>
      <c r="C106" s="39">
        <f t="shared" ref="C106:D106" si="27">C107</f>
        <v>0</v>
      </c>
      <c r="D106" s="39">
        <f t="shared" si="27"/>
        <v>315000</v>
      </c>
      <c r="E106" s="15"/>
      <c r="F106" s="15"/>
      <c r="G106" s="15"/>
      <c r="H106" s="107"/>
    </row>
    <row r="107" spans="1:8" ht="28.5" customHeight="1" x14ac:dyDescent="0.25">
      <c r="A107" s="19"/>
      <c r="B107" s="107" t="s">
        <v>26</v>
      </c>
      <c r="C107" s="43"/>
      <c r="D107" s="43">
        <v>315000</v>
      </c>
      <c r="E107" s="15"/>
      <c r="F107" s="15"/>
      <c r="G107" s="15"/>
      <c r="H107" s="107" t="s">
        <v>154</v>
      </c>
    </row>
    <row r="108" spans="1:8" ht="88.5" customHeight="1" x14ac:dyDescent="0.25">
      <c r="A108" s="19" t="s">
        <v>55</v>
      </c>
      <c r="B108" s="70" t="s">
        <v>56</v>
      </c>
      <c r="C108" s="44">
        <f t="shared" ref="C108:D108" si="28">C109</f>
        <v>0</v>
      </c>
      <c r="D108" s="44">
        <f t="shared" si="28"/>
        <v>15000</v>
      </c>
      <c r="E108" s="15"/>
      <c r="F108" s="15"/>
      <c r="G108" s="15"/>
      <c r="H108" s="107"/>
    </row>
    <row r="109" spans="1:8" ht="15.75" x14ac:dyDescent="0.25">
      <c r="A109" s="19"/>
      <c r="B109" s="75" t="s">
        <v>54</v>
      </c>
      <c r="C109" s="39">
        <f>C110</f>
        <v>0</v>
      </c>
      <c r="D109" s="39">
        <f>D110</f>
        <v>15000</v>
      </c>
      <c r="E109" s="15"/>
      <c r="F109" s="15"/>
      <c r="G109" s="15"/>
      <c r="H109" s="107"/>
    </row>
    <row r="110" spans="1:8" ht="27.75" customHeight="1" x14ac:dyDescent="0.25">
      <c r="A110" s="19"/>
      <c r="B110" s="56" t="s">
        <v>25</v>
      </c>
      <c r="C110" s="43"/>
      <c r="D110" s="43">
        <v>15000</v>
      </c>
      <c r="E110" s="15"/>
      <c r="F110" s="15"/>
      <c r="G110" s="15"/>
      <c r="H110" s="103" t="s">
        <v>155</v>
      </c>
    </row>
    <row r="111" spans="1:8" ht="75.75" customHeight="1" x14ac:dyDescent="0.25">
      <c r="A111" s="18" t="s">
        <v>59</v>
      </c>
      <c r="B111" s="70" t="s">
        <v>233</v>
      </c>
      <c r="C111" s="44">
        <f t="shared" ref="C111:D112" si="29">C112</f>
        <v>0</v>
      </c>
      <c r="D111" s="44">
        <f t="shared" si="29"/>
        <v>2800000</v>
      </c>
      <c r="E111" s="16"/>
      <c r="F111" s="16"/>
      <c r="G111" s="16"/>
      <c r="H111" s="103"/>
    </row>
    <row r="112" spans="1:8" ht="15.75" x14ac:dyDescent="0.25">
      <c r="A112" s="18"/>
      <c r="B112" s="75" t="s">
        <v>54</v>
      </c>
      <c r="C112" s="39">
        <f t="shared" si="29"/>
        <v>0</v>
      </c>
      <c r="D112" s="39">
        <f t="shared" si="29"/>
        <v>2800000</v>
      </c>
      <c r="E112" s="16"/>
      <c r="F112" s="16"/>
      <c r="G112" s="16"/>
      <c r="H112" s="103"/>
    </row>
    <row r="113" spans="1:8" ht="39.75" customHeight="1" x14ac:dyDescent="0.25">
      <c r="A113" s="18"/>
      <c r="B113" s="54" t="s">
        <v>57</v>
      </c>
      <c r="C113" s="43"/>
      <c r="D113" s="43">
        <v>2800000</v>
      </c>
      <c r="E113" s="16"/>
      <c r="F113" s="16"/>
      <c r="G113" s="16"/>
      <c r="H113" s="107" t="s">
        <v>156</v>
      </c>
    </row>
    <row r="114" spans="1:8" ht="88.5" customHeight="1" x14ac:dyDescent="0.25">
      <c r="A114" s="18" t="s">
        <v>157</v>
      </c>
      <c r="B114" s="70" t="s">
        <v>158</v>
      </c>
      <c r="C114" s="44">
        <f>C115</f>
        <v>0</v>
      </c>
      <c r="D114" s="44">
        <f>D115</f>
        <v>340000</v>
      </c>
      <c r="E114" s="44" t="e">
        <f>E115+#REF!</f>
        <v>#REF!</v>
      </c>
      <c r="F114" s="44" t="e">
        <f>F115+#REF!</f>
        <v>#REF!</v>
      </c>
      <c r="G114" s="44" t="e">
        <f>G115+#REF!</f>
        <v>#REF!</v>
      </c>
      <c r="H114" s="107"/>
    </row>
    <row r="115" spans="1:8" ht="15.75" x14ac:dyDescent="0.25">
      <c r="A115" s="18"/>
      <c r="B115" s="75" t="s">
        <v>54</v>
      </c>
      <c r="C115" s="39">
        <f>C116</f>
        <v>0</v>
      </c>
      <c r="D115" s="39">
        <f>D116</f>
        <v>340000</v>
      </c>
      <c r="E115" s="16"/>
      <c r="F115" s="16"/>
      <c r="G115" s="16"/>
      <c r="H115" s="107"/>
    </row>
    <row r="116" spans="1:8" ht="30" customHeight="1" x14ac:dyDescent="0.25">
      <c r="A116" s="18"/>
      <c r="B116" s="107" t="s">
        <v>74</v>
      </c>
      <c r="C116" s="43"/>
      <c r="D116" s="43">
        <v>340000</v>
      </c>
      <c r="E116" s="16"/>
      <c r="F116" s="16"/>
      <c r="G116" s="16"/>
      <c r="H116" s="107" t="s">
        <v>155</v>
      </c>
    </row>
    <row r="117" spans="1:8" ht="45" customHeight="1" x14ac:dyDescent="0.25">
      <c r="A117" s="18">
        <v>23</v>
      </c>
      <c r="B117" s="64" t="s">
        <v>58</v>
      </c>
      <c r="C117" s="44">
        <f>C118+C121</f>
        <v>0</v>
      </c>
      <c r="D117" s="44">
        <f>D118+D121</f>
        <v>3287876</v>
      </c>
      <c r="E117" s="16"/>
      <c r="F117" s="16"/>
      <c r="G117" s="16"/>
      <c r="H117" s="29"/>
    </row>
    <row r="118" spans="1:8" ht="57" x14ac:dyDescent="0.25">
      <c r="A118" s="18" t="s">
        <v>88</v>
      </c>
      <c r="B118" s="64" t="s">
        <v>89</v>
      </c>
      <c r="C118" s="44">
        <f t="shared" ref="C118:D118" si="30">C119</f>
        <v>0</v>
      </c>
      <c r="D118" s="44">
        <f t="shared" si="30"/>
        <v>2015640</v>
      </c>
      <c r="E118" s="16"/>
      <c r="F118" s="16"/>
      <c r="G118" s="16"/>
      <c r="H118" s="29"/>
    </row>
    <row r="119" spans="1:8" ht="30" customHeight="1" x14ac:dyDescent="0.25">
      <c r="A119" s="129"/>
      <c r="B119" s="61" t="s">
        <v>53</v>
      </c>
      <c r="C119" s="39">
        <f t="shared" ref="C119:D119" si="31">C120</f>
        <v>0</v>
      </c>
      <c r="D119" s="39">
        <f t="shared" si="31"/>
        <v>2015640</v>
      </c>
      <c r="E119" s="15"/>
      <c r="F119" s="15"/>
      <c r="G119" s="15"/>
      <c r="H119" s="107"/>
    </row>
    <row r="120" spans="1:8" ht="29.25" customHeight="1" x14ac:dyDescent="0.25">
      <c r="A120" s="129"/>
      <c r="B120" s="30" t="s">
        <v>21</v>
      </c>
      <c r="C120" s="43"/>
      <c r="D120" s="43">
        <v>2015640</v>
      </c>
      <c r="E120" s="15"/>
      <c r="F120" s="15"/>
      <c r="G120" s="15"/>
      <c r="H120" s="107" t="s">
        <v>159</v>
      </c>
    </row>
    <row r="121" spans="1:8" ht="71.25" x14ac:dyDescent="0.25">
      <c r="A121" s="18" t="s">
        <v>60</v>
      </c>
      <c r="B121" s="104" t="s">
        <v>90</v>
      </c>
      <c r="C121" s="44">
        <f>C122</f>
        <v>0</v>
      </c>
      <c r="D121" s="44">
        <f>D122</f>
        <v>1272236</v>
      </c>
      <c r="E121" s="21"/>
      <c r="F121" s="21"/>
      <c r="G121" s="21"/>
      <c r="H121" s="58"/>
    </row>
    <row r="122" spans="1:8" ht="33.75" customHeight="1" x14ac:dyDescent="0.25">
      <c r="A122" s="18"/>
      <c r="B122" s="61" t="s">
        <v>53</v>
      </c>
      <c r="C122" s="39">
        <f>C123+C124</f>
        <v>0</v>
      </c>
      <c r="D122" s="39">
        <f>D123+D124</f>
        <v>1272236</v>
      </c>
      <c r="E122" s="21"/>
      <c r="F122" s="21"/>
      <c r="G122" s="21"/>
      <c r="H122" s="22"/>
    </row>
    <row r="123" spans="1:8" ht="29.25" customHeight="1" x14ac:dyDescent="0.25">
      <c r="A123" s="18"/>
      <c r="B123" s="56" t="s">
        <v>26</v>
      </c>
      <c r="C123" s="43"/>
      <c r="D123" s="43">
        <v>357000</v>
      </c>
      <c r="E123" s="16"/>
      <c r="F123" s="16"/>
      <c r="G123" s="16"/>
      <c r="H123" s="107" t="s">
        <v>160</v>
      </c>
    </row>
    <row r="124" spans="1:8" ht="27" customHeight="1" x14ac:dyDescent="0.25">
      <c r="A124" s="18"/>
      <c r="B124" s="30" t="s">
        <v>21</v>
      </c>
      <c r="C124" s="43"/>
      <c r="D124" s="43">
        <f>745236+170000</f>
        <v>915236</v>
      </c>
      <c r="E124" s="16"/>
      <c r="F124" s="16"/>
      <c r="G124" s="16"/>
      <c r="H124" s="107" t="s">
        <v>159</v>
      </c>
    </row>
    <row r="125" spans="1:8" ht="59.25" customHeight="1" x14ac:dyDescent="0.25">
      <c r="A125" s="13" t="s">
        <v>104</v>
      </c>
      <c r="B125" s="70" t="s">
        <v>105</v>
      </c>
      <c r="C125" s="44">
        <f t="shared" ref="C125:D125" si="32">C126</f>
        <v>77367065</v>
      </c>
      <c r="D125" s="44">
        <f t="shared" si="32"/>
        <v>0</v>
      </c>
      <c r="E125" s="10"/>
      <c r="F125" s="10"/>
      <c r="G125" s="10"/>
      <c r="H125" s="107"/>
    </row>
    <row r="126" spans="1:8" ht="60.75" customHeight="1" x14ac:dyDescent="0.25">
      <c r="A126" s="18" t="s">
        <v>106</v>
      </c>
      <c r="B126" s="70" t="s">
        <v>107</v>
      </c>
      <c r="C126" s="44">
        <f t="shared" ref="C126:D126" si="33">C127</f>
        <v>77367065</v>
      </c>
      <c r="D126" s="44">
        <f t="shared" si="33"/>
        <v>0</v>
      </c>
      <c r="E126" s="10"/>
      <c r="F126" s="10"/>
      <c r="G126" s="10"/>
      <c r="H126" s="107"/>
    </row>
    <row r="127" spans="1:8" ht="30" x14ac:dyDescent="0.25">
      <c r="A127" s="18"/>
      <c r="B127" s="66" t="s">
        <v>108</v>
      </c>
      <c r="C127" s="39">
        <f>SUM(C128:C130)</f>
        <v>77367065</v>
      </c>
      <c r="D127" s="39">
        <f>SUM(D128:D130)</f>
        <v>0</v>
      </c>
      <c r="E127" s="10"/>
      <c r="F127" s="10"/>
      <c r="G127" s="10"/>
      <c r="H127" s="107"/>
    </row>
    <row r="128" spans="1:8" ht="106.5" customHeight="1" x14ac:dyDescent="0.25">
      <c r="A128" s="18"/>
      <c r="B128" s="54" t="s">
        <v>144</v>
      </c>
      <c r="C128" s="43">
        <v>77000000</v>
      </c>
      <c r="D128" s="43"/>
      <c r="E128" s="10"/>
      <c r="F128" s="10"/>
      <c r="G128" s="10"/>
      <c r="H128" s="107" t="s">
        <v>234</v>
      </c>
    </row>
    <row r="129" spans="1:8" ht="79.5" customHeight="1" x14ac:dyDescent="0.25">
      <c r="A129" s="18"/>
      <c r="B129" s="54" t="s">
        <v>145</v>
      </c>
      <c r="C129" s="43">
        <v>104500</v>
      </c>
      <c r="D129" s="43"/>
      <c r="E129" s="10"/>
      <c r="F129" s="10"/>
      <c r="G129" s="10"/>
      <c r="H129" s="107" t="s">
        <v>235</v>
      </c>
    </row>
    <row r="130" spans="1:8" ht="80.25" customHeight="1" x14ac:dyDescent="0.25">
      <c r="A130" s="18"/>
      <c r="B130" s="54" t="s">
        <v>146</v>
      </c>
      <c r="C130" s="43">
        <v>262565</v>
      </c>
      <c r="D130" s="43"/>
      <c r="E130" s="10"/>
      <c r="F130" s="10"/>
      <c r="G130" s="10"/>
      <c r="H130" s="8" t="s">
        <v>207</v>
      </c>
    </row>
    <row r="131" spans="1:8" ht="57" x14ac:dyDescent="0.25">
      <c r="A131" s="18" t="s">
        <v>16</v>
      </c>
      <c r="B131" s="70" t="s">
        <v>17</v>
      </c>
      <c r="C131" s="44">
        <f>C132</f>
        <v>378260000</v>
      </c>
      <c r="D131" s="44">
        <f>D132</f>
        <v>0</v>
      </c>
      <c r="E131" s="44" t="e">
        <f>E132+#REF!+#REF!+#REF!+#REF!</f>
        <v>#REF!</v>
      </c>
      <c r="F131" s="44" t="e">
        <f>F132+#REF!+#REF!+#REF!+#REF!</f>
        <v>#REF!</v>
      </c>
      <c r="G131" s="44" t="e">
        <f>G132+#REF!+#REF!+#REF!+#REF!</f>
        <v>#REF!</v>
      </c>
      <c r="H131" s="107"/>
    </row>
    <row r="132" spans="1:8" ht="71.25" x14ac:dyDescent="0.25">
      <c r="A132" s="18" t="s">
        <v>18</v>
      </c>
      <c r="B132" s="64" t="s">
        <v>19</v>
      </c>
      <c r="C132" s="44">
        <f t="shared" ref="C132:D132" si="34">SUM(C133)</f>
        <v>378260000</v>
      </c>
      <c r="D132" s="44">
        <f t="shared" si="34"/>
        <v>0</v>
      </c>
      <c r="E132" s="10"/>
      <c r="F132" s="10"/>
      <c r="G132" s="10"/>
      <c r="H132" s="107"/>
    </row>
    <row r="133" spans="1:8" ht="45" x14ac:dyDescent="0.25">
      <c r="A133" s="18"/>
      <c r="B133" s="66" t="s">
        <v>20</v>
      </c>
      <c r="C133" s="39">
        <f>C134</f>
        <v>378260000</v>
      </c>
      <c r="D133" s="39">
        <f>D134</f>
        <v>0</v>
      </c>
      <c r="E133" s="10"/>
      <c r="F133" s="10"/>
      <c r="G133" s="10"/>
      <c r="H133" s="107"/>
    </row>
    <row r="134" spans="1:8" ht="69.75" customHeight="1" x14ac:dyDescent="0.25">
      <c r="A134" s="81"/>
      <c r="B134" s="106" t="s">
        <v>198</v>
      </c>
      <c r="C134" s="43">
        <v>378260000</v>
      </c>
      <c r="D134" s="43"/>
      <c r="E134" s="10"/>
      <c r="F134" s="10"/>
      <c r="G134" s="10"/>
      <c r="H134" s="107" t="s">
        <v>236</v>
      </c>
    </row>
    <row r="135" spans="1:8" ht="103.5" customHeight="1" x14ac:dyDescent="0.25">
      <c r="A135" s="130" t="s">
        <v>40</v>
      </c>
      <c r="B135" s="64" t="s">
        <v>41</v>
      </c>
      <c r="C135" s="44">
        <f>C136+C143+C139</f>
        <v>39218000</v>
      </c>
      <c r="D135" s="44">
        <f>D136+D143+D139</f>
        <v>16300000</v>
      </c>
      <c r="E135" s="16"/>
      <c r="F135" s="16"/>
      <c r="G135" s="16"/>
      <c r="H135" s="29"/>
    </row>
    <row r="136" spans="1:8" ht="57" x14ac:dyDescent="0.25">
      <c r="A136" s="18" t="s">
        <v>180</v>
      </c>
      <c r="B136" s="64" t="s">
        <v>181</v>
      </c>
      <c r="C136" s="44">
        <f t="shared" ref="C136:G136" si="35">C137</f>
        <v>0</v>
      </c>
      <c r="D136" s="44">
        <f t="shared" si="35"/>
        <v>185000</v>
      </c>
      <c r="E136" s="44">
        <f t="shared" si="35"/>
        <v>0</v>
      </c>
      <c r="F136" s="44">
        <f t="shared" si="35"/>
        <v>0</v>
      </c>
      <c r="G136" s="44">
        <f t="shared" si="35"/>
        <v>0</v>
      </c>
      <c r="H136" s="29"/>
    </row>
    <row r="137" spans="1:8" ht="30" x14ac:dyDescent="0.25">
      <c r="A137" s="130"/>
      <c r="B137" s="71" t="s">
        <v>61</v>
      </c>
      <c r="C137" s="39">
        <f t="shared" ref="C137:D137" si="36">C138</f>
        <v>0</v>
      </c>
      <c r="D137" s="39">
        <f t="shared" si="36"/>
        <v>185000</v>
      </c>
      <c r="E137" s="16"/>
      <c r="F137" s="16"/>
      <c r="G137" s="16"/>
      <c r="H137" s="29"/>
    </row>
    <row r="138" spans="1:8" ht="30" customHeight="1" x14ac:dyDescent="0.25">
      <c r="A138" s="130"/>
      <c r="B138" s="107" t="s">
        <v>182</v>
      </c>
      <c r="C138" s="44"/>
      <c r="D138" s="43">
        <v>185000</v>
      </c>
      <c r="E138" s="16"/>
      <c r="F138" s="16"/>
      <c r="G138" s="16"/>
      <c r="H138" s="22" t="s">
        <v>159</v>
      </c>
    </row>
    <row r="139" spans="1:8" ht="114" x14ac:dyDescent="0.25">
      <c r="A139" s="18" t="s">
        <v>115</v>
      </c>
      <c r="B139" s="64" t="s">
        <v>110</v>
      </c>
      <c r="C139" s="44">
        <f t="shared" ref="C139:D139" si="37">C140</f>
        <v>39218000</v>
      </c>
      <c r="D139" s="44">
        <f t="shared" si="37"/>
        <v>10320000</v>
      </c>
      <c r="E139" s="16"/>
      <c r="F139" s="16"/>
      <c r="G139" s="16"/>
      <c r="H139" s="107"/>
    </row>
    <row r="140" spans="1:8" ht="30" x14ac:dyDescent="0.25">
      <c r="A140" s="108"/>
      <c r="B140" s="71" t="s">
        <v>61</v>
      </c>
      <c r="C140" s="39">
        <f t="shared" ref="C140:D140" si="38">C141+C142</f>
        <v>39218000</v>
      </c>
      <c r="D140" s="39">
        <f t="shared" si="38"/>
        <v>10320000</v>
      </c>
      <c r="E140" s="16"/>
      <c r="F140" s="16"/>
      <c r="G140" s="16"/>
      <c r="H140" s="107"/>
    </row>
    <row r="141" spans="1:8" ht="43.5" customHeight="1" x14ac:dyDescent="0.25">
      <c r="A141" s="109"/>
      <c r="B141" s="107" t="s">
        <v>111</v>
      </c>
      <c r="C141" s="43">
        <v>39218000</v>
      </c>
      <c r="D141" s="44"/>
      <c r="E141" s="16"/>
      <c r="F141" s="16"/>
      <c r="G141" s="16"/>
      <c r="H141" s="107" t="s">
        <v>112</v>
      </c>
    </row>
    <row r="142" spans="1:8" ht="54" customHeight="1" x14ac:dyDescent="0.25">
      <c r="A142" s="109"/>
      <c r="B142" s="107" t="s">
        <v>113</v>
      </c>
      <c r="C142" s="43"/>
      <c r="D142" s="43">
        <v>10320000</v>
      </c>
      <c r="E142" s="16"/>
      <c r="F142" s="16"/>
      <c r="G142" s="16"/>
      <c r="H142" s="107" t="s">
        <v>114</v>
      </c>
    </row>
    <row r="143" spans="1:8" ht="58.5" customHeight="1" x14ac:dyDescent="0.25">
      <c r="A143" s="18" t="s">
        <v>62</v>
      </c>
      <c r="B143" s="76" t="s">
        <v>63</v>
      </c>
      <c r="C143" s="44">
        <f t="shared" ref="C143:G144" si="39">C144</f>
        <v>0</v>
      </c>
      <c r="D143" s="44">
        <f t="shared" si="39"/>
        <v>5795000</v>
      </c>
      <c r="E143" s="16"/>
      <c r="F143" s="16"/>
      <c r="G143" s="16"/>
      <c r="H143" s="107"/>
    </row>
    <row r="144" spans="1:8" ht="45" x14ac:dyDescent="0.25">
      <c r="A144" s="123"/>
      <c r="B144" s="75" t="s">
        <v>64</v>
      </c>
      <c r="C144" s="39">
        <f>C145</f>
        <v>0</v>
      </c>
      <c r="D144" s="39">
        <f t="shared" si="39"/>
        <v>5795000</v>
      </c>
      <c r="E144" s="39">
        <f t="shared" si="39"/>
        <v>0</v>
      </c>
      <c r="F144" s="39">
        <f t="shared" si="39"/>
        <v>0</v>
      </c>
      <c r="G144" s="39">
        <f t="shared" si="39"/>
        <v>0</v>
      </c>
      <c r="H144" s="59"/>
    </row>
    <row r="145" spans="1:8" ht="29.25" customHeight="1" x14ac:dyDescent="0.25">
      <c r="A145" s="123"/>
      <c r="B145" s="56" t="s">
        <v>26</v>
      </c>
      <c r="C145" s="43"/>
      <c r="D145" s="43">
        <v>5795000</v>
      </c>
      <c r="E145" s="16"/>
      <c r="F145" s="16"/>
      <c r="G145" s="16"/>
      <c r="H145" s="107" t="s">
        <v>161</v>
      </c>
    </row>
    <row r="146" spans="1:8" ht="17.25" customHeight="1" x14ac:dyDescent="0.25">
      <c r="A146" s="18" t="s">
        <v>65</v>
      </c>
      <c r="B146" s="64" t="s">
        <v>66</v>
      </c>
      <c r="C146" s="44">
        <f>C147+C149+C151+C153+C158+C160+C162+C164</f>
        <v>320000</v>
      </c>
      <c r="D146" s="44">
        <f>D147+D149+D151+D153+D158+D160+D162+D164</f>
        <v>16339405</v>
      </c>
      <c r="E146" s="16"/>
      <c r="F146" s="16"/>
      <c r="G146" s="16"/>
      <c r="H146" s="107"/>
    </row>
    <row r="147" spans="1:8" ht="30" x14ac:dyDescent="0.25">
      <c r="A147" s="18"/>
      <c r="B147" s="71" t="s">
        <v>61</v>
      </c>
      <c r="C147" s="39">
        <f>C148</f>
        <v>0</v>
      </c>
      <c r="D147" s="39">
        <f>D148</f>
        <v>8703930</v>
      </c>
      <c r="E147" s="16"/>
      <c r="F147" s="16"/>
      <c r="G147" s="16"/>
      <c r="H147" s="107"/>
    </row>
    <row r="148" spans="1:8" ht="54" customHeight="1" x14ac:dyDescent="0.25">
      <c r="A148" s="18"/>
      <c r="B148" s="56" t="s">
        <v>26</v>
      </c>
      <c r="C148" s="39"/>
      <c r="D148" s="43">
        <v>8703930</v>
      </c>
      <c r="E148" s="16"/>
      <c r="F148" s="16"/>
      <c r="G148" s="16"/>
      <c r="H148" s="107" t="s">
        <v>237</v>
      </c>
    </row>
    <row r="149" spans="1:8" ht="45" x14ac:dyDescent="0.25">
      <c r="A149" s="18"/>
      <c r="B149" s="71" t="s">
        <v>79</v>
      </c>
      <c r="C149" s="39">
        <f>C150</f>
        <v>0</v>
      </c>
      <c r="D149" s="39">
        <f>D150</f>
        <v>459000</v>
      </c>
      <c r="E149" s="16"/>
      <c r="F149" s="16"/>
      <c r="G149" s="16"/>
      <c r="H149" s="107"/>
    </row>
    <row r="150" spans="1:8" ht="40.5" customHeight="1" x14ac:dyDescent="0.25">
      <c r="A150" s="18"/>
      <c r="B150" s="56" t="s">
        <v>162</v>
      </c>
      <c r="C150" s="43"/>
      <c r="D150" s="43">
        <f>50000+409000</f>
        <v>459000</v>
      </c>
      <c r="E150" s="16"/>
      <c r="F150" s="16"/>
      <c r="G150" s="16"/>
      <c r="H150" s="107" t="s">
        <v>238</v>
      </c>
    </row>
    <row r="151" spans="1:8" ht="30" x14ac:dyDescent="0.25">
      <c r="A151" s="18"/>
      <c r="B151" s="65" t="s">
        <v>67</v>
      </c>
      <c r="C151" s="77">
        <f t="shared" ref="C151:D151" si="40">C152</f>
        <v>0</v>
      </c>
      <c r="D151" s="77">
        <f t="shared" si="40"/>
        <v>92000</v>
      </c>
      <c r="E151" s="16"/>
      <c r="F151" s="16"/>
      <c r="G151" s="16"/>
      <c r="H151" s="107"/>
    </row>
    <row r="152" spans="1:8" ht="25.5" x14ac:dyDescent="0.25">
      <c r="A152" s="18"/>
      <c r="B152" s="56" t="s">
        <v>26</v>
      </c>
      <c r="C152" s="43"/>
      <c r="D152" s="43">
        <v>92000</v>
      </c>
      <c r="E152" s="16"/>
      <c r="F152" s="16"/>
      <c r="G152" s="16"/>
      <c r="H152" s="107" t="s">
        <v>163</v>
      </c>
    </row>
    <row r="153" spans="1:8" ht="15.75" x14ac:dyDescent="0.25">
      <c r="A153" s="18"/>
      <c r="B153" s="71" t="s">
        <v>54</v>
      </c>
      <c r="C153" s="77">
        <f>SUM(C154:C157)</f>
        <v>0</v>
      </c>
      <c r="D153" s="77">
        <f>SUM(D154:D157)</f>
        <v>5965000</v>
      </c>
      <c r="E153" s="16"/>
      <c r="F153" s="16"/>
      <c r="G153" s="16"/>
      <c r="H153" s="107"/>
    </row>
    <row r="154" spans="1:8" ht="28.5" customHeight="1" x14ac:dyDescent="0.25">
      <c r="A154" s="18"/>
      <c r="B154" s="54" t="s">
        <v>45</v>
      </c>
      <c r="C154" s="43"/>
      <c r="D154" s="43">
        <f>10000+1940000+17000</f>
        <v>1967000</v>
      </c>
      <c r="E154" s="16"/>
      <c r="F154" s="16"/>
      <c r="G154" s="16"/>
      <c r="H154" s="107" t="s">
        <v>239</v>
      </c>
    </row>
    <row r="155" spans="1:8" ht="26.25" customHeight="1" x14ac:dyDescent="0.25">
      <c r="A155" s="18"/>
      <c r="B155" s="56" t="s">
        <v>162</v>
      </c>
      <c r="C155" s="43"/>
      <c r="D155" s="43">
        <v>200000</v>
      </c>
      <c r="E155" s="16"/>
      <c r="F155" s="16"/>
      <c r="G155" s="16"/>
      <c r="H155" s="107" t="s">
        <v>164</v>
      </c>
    </row>
    <row r="156" spans="1:8" ht="53.25" customHeight="1" x14ac:dyDescent="0.25">
      <c r="A156" s="18"/>
      <c r="B156" s="56" t="s">
        <v>26</v>
      </c>
      <c r="C156" s="43"/>
      <c r="D156" s="43">
        <f>900000+1000000+1236000+150000+300000</f>
        <v>3586000</v>
      </c>
      <c r="E156" s="16"/>
      <c r="F156" s="16"/>
      <c r="G156" s="16"/>
      <c r="H156" s="107" t="s">
        <v>195</v>
      </c>
    </row>
    <row r="157" spans="1:8" ht="29.25" customHeight="1" x14ac:dyDescent="0.25">
      <c r="A157" s="18"/>
      <c r="B157" s="54" t="s">
        <v>165</v>
      </c>
      <c r="C157" s="43"/>
      <c r="D157" s="43">
        <v>212000</v>
      </c>
      <c r="E157" s="16"/>
      <c r="F157" s="16"/>
      <c r="G157" s="16"/>
      <c r="H157" s="22" t="s">
        <v>166</v>
      </c>
    </row>
    <row r="158" spans="1:8" ht="30" x14ac:dyDescent="0.25">
      <c r="A158" s="18"/>
      <c r="B158" s="71" t="s">
        <v>68</v>
      </c>
      <c r="C158" s="77">
        <f t="shared" ref="C158:D158" si="41">C159</f>
        <v>50000</v>
      </c>
      <c r="D158" s="77">
        <f t="shared" si="41"/>
        <v>0</v>
      </c>
      <c r="E158" s="23"/>
      <c r="F158" s="23"/>
      <c r="G158" s="23"/>
      <c r="H158" s="105"/>
    </row>
    <row r="159" spans="1:8" ht="30.75" customHeight="1" x14ac:dyDescent="0.25">
      <c r="A159" s="18"/>
      <c r="B159" s="56" t="s">
        <v>26</v>
      </c>
      <c r="C159" s="43">
        <v>50000</v>
      </c>
      <c r="D159" s="43"/>
      <c r="E159" s="16"/>
      <c r="F159" s="16"/>
      <c r="G159" s="16"/>
      <c r="H159" s="107" t="s">
        <v>209</v>
      </c>
    </row>
    <row r="160" spans="1:8" ht="33.75" customHeight="1" x14ac:dyDescent="0.25">
      <c r="A160" s="18"/>
      <c r="B160" s="71" t="s">
        <v>69</v>
      </c>
      <c r="C160" s="77">
        <f t="shared" ref="C160:D160" si="42">C161</f>
        <v>0</v>
      </c>
      <c r="D160" s="77">
        <f t="shared" si="42"/>
        <v>307300</v>
      </c>
      <c r="E160" s="16"/>
      <c r="F160" s="16"/>
      <c r="G160" s="16"/>
      <c r="H160" s="107"/>
    </row>
    <row r="161" spans="1:8" ht="25.5" x14ac:dyDescent="0.25">
      <c r="A161" s="18"/>
      <c r="B161" s="56" t="s">
        <v>26</v>
      </c>
      <c r="C161" s="43"/>
      <c r="D161" s="43">
        <v>307300</v>
      </c>
      <c r="E161" s="16"/>
      <c r="F161" s="16"/>
      <c r="G161" s="16"/>
      <c r="H161" s="107" t="s">
        <v>240</v>
      </c>
    </row>
    <row r="162" spans="1:8" ht="45" x14ac:dyDescent="0.25">
      <c r="A162" s="18"/>
      <c r="B162" s="71" t="s">
        <v>46</v>
      </c>
      <c r="C162" s="77">
        <f>C163</f>
        <v>0</v>
      </c>
      <c r="D162" s="77">
        <f>D163</f>
        <v>812175</v>
      </c>
      <c r="E162" s="16"/>
      <c r="F162" s="16"/>
      <c r="G162" s="16"/>
      <c r="H162" s="107"/>
    </row>
    <row r="163" spans="1:8" ht="28.5" customHeight="1" x14ac:dyDescent="0.25">
      <c r="A163" s="18"/>
      <c r="B163" s="56" t="s">
        <v>26</v>
      </c>
      <c r="C163" s="43"/>
      <c r="D163" s="43">
        <f>824517-12342</f>
        <v>812175</v>
      </c>
      <c r="E163" s="16"/>
      <c r="F163" s="16"/>
      <c r="G163" s="16"/>
      <c r="H163" s="107" t="s">
        <v>196</v>
      </c>
    </row>
    <row r="164" spans="1:8" ht="30" x14ac:dyDescent="0.25">
      <c r="A164" s="18"/>
      <c r="B164" s="71" t="s">
        <v>108</v>
      </c>
      <c r="C164" s="77">
        <f>C165</f>
        <v>270000</v>
      </c>
      <c r="D164" s="77">
        <f>D165</f>
        <v>0</v>
      </c>
      <c r="E164" s="16"/>
      <c r="F164" s="16"/>
      <c r="G164" s="16"/>
      <c r="H164" s="107"/>
    </row>
    <row r="165" spans="1:8" ht="40.5" customHeight="1" x14ac:dyDescent="0.25">
      <c r="A165" s="18"/>
      <c r="B165" s="56" t="s">
        <v>162</v>
      </c>
      <c r="C165" s="43">
        <v>270000</v>
      </c>
      <c r="D165" s="43"/>
      <c r="E165" s="16"/>
      <c r="F165" s="16"/>
      <c r="G165" s="16"/>
      <c r="H165" s="107" t="s">
        <v>241</v>
      </c>
    </row>
    <row r="166" spans="1:8" ht="18" customHeight="1" x14ac:dyDescent="0.3">
      <c r="A166" s="18"/>
      <c r="B166" s="82" t="s">
        <v>70</v>
      </c>
      <c r="C166" s="44">
        <f>C146+C135+C131+C125+C117+C104+C97+C87+C80+C76+C68+C60+C56+C49+C40+C26+C22+C7</f>
        <v>523384767</v>
      </c>
      <c r="D166" s="44">
        <f>D146+D135+D131+D125+D117+D104+D97+D87+D80+D76+D68+D60+D56+D49+D40+D26+D22+D7</f>
        <v>220400435</v>
      </c>
      <c r="E166" s="16"/>
      <c r="F166" s="16"/>
      <c r="G166" s="16"/>
      <c r="H166" s="8"/>
    </row>
    <row r="167" spans="1:8" x14ac:dyDescent="0.2">
      <c r="A167" s="131"/>
      <c r="B167" s="24"/>
      <c r="C167" s="25"/>
      <c r="D167" s="7"/>
      <c r="E167" s="7"/>
      <c r="F167" s="7"/>
      <c r="G167" s="7"/>
      <c r="H167" s="12"/>
    </row>
    <row r="170" spans="1:8" x14ac:dyDescent="0.2">
      <c r="D170" s="38"/>
    </row>
  </sheetData>
  <mergeCells count="2">
    <mergeCell ref="A4:H4"/>
    <mergeCell ref="H47:H48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1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Никитина Ирина Сергеевна</cp:lastModifiedBy>
  <cp:lastPrinted>2014-11-27T13:52:47Z</cp:lastPrinted>
  <dcterms:created xsi:type="dcterms:W3CDTF">2009-11-20T12:52:24Z</dcterms:created>
  <dcterms:modified xsi:type="dcterms:W3CDTF">2014-11-28T06:53:12Z</dcterms:modified>
</cp:coreProperties>
</file>