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90" yWindow="1725" windowWidth="17970" windowHeight="11880"/>
  </bookViews>
  <sheets>
    <sheet name="Лист1" sheetId="1" r:id="rId1"/>
  </sheets>
  <definedNames>
    <definedName name="_xlnm._FilterDatabase" localSheetId="0" hidden="1">Лист1!$A$1:$N$1</definedName>
    <definedName name="_xlnm.Print_Titles" localSheetId="0">Лист1!$6:$8</definedName>
    <definedName name="_xlnm.Print_Area" localSheetId="0">Лист1!$A$1:$M$470</definedName>
  </definedNames>
  <calcPr calcId="145621"/>
</workbook>
</file>

<file path=xl/calcChain.xml><?xml version="1.0" encoding="utf-8"?>
<calcChain xmlns="http://schemas.openxmlformats.org/spreadsheetml/2006/main">
  <c r="K89" i="1" l="1"/>
  <c r="I420" i="1" l="1"/>
  <c r="J420" i="1"/>
  <c r="K420" i="1"/>
  <c r="G55" i="1" l="1"/>
  <c r="H322" i="1" l="1"/>
  <c r="I322" i="1"/>
  <c r="J322" i="1"/>
  <c r="K322" i="1"/>
  <c r="L322" i="1"/>
  <c r="C322" i="1"/>
  <c r="D322" i="1"/>
  <c r="E322" i="1"/>
  <c r="F322" i="1"/>
  <c r="G322" i="1"/>
  <c r="G299" i="1"/>
  <c r="G300" i="1"/>
  <c r="C420" i="1" l="1"/>
  <c r="D420" i="1"/>
  <c r="E420" i="1"/>
  <c r="F420" i="1"/>
  <c r="G420" i="1"/>
  <c r="H420" i="1"/>
  <c r="L420" i="1"/>
  <c r="H360" i="1" l="1"/>
  <c r="H358" i="1" s="1"/>
  <c r="K442" i="1"/>
  <c r="L442" i="1"/>
  <c r="G209" i="1" l="1"/>
  <c r="G131" i="1" l="1"/>
  <c r="G132" i="1"/>
  <c r="L476" i="1" l="1"/>
  <c r="K476" i="1"/>
  <c r="D136" i="1" l="1"/>
  <c r="E136" i="1"/>
  <c r="F136" i="1"/>
  <c r="G136" i="1"/>
  <c r="H136" i="1"/>
  <c r="I136" i="1"/>
  <c r="J136" i="1"/>
  <c r="L136" i="1"/>
  <c r="C136" i="1"/>
  <c r="K140" i="1"/>
  <c r="K136" i="1" s="1"/>
  <c r="D101" i="1"/>
  <c r="E101" i="1"/>
  <c r="F101" i="1"/>
  <c r="G101" i="1"/>
  <c r="H101" i="1"/>
  <c r="I101" i="1"/>
  <c r="J101" i="1"/>
  <c r="K101" i="1"/>
  <c r="L101" i="1"/>
  <c r="C101" i="1"/>
  <c r="D99" i="1"/>
  <c r="E99" i="1"/>
  <c r="F99" i="1"/>
  <c r="G99" i="1"/>
  <c r="H99" i="1"/>
  <c r="I99" i="1"/>
  <c r="J99" i="1"/>
  <c r="K99" i="1"/>
  <c r="L99" i="1"/>
  <c r="C99" i="1"/>
  <c r="D88" i="1"/>
  <c r="E88" i="1"/>
  <c r="F88" i="1"/>
  <c r="G88" i="1"/>
  <c r="H88" i="1"/>
  <c r="I88" i="1"/>
  <c r="J88" i="1"/>
  <c r="L88" i="1"/>
  <c r="C88" i="1"/>
  <c r="K88" i="1"/>
  <c r="G18" i="1"/>
  <c r="H455" i="1" l="1"/>
  <c r="G455" i="1"/>
  <c r="D455" i="1"/>
  <c r="C455" i="1"/>
  <c r="D430" i="1"/>
  <c r="E430" i="1"/>
  <c r="F430" i="1"/>
  <c r="G430" i="1"/>
  <c r="H430" i="1"/>
  <c r="I430" i="1"/>
  <c r="J430" i="1"/>
  <c r="K430" i="1"/>
  <c r="L430" i="1"/>
  <c r="C430" i="1"/>
  <c r="L246" i="1" l="1"/>
  <c r="K246" i="1"/>
  <c r="H246" i="1"/>
  <c r="E246" i="1"/>
  <c r="F246" i="1"/>
  <c r="G246" i="1"/>
  <c r="D246" i="1"/>
  <c r="C246" i="1"/>
  <c r="C243" i="1" s="1"/>
  <c r="C244" i="1"/>
  <c r="D128" i="1" l="1"/>
  <c r="E128" i="1"/>
  <c r="F128" i="1"/>
  <c r="G128" i="1"/>
  <c r="H128" i="1"/>
  <c r="I128" i="1"/>
  <c r="J128" i="1"/>
  <c r="K128" i="1"/>
  <c r="L128" i="1"/>
  <c r="C128" i="1"/>
  <c r="D244" i="1" l="1"/>
  <c r="D243" i="1" s="1"/>
  <c r="E244" i="1"/>
  <c r="E243" i="1" s="1"/>
  <c r="F244" i="1"/>
  <c r="F243" i="1" s="1"/>
  <c r="G244" i="1"/>
  <c r="G243" i="1" s="1"/>
  <c r="H244" i="1"/>
  <c r="H243" i="1" s="1"/>
  <c r="I244" i="1"/>
  <c r="I243" i="1" s="1"/>
  <c r="J244" i="1"/>
  <c r="J243" i="1" s="1"/>
  <c r="K244" i="1"/>
  <c r="K243" i="1" s="1"/>
  <c r="L244" i="1"/>
  <c r="L243" i="1" s="1"/>
  <c r="L127" i="1"/>
  <c r="L126" i="1" s="1"/>
  <c r="I127" i="1"/>
  <c r="I126" i="1" s="1"/>
  <c r="H127" i="1"/>
  <c r="H126" i="1" s="1"/>
  <c r="E127" i="1"/>
  <c r="E126" i="1" s="1"/>
  <c r="D127" i="1"/>
  <c r="D126" i="1" s="1"/>
  <c r="K127" i="1"/>
  <c r="K126" i="1" s="1"/>
  <c r="J127" i="1"/>
  <c r="J126" i="1" s="1"/>
  <c r="G127" i="1"/>
  <c r="G126" i="1" s="1"/>
  <c r="F127" i="1"/>
  <c r="F126" i="1" s="1"/>
  <c r="C127" i="1"/>
  <c r="C126" i="1" s="1"/>
  <c r="G449" i="1" l="1"/>
  <c r="L448" i="1"/>
  <c r="K448" i="1"/>
  <c r="J448" i="1"/>
  <c r="I448" i="1"/>
  <c r="H448" i="1"/>
  <c r="G448" i="1"/>
  <c r="F448" i="1"/>
  <c r="E448" i="1"/>
  <c r="D448" i="1"/>
  <c r="C448" i="1"/>
  <c r="G268" i="1"/>
  <c r="K258" i="1"/>
  <c r="E251" i="1"/>
  <c r="F251" i="1"/>
  <c r="H251" i="1"/>
  <c r="I251" i="1"/>
  <c r="J251" i="1"/>
  <c r="K251" i="1"/>
  <c r="L251" i="1"/>
  <c r="G251" i="1"/>
  <c r="D481" i="1" l="1"/>
  <c r="E481" i="1"/>
  <c r="F481" i="1"/>
  <c r="G481" i="1"/>
  <c r="H481" i="1"/>
  <c r="I481" i="1"/>
  <c r="J481" i="1"/>
  <c r="K481" i="1"/>
  <c r="L481" i="1"/>
  <c r="C481" i="1"/>
  <c r="K11" i="1" l="1"/>
  <c r="K10" i="1" s="1"/>
  <c r="L11" i="1"/>
  <c r="L10" i="1" s="1"/>
  <c r="K15" i="1"/>
  <c r="K14" i="1" s="1"/>
  <c r="L15" i="1"/>
  <c r="L14" i="1" s="1"/>
  <c r="K36" i="1"/>
  <c r="K35" i="1" s="1"/>
  <c r="L36" i="1"/>
  <c r="L35" i="1" s="1"/>
  <c r="K54" i="1"/>
  <c r="K53" i="1" s="1"/>
  <c r="L54" i="1"/>
  <c r="L53" i="1" s="1"/>
  <c r="K57" i="1"/>
  <c r="K56" i="1" s="1"/>
  <c r="L57" i="1"/>
  <c r="L56" i="1" s="1"/>
  <c r="K60" i="1"/>
  <c r="K59" i="1" s="1"/>
  <c r="L60" i="1"/>
  <c r="L59" i="1" s="1"/>
  <c r="K63" i="1"/>
  <c r="K62" i="1" s="1"/>
  <c r="L63" i="1"/>
  <c r="L62" i="1" s="1"/>
  <c r="K69" i="1"/>
  <c r="L69" i="1"/>
  <c r="K71" i="1"/>
  <c r="L71" i="1"/>
  <c r="L68" i="1" s="1"/>
  <c r="K76" i="1"/>
  <c r="K75" i="1" s="1"/>
  <c r="L76" i="1"/>
  <c r="L75" i="1" s="1"/>
  <c r="K91" i="1"/>
  <c r="L91" i="1"/>
  <c r="L87" i="1" s="1"/>
  <c r="K95" i="1"/>
  <c r="L95" i="1"/>
  <c r="K97" i="1"/>
  <c r="L97" i="1"/>
  <c r="L104" i="1"/>
  <c r="L103" i="1" s="1"/>
  <c r="K105" i="1"/>
  <c r="K104" i="1" s="1"/>
  <c r="K103" i="1" s="1"/>
  <c r="L105" i="1"/>
  <c r="K109" i="1"/>
  <c r="L109" i="1"/>
  <c r="K111" i="1"/>
  <c r="L111" i="1"/>
  <c r="K115" i="1"/>
  <c r="L115" i="1"/>
  <c r="K118" i="1"/>
  <c r="K117" i="1" s="1"/>
  <c r="L118" i="1"/>
  <c r="L117" i="1" s="1"/>
  <c r="K120" i="1"/>
  <c r="K121" i="1"/>
  <c r="L121" i="1"/>
  <c r="L120" i="1" s="1"/>
  <c r="K135" i="1"/>
  <c r="K134" i="1" s="1"/>
  <c r="L135" i="1"/>
  <c r="L134" i="1" s="1"/>
  <c r="K146" i="1"/>
  <c r="L146" i="1"/>
  <c r="K148" i="1"/>
  <c r="L148" i="1"/>
  <c r="K150" i="1"/>
  <c r="L150" i="1"/>
  <c r="K153" i="1"/>
  <c r="K152" i="1" s="1"/>
  <c r="L153" i="1"/>
  <c r="L152" i="1" s="1"/>
  <c r="K157" i="1"/>
  <c r="L157" i="1"/>
  <c r="K159" i="1"/>
  <c r="L159" i="1"/>
  <c r="K161" i="1"/>
  <c r="L161" i="1"/>
  <c r="K164" i="1"/>
  <c r="L164" i="1"/>
  <c r="K172" i="1"/>
  <c r="K171" i="1" s="1"/>
  <c r="L172" i="1"/>
  <c r="L171" i="1" s="1"/>
  <c r="K175" i="1"/>
  <c r="K174" i="1" s="1"/>
  <c r="L175" i="1"/>
  <c r="L174" i="1" s="1"/>
  <c r="K180" i="1"/>
  <c r="K179" i="1" s="1"/>
  <c r="L180" i="1"/>
  <c r="L179" i="1" s="1"/>
  <c r="K184" i="1"/>
  <c r="K183" i="1" s="1"/>
  <c r="L184" i="1"/>
  <c r="L183" i="1" s="1"/>
  <c r="K195" i="1"/>
  <c r="K194" i="1" s="1"/>
  <c r="L195" i="1"/>
  <c r="L194" i="1" s="1"/>
  <c r="K200" i="1"/>
  <c r="K199" i="1" s="1"/>
  <c r="L200" i="1"/>
  <c r="L199" i="1" s="1"/>
  <c r="K204" i="1"/>
  <c r="K203" i="1" s="1"/>
  <c r="L204" i="1"/>
  <c r="L203" i="1" s="1"/>
  <c r="K209" i="1"/>
  <c r="K208" i="1" s="1"/>
  <c r="L209" i="1"/>
  <c r="L208" i="1" s="1"/>
  <c r="K214" i="1"/>
  <c r="K213" i="1" s="1"/>
  <c r="L214" i="1"/>
  <c r="L213" i="1" s="1"/>
  <c r="K222" i="1"/>
  <c r="K221" i="1" s="1"/>
  <c r="L222" i="1"/>
  <c r="L221" i="1" s="1"/>
  <c r="K228" i="1"/>
  <c r="K227" i="1" s="1"/>
  <c r="L228" i="1"/>
  <c r="L227" i="1" s="1"/>
  <c r="K233" i="1"/>
  <c r="K232" i="1" s="1"/>
  <c r="L233" i="1"/>
  <c r="L232" i="1" s="1"/>
  <c r="K238" i="1"/>
  <c r="K239" i="1"/>
  <c r="L239" i="1"/>
  <c r="L238" i="1" s="1"/>
  <c r="K253" i="1"/>
  <c r="K250" i="1" s="1"/>
  <c r="L253" i="1"/>
  <c r="L250" i="1" s="1"/>
  <c r="K257" i="1"/>
  <c r="L258" i="1"/>
  <c r="L257" i="1" s="1"/>
  <c r="K267" i="1"/>
  <c r="K266" i="1" s="1"/>
  <c r="L267" i="1"/>
  <c r="L266" i="1" s="1"/>
  <c r="K274" i="1"/>
  <c r="K273" i="1" s="1"/>
  <c r="K272" i="1" s="1"/>
  <c r="L274" i="1"/>
  <c r="L273" i="1" s="1"/>
  <c r="L272" i="1" s="1"/>
  <c r="K279" i="1"/>
  <c r="L279" i="1"/>
  <c r="K281" i="1"/>
  <c r="L281" i="1"/>
  <c r="K285" i="1"/>
  <c r="K284" i="1" s="1"/>
  <c r="L285" i="1"/>
  <c r="L284" i="1" s="1"/>
  <c r="K289" i="1"/>
  <c r="K288" i="1" s="1"/>
  <c r="L289" i="1"/>
  <c r="L288" i="1" s="1"/>
  <c r="K295" i="1"/>
  <c r="K294" i="1" s="1"/>
  <c r="L295" i="1"/>
  <c r="L294" i="1" s="1"/>
  <c r="K299" i="1"/>
  <c r="K298" i="1" s="1"/>
  <c r="L299" i="1"/>
  <c r="L298" i="1" s="1"/>
  <c r="K304" i="1"/>
  <c r="K303" i="1" s="1"/>
  <c r="L304" i="1"/>
  <c r="L303" i="1" s="1"/>
  <c r="K308" i="1"/>
  <c r="K307" i="1" s="1"/>
  <c r="L308" i="1"/>
  <c r="L307" i="1" s="1"/>
  <c r="K312" i="1"/>
  <c r="K311" i="1" s="1"/>
  <c r="L312" i="1"/>
  <c r="L311" i="1" s="1"/>
  <c r="K321" i="1"/>
  <c r="L321" i="1"/>
  <c r="K327" i="1"/>
  <c r="K326" i="1" s="1"/>
  <c r="L327" i="1"/>
  <c r="L326" i="1" s="1"/>
  <c r="K334" i="1"/>
  <c r="K333" i="1" s="1"/>
  <c r="L334" i="1"/>
  <c r="L333" i="1" s="1"/>
  <c r="K337" i="1"/>
  <c r="K336" i="1" s="1"/>
  <c r="L337" i="1"/>
  <c r="L336" i="1" s="1"/>
  <c r="K339" i="1"/>
  <c r="L339" i="1"/>
  <c r="K340" i="1"/>
  <c r="L340" i="1"/>
  <c r="K343" i="1"/>
  <c r="K342" i="1" s="1"/>
  <c r="L343" i="1"/>
  <c r="L342" i="1" s="1"/>
  <c r="K346" i="1"/>
  <c r="K345" i="1" s="1"/>
  <c r="L346" i="1"/>
  <c r="L345" i="1" s="1"/>
  <c r="K349" i="1"/>
  <c r="K348" i="1" s="1"/>
  <c r="L349" i="1"/>
  <c r="L348" i="1" s="1"/>
  <c r="K352" i="1"/>
  <c r="L352" i="1"/>
  <c r="K356" i="1"/>
  <c r="L356" i="1"/>
  <c r="K360" i="1"/>
  <c r="K359" i="1" s="1"/>
  <c r="L360" i="1"/>
  <c r="L359" i="1" s="1"/>
  <c r="K365" i="1"/>
  <c r="K364" i="1" s="1"/>
  <c r="L365" i="1"/>
  <c r="L364" i="1" s="1"/>
  <c r="K368" i="1"/>
  <c r="K367" i="1" s="1"/>
  <c r="L368" i="1"/>
  <c r="L367" i="1" s="1"/>
  <c r="K373" i="1"/>
  <c r="K372" i="1" s="1"/>
  <c r="L373" i="1"/>
  <c r="L372" i="1" s="1"/>
  <c r="K378" i="1"/>
  <c r="K377" i="1" s="1"/>
  <c r="L378" i="1"/>
  <c r="L377" i="1" s="1"/>
  <c r="K386" i="1"/>
  <c r="K385" i="1" s="1"/>
  <c r="L386" i="1"/>
  <c r="L385" i="1" s="1"/>
  <c r="K390" i="1"/>
  <c r="K389" i="1" s="1"/>
  <c r="L390" i="1"/>
  <c r="L389" i="1" s="1"/>
  <c r="K393" i="1"/>
  <c r="L393" i="1"/>
  <c r="K396" i="1"/>
  <c r="L396" i="1"/>
  <c r="K399" i="1"/>
  <c r="K398" i="1" s="1"/>
  <c r="L399" i="1"/>
  <c r="L398" i="1" s="1"/>
  <c r="K405" i="1"/>
  <c r="L405" i="1"/>
  <c r="K408" i="1"/>
  <c r="L408" i="1"/>
  <c r="K411" i="1"/>
  <c r="K410" i="1" s="1"/>
  <c r="L411" i="1"/>
  <c r="L410" i="1" s="1"/>
  <c r="K414" i="1"/>
  <c r="L414" i="1"/>
  <c r="K418" i="1"/>
  <c r="L418" i="1"/>
  <c r="K425" i="1"/>
  <c r="K423" i="1" s="1"/>
  <c r="L425" i="1"/>
  <c r="L423" i="1" s="1"/>
  <c r="K446" i="1"/>
  <c r="L446" i="1"/>
  <c r="K450" i="1"/>
  <c r="L450" i="1"/>
  <c r="K457" i="1"/>
  <c r="K455" i="1" s="1"/>
  <c r="L457" i="1"/>
  <c r="L455" i="1" s="1"/>
  <c r="K461" i="1"/>
  <c r="L461" i="1"/>
  <c r="K463" i="1"/>
  <c r="L463" i="1"/>
  <c r="K465" i="1"/>
  <c r="L465" i="1"/>
  <c r="K468" i="1"/>
  <c r="L468" i="1"/>
  <c r="G11" i="1"/>
  <c r="G10" i="1" s="1"/>
  <c r="H11" i="1"/>
  <c r="H10" i="1" s="1"/>
  <c r="G15" i="1"/>
  <c r="G14" i="1" s="1"/>
  <c r="H15" i="1"/>
  <c r="H14" i="1" s="1"/>
  <c r="G36" i="1"/>
  <c r="G35" i="1" s="1"/>
  <c r="H36" i="1"/>
  <c r="H35" i="1" s="1"/>
  <c r="G54" i="1"/>
  <c r="G53" i="1" s="1"/>
  <c r="H54" i="1"/>
  <c r="H53" i="1" s="1"/>
  <c r="G57" i="1"/>
  <c r="G56" i="1" s="1"/>
  <c r="H57" i="1"/>
  <c r="H56" i="1" s="1"/>
  <c r="G60" i="1"/>
  <c r="G59" i="1" s="1"/>
  <c r="H60" i="1"/>
  <c r="H59" i="1" s="1"/>
  <c r="G63" i="1"/>
  <c r="G62" i="1" s="1"/>
  <c r="H63" i="1"/>
  <c r="H62" i="1" s="1"/>
  <c r="G69" i="1"/>
  <c r="H69" i="1"/>
  <c r="G71" i="1"/>
  <c r="H71" i="1"/>
  <c r="G76" i="1"/>
  <c r="G75" i="1" s="1"/>
  <c r="H76" i="1"/>
  <c r="H75" i="1" s="1"/>
  <c r="G91" i="1"/>
  <c r="H91" i="1"/>
  <c r="H87" i="1" s="1"/>
  <c r="G95" i="1"/>
  <c r="H95" i="1"/>
  <c r="G97" i="1"/>
  <c r="H97" i="1"/>
  <c r="G105" i="1"/>
  <c r="G104" i="1" s="1"/>
  <c r="G103" i="1" s="1"/>
  <c r="H105" i="1"/>
  <c r="H104" i="1" s="1"/>
  <c r="H103" i="1" s="1"/>
  <c r="G109" i="1"/>
  <c r="H109" i="1"/>
  <c r="G111" i="1"/>
  <c r="G108" i="1" s="1"/>
  <c r="H111" i="1"/>
  <c r="G115" i="1"/>
  <c r="H115" i="1"/>
  <c r="G118" i="1"/>
  <c r="G117" i="1" s="1"/>
  <c r="H118" i="1"/>
  <c r="H117" i="1" s="1"/>
  <c r="G121" i="1"/>
  <c r="G120" i="1" s="1"/>
  <c r="H121" i="1"/>
  <c r="H120" i="1" s="1"/>
  <c r="G135" i="1"/>
  <c r="G134" i="1" s="1"/>
  <c r="H135" i="1"/>
  <c r="H134" i="1" s="1"/>
  <c r="G146" i="1"/>
  <c r="H146" i="1"/>
  <c r="G148" i="1"/>
  <c r="H148" i="1"/>
  <c r="G150" i="1"/>
  <c r="H150" i="1"/>
  <c r="G153" i="1"/>
  <c r="G152" i="1" s="1"/>
  <c r="H153" i="1"/>
  <c r="H152" i="1" s="1"/>
  <c r="G157" i="1"/>
  <c r="H157" i="1"/>
  <c r="G159" i="1"/>
  <c r="H159" i="1"/>
  <c r="G161" i="1"/>
  <c r="H161" i="1"/>
  <c r="G164" i="1"/>
  <c r="G156" i="1" s="1"/>
  <c r="H164" i="1"/>
  <c r="G172" i="1"/>
  <c r="G171" i="1" s="1"/>
  <c r="H172" i="1"/>
  <c r="H171" i="1" s="1"/>
  <c r="G175" i="1"/>
  <c r="G174" i="1" s="1"/>
  <c r="H175" i="1"/>
  <c r="H174" i="1" s="1"/>
  <c r="G180" i="1"/>
  <c r="G179" i="1" s="1"/>
  <c r="H180" i="1"/>
  <c r="H179" i="1" s="1"/>
  <c r="G184" i="1"/>
  <c r="G183" i="1" s="1"/>
  <c r="H184" i="1"/>
  <c r="H183" i="1" s="1"/>
  <c r="G195" i="1"/>
  <c r="G194" i="1" s="1"/>
  <c r="H195" i="1"/>
  <c r="H194" i="1" s="1"/>
  <c r="G200" i="1"/>
  <c r="G199" i="1" s="1"/>
  <c r="H200" i="1"/>
  <c r="H199" i="1" s="1"/>
  <c r="G204" i="1"/>
  <c r="G203" i="1" s="1"/>
  <c r="H204" i="1"/>
  <c r="H203" i="1" s="1"/>
  <c r="G208" i="1"/>
  <c r="H209" i="1"/>
  <c r="H208" i="1" s="1"/>
  <c r="G214" i="1"/>
  <c r="G213" i="1" s="1"/>
  <c r="H214" i="1"/>
  <c r="H213" i="1" s="1"/>
  <c r="G222" i="1"/>
  <c r="G221" i="1" s="1"/>
  <c r="H222" i="1"/>
  <c r="H221" i="1" s="1"/>
  <c r="G228" i="1"/>
  <c r="G227" i="1" s="1"/>
  <c r="H228" i="1"/>
  <c r="H227" i="1" s="1"/>
  <c r="G233" i="1"/>
  <c r="G232" i="1" s="1"/>
  <c r="H233" i="1"/>
  <c r="H232" i="1" s="1"/>
  <c r="G239" i="1"/>
  <c r="G238" i="1" s="1"/>
  <c r="H239" i="1"/>
  <c r="H238" i="1" s="1"/>
  <c r="G253" i="1"/>
  <c r="G250" i="1" s="1"/>
  <c r="H253" i="1"/>
  <c r="H250" i="1" s="1"/>
  <c r="G258" i="1"/>
  <c r="G257" i="1" s="1"/>
  <c r="H258" i="1"/>
  <c r="H257" i="1" s="1"/>
  <c r="G267" i="1"/>
  <c r="G266" i="1" s="1"/>
  <c r="H267" i="1"/>
  <c r="H266" i="1" s="1"/>
  <c r="G274" i="1"/>
  <c r="G273" i="1" s="1"/>
  <c r="G272" i="1" s="1"/>
  <c r="H274" i="1"/>
  <c r="H273" i="1" s="1"/>
  <c r="H272" i="1" s="1"/>
  <c r="G279" i="1"/>
  <c r="H279" i="1"/>
  <c r="G281" i="1"/>
  <c r="G278" i="1" s="1"/>
  <c r="H281" i="1"/>
  <c r="G285" i="1"/>
  <c r="G284" i="1" s="1"/>
  <c r="H285" i="1"/>
  <c r="H284" i="1" s="1"/>
  <c r="G288" i="1"/>
  <c r="G289" i="1"/>
  <c r="H289" i="1"/>
  <c r="H288" i="1" s="1"/>
  <c r="G295" i="1"/>
  <c r="G294" i="1" s="1"/>
  <c r="H295" i="1"/>
  <c r="H294" i="1" s="1"/>
  <c r="G298" i="1"/>
  <c r="H299" i="1"/>
  <c r="H298" i="1" s="1"/>
  <c r="G304" i="1"/>
  <c r="G303" i="1" s="1"/>
  <c r="H304" i="1"/>
  <c r="H303" i="1" s="1"/>
  <c r="G308" i="1"/>
  <c r="G307" i="1" s="1"/>
  <c r="H308" i="1"/>
  <c r="H307" i="1" s="1"/>
  <c r="G312" i="1"/>
  <c r="G311" i="1" s="1"/>
  <c r="H312" i="1"/>
  <c r="H311" i="1" s="1"/>
  <c r="G321" i="1"/>
  <c r="H321" i="1"/>
  <c r="G327" i="1"/>
  <c r="G326" i="1" s="1"/>
  <c r="H327" i="1"/>
  <c r="H326" i="1" s="1"/>
  <c r="G334" i="1"/>
  <c r="G333" i="1" s="1"/>
  <c r="H334" i="1"/>
  <c r="H333" i="1" s="1"/>
  <c r="G337" i="1"/>
  <c r="G336" i="1" s="1"/>
  <c r="H337" i="1"/>
  <c r="H336" i="1" s="1"/>
  <c r="G339" i="1"/>
  <c r="H339" i="1"/>
  <c r="G340" i="1"/>
  <c r="H340" i="1"/>
  <c r="G343" i="1"/>
  <c r="G342" i="1" s="1"/>
  <c r="H343" i="1"/>
  <c r="H342" i="1" s="1"/>
  <c r="G345" i="1"/>
  <c r="G346" i="1"/>
  <c r="H346" i="1"/>
  <c r="H345" i="1" s="1"/>
  <c r="G349" i="1"/>
  <c r="G348" i="1" s="1"/>
  <c r="H349" i="1"/>
  <c r="H348" i="1" s="1"/>
  <c r="G352" i="1"/>
  <c r="H352" i="1"/>
  <c r="G356" i="1"/>
  <c r="H356" i="1"/>
  <c r="G360" i="1"/>
  <c r="G359" i="1" s="1"/>
  <c r="G365" i="1"/>
  <c r="G364" i="1" s="1"/>
  <c r="H365" i="1"/>
  <c r="H364" i="1" s="1"/>
  <c r="G368" i="1"/>
  <c r="G367" i="1" s="1"/>
  <c r="H368" i="1"/>
  <c r="H367" i="1" s="1"/>
  <c r="G373" i="1"/>
  <c r="G372" i="1" s="1"/>
  <c r="H373" i="1"/>
  <c r="H372" i="1" s="1"/>
  <c r="G378" i="1"/>
  <c r="G377" i="1" s="1"/>
  <c r="H378" i="1"/>
  <c r="H377" i="1" s="1"/>
  <c r="G386" i="1"/>
  <c r="G385" i="1" s="1"/>
  <c r="H386" i="1"/>
  <c r="H385" i="1" s="1"/>
  <c r="G390" i="1"/>
  <c r="G389" i="1" s="1"/>
  <c r="H390" i="1"/>
  <c r="H389" i="1" s="1"/>
  <c r="G393" i="1"/>
  <c r="H393" i="1"/>
  <c r="G396" i="1"/>
  <c r="H396" i="1"/>
  <c r="G399" i="1"/>
  <c r="G398" i="1" s="1"/>
  <c r="H399" i="1"/>
  <c r="H398" i="1" s="1"/>
  <c r="G405" i="1"/>
  <c r="H405" i="1"/>
  <c r="G408" i="1"/>
  <c r="H408" i="1"/>
  <c r="G411" i="1"/>
  <c r="G410" i="1" s="1"/>
  <c r="H411" i="1"/>
  <c r="H410" i="1" s="1"/>
  <c r="G414" i="1"/>
  <c r="H414" i="1"/>
  <c r="G418" i="1"/>
  <c r="H418" i="1"/>
  <c r="G425" i="1"/>
  <c r="G423" i="1" s="1"/>
  <c r="H425" i="1"/>
  <c r="H423" i="1" s="1"/>
  <c r="G428" i="1"/>
  <c r="G441" i="1"/>
  <c r="G438" i="1" s="1"/>
  <c r="H441" i="1"/>
  <c r="H438" i="1" s="1"/>
  <c r="G446" i="1"/>
  <c r="H446" i="1"/>
  <c r="G450" i="1"/>
  <c r="H450" i="1"/>
  <c r="G459" i="1"/>
  <c r="G461" i="1"/>
  <c r="H461" i="1"/>
  <c r="G463" i="1"/>
  <c r="H463" i="1"/>
  <c r="G465" i="1"/>
  <c r="H465" i="1"/>
  <c r="G468" i="1"/>
  <c r="H468" i="1"/>
  <c r="L438" i="1" l="1"/>
  <c r="L413" i="1"/>
  <c r="K438" i="1"/>
  <c r="K413" i="1" s="1"/>
  <c r="G404" i="1"/>
  <c r="K404" i="1"/>
  <c r="K403" i="1" s="1"/>
  <c r="H351" i="1"/>
  <c r="G212" i="1"/>
  <c r="K156" i="1"/>
  <c r="H108" i="1"/>
  <c r="H94" i="1"/>
  <c r="G94" i="1"/>
  <c r="K94" i="1"/>
  <c r="H404" i="1"/>
  <c r="H403" i="1" s="1"/>
  <c r="G351" i="1"/>
  <c r="G325" i="1" s="1"/>
  <c r="K392" i="1"/>
  <c r="K108" i="1"/>
  <c r="K107" i="1" s="1"/>
  <c r="L94" i="1"/>
  <c r="H413" i="1"/>
  <c r="H392" i="1"/>
  <c r="H388" i="1" s="1"/>
  <c r="H278" i="1"/>
  <c r="H68" i="1"/>
  <c r="K145" i="1"/>
  <c r="K68" i="1"/>
  <c r="G413" i="1"/>
  <c r="K87" i="1"/>
  <c r="H287" i="1"/>
  <c r="G87" i="1"/>
  <c r="K226" i="1"/>
  <c r="K358" i="1"/>
  <c r="H376" i="1"/>
  <c r="L376" i="1"/>
  <c r="K170" i="1"/>
  <c r="G358" i="1"/>
  <c r="H212" i="1"/>
  <c r="L297" i="1"/>
  <c r="G392" i="1"/>
  <c r="G388" i="1" s="1"/>
  <c r="G287" i="1"/>
  <c r="H145" i="1"/>
  <c r="G68" i="1"/>
  <c r="K212" i="1"/>
  <c r="G226" i="1"/>
  <c r="K287" i="1"/>
  <c r="L226" i="1"/>
  <c r="L212" i="1"/>
  <c r="L156" i="1"/>
  <c r="L144" i="1" s="1"/>
  <c r="K144" i="1"/>
  <c r="H297" i="1"/>
  <c r="H277" i="1"/>
  <c r="H9" i="1"/>
  <c r="L392" i="1"/>
  <c r="L388" i="1" s="1"/>
  <c r="L358" i="1"/>
  <c r="K278" i="1"/>
  <c r="K277" i="1" s="1"/>
  <c r="L145" i="1"/>
  <c r="L74" i="1"/>
  <c r="L9" i="1"/>
  <c r="H156" i="1"/>
  <c r="G145" i="1"/>
  <c r="G144" i="1" s="1"/>
  <c r="G9" i="1"/>
  <c r="L404" i="1"/>
  <c r="L403" i="1" s="1"/>
  <c r="K376" i="1"/>
  <c r="L351" i="1"/>
  <c r="L325" i="1" s="1"/>
  <c r="L278" i="1"/>
  <c r="L277" i="1" s="1"/>
  <c r="L108" i="1"/>
  <c r="L107" i="1" s="1"/>
  <c r="K249" i="1"/>
  <c r="G249" i="1"/>
  <c r="H182" i="1"/>
  <c r="H34" i="1"/>
  <c r="G170" i="1"/>
  <c r="L182" i="1"/>
  <c r="L34" i="1"/>
  <c r="G182" i="1"/>
  <c r="H170" i="1"/>
  <c r="G107" i="1"/>
  <c r="G34" i="1"/>
  <c r="K351" i="1"/>
  <c r="K325" i="1" s="1"/>
  <c r="G202" i="1"/>
  <c r="K202" i="1"/>
  <c r="H202" i="1"/>
  <c r="K297" i="1"/>
  <c r="L249" i="1"/>
  <c r="L202" i="1"/>
  <c r="K34" i="1"/>
  <c r="K9" i="1"/>
  <c r="L287" i="1"/>
  <c r="K182" i="1"/>
  <c r="L170" i="1"/>
  <c r="K388" i="1"/>
  <c r="G376" i="1"/>
  <c r="H226" i="1"/>
  <c r="H144" i="1"/>
  <c r="H74" i="1"/>
  <c r="G403" i="1"/>
  <c r="H325" i="1"/>
  <c r="G297" i="1"/>
  <c r="G277" i="1"/>
  <c r="H249" i="1"/>
  <c r="H107" i="1"/>
  <c r="G74" i="1" l="1"/>
  <c r="K74" i="1"/>
  <c r="K470" i="1" s="1"/>
  <c r="K483" i="1" s="1"/>
  <c r="H470" i="1"/>
  <c r="H483" i="1" s="1"/>
  <c r="L470" i="1"/>
  <c r="L483" i="1" s="1"/>
  <c r="G470" i="1"/>
  <c r="G483" i="1" s="1"/>
  <c r="C356" i="1"/>
  <c r="D356" i="1"/>
  <c r="E356" i="1"/>
  <c r="F356" i="1"/>
  <c r="I356" i="1"/>
  <c r="J356" i="1"/>
  <c r="E312" i="1" l="1"/>
  <c r="E311" i="1" s="1"/>
  <c r="E299" i="1"/>
  <c r="J299" i="1"/>
  <c r="J298" i="1" s="1"/>
  <c r="D15" i="1" l="1"/>
  <c r="E15" i="1"/>
  <c r="F15" i="1"/>
  <c r="I15" i="1"/>
  <c r="J15" i="1"/>
  <c r="C15" i="1"/>
  <c r="E428" i="1" l="1"/>
  <c r="J457" i="1" l="1"/>
  <c r="J455" i="1" s="1"/>
  <c r="I457" i="1"/>
  <c r="I455" i="1" s="1"/>
  <c r="D111" i="1" l="1"/>
  <c r="E111" i="1"/>
  <c r="F111" i="1"/>
  <c r="I111" i="1"/>
  <c r="J111" i="1"/>
  <c r="C111" i="1"/>
  <c r="J343" i="1" l="1"/>
  <c r="J342" i="1" s="1"/>
  <c r="I343" i="1"/>
  <c r="I342" i="1" s="1"/>
  <c r="F343" i="1"/>
  <c r="F342" i="1" s="1"/>
  <c r="E343" i="1"/>
  <c r="E342" i="1" s="1"/>
  <c r="D343" i="1"/>
  <c r="C343" i="1"/>
  <c r="C342" i="1" s="1"/>
  <c r="D342" i="1"/>
  <c r="C76" i="1" l="1"/>
  <c r="D76" i="1"/>
  <c r="F76" i="1"/>
  <c r="I76" i="1"/>
  <c r="J76" i="1"/>
  <c r="C378" i="1" l="1"/>
  <c r="D378" i="1"/>
  <c r="F378" i="1"/>
  <c r="I378" i="1"/>
  <c r="J378" i="1"/>
  <c r="E378" i="1"/>
  <c r="C63" i="1" l="1"/>
  <c r="D63" i="1"/>
  <c r="E63" i="1"/>
  <c r="F63" i="1"/>
  <c r="J63" i="1"/>
  <c r="I63" i="1"/>
  <c r="C258" i="1" l="1"/>
  <c r="D258" i="1"/>
  <c r="E258" i="1"/>
  <c r="F258" i="1"/>
  <c r="I258" i="1"/>
  <c r="J258" i="1"/>
  <c r="D441" i="1" l="1"/>
  <c r="D438" i="1" s="1"/>
  <c r="F441" i="1"/>
  <c r="F438" i="1" s="1"/>
  <c r="I441" i="1"/>
  <c r="I438" i="1" s="1"/>
  <c r="J441" i="1"/>
  <c r="J438" i="1" s="1"/>
  <c r="C441" i="1"/>
  <c r="C438" i="1" s="1"/>
  <c r="D418" i="1" l="1"/>
  <c r="E418" i="1"/>
  <c r="F418" i="1"/>
  <c r="I418" i="1"/>
  <c r="J418" i="1"/>
  <c r="C418" i="1"/>
  <c r="E459" i="1" l="1"/>
  <c r="D408" i="1"/>
  <c r="E408" i="1"/>
  <c r="F408" i="1"/>
  <c r="I408" i="1"/>
  <c r="J408" i="1"/>
  <c r="C408" i="1"/>
  <c r="C228" i="1" l="1"/>
  <c r="D228" i="1"/>
  <c r="E228" i="1"/>
  <c r="F228" i="1"/>
  <c r="I228" i="1"/>
  <c r="J228" i="1"/>
  <c r="D450" i="1" l="1"/>
  <c r="E450" i="1"/>
  <c r="F450" i="1"/>
  <c r="C450" i="1"/>
  <c r="D468" i="1"/>
  <c r="E468" i="1"/>
  <c r="F468" i="1"/>
  <c r="I468" i="1"/>
  <c r="J468" i="1"/>
  <c r="C468" i="1"/>
  <c r="D461" i="1"/>
  <c r="E461" i="1"/>
  <c r="F461" i="1"/>
  <c r="I461" i="1"/>
  <c r="J461" i="1"/>
  <c r="C461" i="1"/>
  <c r="D446" i="1"/>
  <c r="E446" i="1"/>
  <c r="F446" i="1"/>
  <c r="I446" i="1"/>
  <c r="J446" i="1"/>
  <c r="C446" i="1"/>
  <c r="D414" i="1"/>
  <c r="E414" i="1"/>
  <c r="F414" i="1"/>
  <c r="I414" i="1"/>
  <c r="J414" i="1"/>
  <c r="C414" i="1"/>
  <c r="D411" i="1"/>
  <c r="D410" i="1" s="1"/>
  <c r="E411" i="1"/>
  <c r="E410" i="1" s="1"/>
  <c r="F411" i="1"/>
  <c r="F410" i="1" s="1"/>
  <c r="I411" i="1"/>
  <c r="I410" i="1" s="1"/>
  <c r="J411" i="1"/>
  <c r="J410" i="1" s="1"/>
  <c r="C411" i="1"/>
  <c r="C410" i="1" s="1"/>
  <c r="D365" i="1"/>
  <c r="E365" i="1"/>
  <c r="F365" i="1"/>
  <c r="I365" i="1"/>
  <c r="J365" i="1"/>
  <c r="C365" i="1"/>
  <c r="D360" i="1"/>
  <c r="E360" i="1"/>
  <c r="F360" i="1"/>
  <c r="I360" i="1"/>
  <c r="J360" i="1"/>
  <c r="C360" i="1"/>
  <c r="D349" i="1"/>
  <c r="E349" i="1"/>
  <c r="F349" i="1"/>
  <c r="I349" i="1"/>
  <c r="C349" i="1"/>
  <c r="D337" i="1"/>
  <c r="E337" i="1"/>
  <c r="F337" i="1"/>
  <c r="I337" i="1"/>
  <c r="J337" i="1"/>
  <c r="C337" i="1"/>
  <c r="D334" i="1"/>
  <c r="E334" i="1"/>
  <c r="F334" i="1"/>
  <c r="I334" i="1"/>
  <c r="J334" i="1"/>
  <c r="C334" i="1"/>
  <c r="D321" i="1"/>
  <c r="E321" i="1"/>
  <c r="F321" i="1"/>
  <c r="I321" i="1"/>
  <c r="J321" i="1"/>
  <c r="D299" i="1"/>
  <c r="F299" i="1"/>
  <c r="F298" i="1" s="1"/>
  <c r="I299" i="1"/>
  <c r="C299" i="1"/>
  <c r="D295" i="1"/>
  <c r="E295" i="1"/>
  <c r="F295" i="1"/>
  <c r="I295" i="1"/>
  <c r="J295" i="1"/>
  <c r="C295" i="1"/>
  <c r="D281" i="1"/>
  <c r="E281" i="1"/>
  <c r="F281" i="1"/>
  <c r="I281" i="1"/>
  <c r="J281" i="1"/>
  <c r="C281" i="1"/>
  <c r="D274" i="1"/>
  <c r="D273" i="1" s="1"/>
  <c r="D272" i="1" s="1"/>
  <c r="E274" i="1"/>
  <c r="E273" i="1" s="1"/>
  <c r="E272" i="1" s="1"/>
  <c r="F274" i="1"/>
  <c r="F273" i="1" s="1"/>
  <c r="F272" i="1" s="1"/>
  <c r="I274" i="1"/>
  <c r="I273" i="1" s="1"/>
  <c r="I272" i="1" s="1"/>
  <c r="J274" i="1"/>
  <c r="J273" i="1" s="1"/>
  <c r="J272" i="1" s="1"/>
  <c r="C274" i="1"/>
  <c r="F172" i="1"/>
  <c r="I172" i="1"/>
  <c r="J172" i="1"/>
  <c r="E172" i="1"/>
  <c r="D118" i="1"/>
  <c r="E118" i="1"/>
  <c r="F118" i="1"/>
  <c r="I118" i="1"/>
  <c r="J118" i="1"/>
  <c r="C118" i="1"/>
  <c r="D95" i="1"/>
  <c r="E95" i="1"/>
  <c r="F95" i="1"/>
  <c r="I95" i="1"/>
  <c r="J95" i="1"/>
  <c r="C95" i="1"/>
  <c r="D54" i="1"/>
  <c r="E54" i="1"/>
  <c r="F54" i="1"/>
  <c r="I54" i="1"/>
  <c r="J54" i="1"/>
  <c r="C54" i="1"/>
  <c r="D11" i="1"/>
  <c r="E11" i="1"/>
  <c r="F11" i="1"/>
  <c r="I11" i="1"/>
  <c r="J11" i="1"/>
  <c r="C11" i="1"/>
  <c r="D399" i="1"/>
  <c r="D398" i="1" s="1"/>
  <c r="E399" i="1"/>
  <c r="E398" i="1" s="1"/>
  <c r="F399" i="1"/>
  <c r="F398" i="1" s="1"/>
  <c r="I399" i="1"/>
  <c r="I398" i="1" s="1"/>
  <c r="J399" i="1"/>
  <c r="J398" i="1" s="1"/>
  <c r="C399" i="1"/>
  <c r="C398" i="1" s="1"/>
  <c r="D393" i="1"/>
  <c r="E393" i="1"/>
  <c r="F393" i="1"/>
  <c r="I393" i="1"/>
  <c r="J393" i="1"/>
  <c r="C393" i="1"/>
  <c r="D390" i="1"/>
  <c r="E390" i="1"/>
  <c r="F390" i="1"/>
  <c r="I390" i="1"/>
  <c r="J390" i="1"/>
  <c r="C390" i="1"/>
  <c r="D386" i="1"/>
  <c r="E386" i="1"/>
  <c r="F386" i="1"/>
  <c r="I386" i="1"/>
  <c r="J386" i="1"/>
  <c r="C386" i="1"/>
  <c r="D368" i="1"/>
  <c r="E368" i="1"/>
  <c r="F368" i="1"/>
  <c r="I368" i="1"/>
  <c r="J368" i="1"/>
  <c r="C368" i="1"/>
  <c r="D339" i="1"/>
  <c r="E339" i="1"/>
  <c r="F339" i="1"/>
  <c r="I339" i="1"/>
  <c r="J339" i="1"/>
  <c r="C339" i="1"/>
  <c r="D340" i="1"/>
  <c r="E340" i="1"/>
  <c r="F340" i="1"/>
  <c r="I340" i="1"/>
  <c r="J340" i="1"/>
  <c r="C340" i="1"/>
  <c r="D312" i="1"/>
  <c r="F312" i="1"/>
  <c r="I312" i="1"/>
  <c r="J312" i="1"/>
  <c r="C312" i="1"/>
  <c r="D267" i="1"/>
  <c r="E267" i="1"/>
  <c r="F267" i="1"/>
  <c r="I267" i="1"/>
  <c r="J267" i="1"/>
  <c r="C267" i="1"/>
  <c r="D253" i="1"/>
  <c r="E253" i="1"/>
  <c r="F253" i="1"/>
  <c r="I253" i="1"/>
  <c r="J253" i="1"/>
  <c r="C253" i="1"/>
  <c r="D209" i="1"/>
  <c r="E209" i="1"/>
  <c r="F209" i="1"/>
  <c r="I209" i="1"/>
  <c r="J209" i="1"/>
  <c r="C209" i="1"/>
  <c r="D195" i="1"/>
  <c r="D194" i="1" s="1"/>
  <c r="E195" i="1"/>
  <c r="E194" i="1" s="1"/>
  <c r="F195" i="1"/>
  <c r="F194" i="1" s="1"/>
  <c r="I195" i="1"/>
  <c r="I194" i="1" s="1"/>
  <c r="J195" i="1"/>
  <c r="J194" i="1" s="1"/>
  <c r="C195" i="1"/>
  <c r="C194" i="1" s="1"/>
  <c r="D308" i="1" l="1"/>
  <c r="D307" i="1" s="1"/>
  <c r="E308" i="1"/>
  <c r="E307" i="1" s="1"/>
  <c r="F308" i="1"/>
  <c r="F307" i="1" s="1"/>
  <c r="I308" i="1"/>
  <c r="I307" i="1" s="1"/>
  <c r="J308" i="1"/>
  <c r="J307" i="1" s="1"/>
  <c r="C308" i="1"/>
  <c r="C307" i="1" s="1"/>
  <c r="E333" i="1" l="1"/>
  <c r="F333" i="1"/>
  <c r="I333" i="1"/>
  <c r="J333" i="1"/>
  <c r="E222" i="1" l="1"/>
  <c r="E221" i="1" s="1"/>
  <c r="F222" i="1"/>
  <c r="F221" i="1" s="1"/>
  <c r="I222" i="1"/>
  <c r="I221" i="1" s="1"/>
  <c r="J222" i="1"/>
  <c r="J221" i="1" s="1"/>
  <c r="E214" i="1"/>
  <c r="E213" i="1" s="1"/>
  <c r="F214" i="1"/>
  <c r="F213" i="1" s="1"/>
  <c r="I214" i="1"/>
  <c r="I213" i="1" s="1"/>
  <c r="J214" i="1"/>
  <c r="J213" i="1" s="1"/>
  <c r="D184" i="1"/>
  <c r="E184" i="1"/>
  <c r="F184" i="1"/>
  <c r="I184" i="1"/>
  <c r="J184" i="1"/>
  <c r="C184" i="1"/>
  <c r="D159" i="1"/>
  <c r="E159" i="1"/>
  <c r="F159" i="1"/>
  <c r="I159" i="1"/>
  <c r="J159" i="1"/>
  <c r="C159" i="1"/>
  <c r="E146" i="1"/>
  <c r="F146" i="1"/>
  <c r="I146" i="1"/>
  <c r="J146" i="1"/>
  <c r="F135" i="1"/>
  <c r="F134" i="1" s="1"/>
  <c r="I135" i="1"/>
  <c r="I134" i="1" s="1"/>
  <c r="J135" i="1"/>
  <c r="J134" i="1" s="1"/>
  <c r="E97" i="1"/>
  <c r="E94" i="1" s="1"/>
  <c r="F97" i="1"/>
  <c r="F94" i="1" s="1"/>
  <c r="I97" i="1"/>
  <c r="I94" i="1" s="1"/>
  <c r="J97" i="1"/>
  <c r="J94" i="1" s="1"/>
  <c r="D71" i="1"/>
  <c r="E71" i="1"/>
  <c r="F71" i="1"/>
  <c r="I71" i="1"/>
  <c r="J71" i="1"/>
  <c r="C71" i="1"/>
  <c r="E69" i="1"/>
  <c r="F69" i="1"/>
  <c r="I69" i="1"/>
  <c r="J69" i="1"/>
  <c r="E62" i="1"/>
  <c r="F62" i="1"/>
  <c r="I62" i="1"/>
  <c r="J62" i="1"/>
  <c r="E60" i="1"/>
  <c r="E59" i="1" s="1"/>
  <c r="F60" i="1"/>
  <c r="F59" i="1" s="1"/>
  <c r="I60" i="1"/>
  <c r="I59" i="1" s="1"/>
  <c r="J60" i="1"/>
  <c r="J59" i="1" s="1"/>
  <c r="F36" i="1"/>
  <c r="F35" i="1" s="1"/>
  <c r="F14" i="1"/>
  <c r="E135" i="1"/>
  <c r="E134" i="1" s="1"/>
  <c r="E36" i="1"/>
  <c r="E35" i="1" s="1"/>
  <c r="J36" i="1"/>
  <c r="J35" i="1" s="1"/>
  <c r="C36" i="1"/>
  <c r="C35" i="1" s="1"/>
  <c r="D36" i="1"/>
  <c r="D35" i="1" s="1"/>
  <c r="I36" i="1" l="1"/>
  <c r="I35" i="1" s="1"/>
  <c r="E76" i="1"/>
  <c r="J68" i="1"/>
  <c r="I68" i="1"/>
  <c r="F68" i="1"/>
  <c r="E68" i="1"/>
  <c r="F212" i="1"/>
  <c r="I212" i="1"/>
  <c r="J212" i="1"/>
  <c r="E212" i="1"/>
  <c r="J14" i="1"/>
  <c r="I14" i="1"/>
  <c r="E14" i="1"/>
  <c r="D239" i="1"/>
  <c r="E239" i="1"/>
  <c r="E238" i="1" s="1"/>
  <c r="F239" i="1"/>
  <c r="F238" i="1" s="1"/>
  <c r="I239" i="1"/>
  <c r="I238" i="1" s="1"/>
  <c r="J239" i="1"/>
  <c r="J238" i="1" s="1"/>
  <c r="C239" i="1"/>
  <c r="E233" i="1"/>
  <c r="E232" i="1" s="1"/>
  <c r="F233" i="1"/>
  <c r="F232" i="1" s="1"/>
  <c r="I233" i="1"/>
  <c r="I232" i="1" s="1"/>
  <c r="J233" i="1"/>
  <c r="J232" i="1" s="1"/>
  <c r="E115" i="1"/>
  <c r="F115" i="1"/>
  <c r="I115" i="1"/>
  <c r="J115" i="1"/>
  <c r="E109" i="1"/>
  <c r="F109" i="1"/>
  <c r="I109" i="1"/>
  <c r="J109" i="1"/>
  <c r="F105" i="1"/>
  <c r="F104" i="1" s="1"/>
  <c r="I105" i="1"/>
  <c r="I104" i="1" s="1"/>
  <c r="J105" i="1"/>
  <c r="J104" i="1" s="1"/>
  <c r="J311" i="1"/>
  <c r="I311" i="1"/>
  <c r="F311" i="1"/>
  <c r="E105" i="1"/>
  <c r="E104" i="1" s="1"/>
  <c r="J108" i="1" l="1"/>
  <c r="I108" i="1"/>
  <c r="F103" i="1"/>
  <c r="E103" i="1"/>
  <c r="J103" i="1"/>
  <c r="I103" i="1"/>
  <c r="E279" i="1"/>
  <c r="E278" i="1" s="1"/>
  <c r="F279" i="1"/>
  <c r="F278" i="1" s="1"/>
  <c r="I279" i="1"/>
  <c r="I278" i="1" s="1"/>
  <c r="J279" i="1"/>
  <c r="J278" i="1" s="1"/>
  <c r="E465" i="1"/>
  <c r="F465" i="1"/>
  <c r="I465" i="1"/>
  <c r="J465" i="1"/>
  <c r="E463" i="1"/>
  <c r="F463" i="1"/>
  <c r="I463" i="1"/>
  <c r="J463" i="1"/>
  <c r="E425" i="1"/>
  <c r="F425" i="1"/>
  <c r="F413" i="1" s="1"/>
  <c r="I425" i="1"/>
  <c r="J425" i="1"/>
  <c r="E405" i="1"/>
  <c r="F405" i="1"/>
  <c r="I405" i="1"/>
  <c r="J405" i="1"/>
  <c r="D396" i="1"/>
  <c r="E396" i="1"/>
  <c r="F396" i="1"/>
  <c r="I396" i="1"/>
  <c r="J396" i="1"/>
  <c r="C396" i="1"/>
  <c r="J389" i="1"/>
  <c r="E389" i="1"/>
  <c r="F389" i="1"/>
  <c r="I389" i="1"/>
  <c r="E385" i="1"/>
  <c r="F385" i="1"/>
  <c r="I385" i="1"/>
  <c r="J385" i="1"/>
  <c r="E377" i="1"/>
  <c r="F377" i="1"/>
  <c r="I377" i="1"/>
  <c r="J377" i="1"/>
  <c r="D373" i="1"/>
  <c r="D372" i="1" s="1"/>
  <c r="E373" i="1"/>
  <c r="E372" i="1" s="1"/>
  <c r="F373" i="1"/>
  <c r="F372" i="1" s="1"/>
  <c r="I373" i="1"/>
  <c r="I372" i="1" s="1"/>
  <c r="J373" i="1"/>
  <c r="J372" i="1" s="1"/>
  <c r="C373" i="1"/>
  <c r="C372" i="1" s="1"/>
  <c r="E367" i="1"/>
  <c r="F367" i="1"/>
  <c r="I367" i="1"/>
  <c r="J367" i="1"/>
  <c r="E364" i="1"/>
  <c r="F364" i="1"/>
  <c r="I364" i="1"/>
  <c r="J364" i="1"/>
  <c r="E359" i="1"/>
  <c r="F359" i="1"/>
  <c r="I359" i="1"/>
  <c r="J359" i="1"/>
  <c r="E294" i="1"/>
  <c r="F294" i="1"/>
  <c r="I294" i="1"/>
  <c r="J294" i="1"/>
  <c r="E289" i="1"/>
  <c r="E288" i="1" s="1"/>
  <c r="F289" i="1"/>
  <c r="F288" i="1" s="1"/>
  <c r="I289" i="1"/>
  <c r="I288" i="1" s="1"/>
  <c r="J289" i="1"/>
  <c r="J288" i="1" s="1"/>
  <c r="E285" i="1"/>
  <c r="E284" i="1" s="1"/>
  <c r="F285" i="1"/>
  <c r="F284" i="1" s="1"/>
  <c r="I285" i="1"/>
  <c r="I284" i="1" s="1"/>
  <c r="J285" i="1"/>
  <c r="J284" i="1" s="1"/>
  <c r="E180" i="1"/>
  <c r="E179" i="1" s="1"/>
  <c r="F180" i="1"/>
  <c r="F179" i="1" s="1"/>
  <c r="I180" i="1"/>
  <c r="I179" i="1" s="1"/>
  <c r="J180" i="1"/>
  <c r="J179" i="1" s="1"/>
  <c r="E175" i="1"/>
  <c r="E174" i="1" s="1"/>
  <c r="F175" i="1"/>
  <c r="F174" i="1" s="1"/>
  <c r="I175" i="1"/>
  <c r="I174" i="1" s="1"/>
  <c r="J175" i="1"/>
  <c r="J174" i="1" s="1"/>
  <c r="E171" i="1"/>
  <c r="F171" i="1"/>
  <c r="I171" i="1"/>
  <c r="J171" i="1"/>
  <c r="D164" i="1"/>
  <c r="E164" i="1"/>
  <c r="F164" i="1"/>
  <c r="I164" i="1"/>
  <c r="J164" i="1"/>
  <c r="C164" i="1"/>
  <c r="D161" i="1"/>
  <c r="E161" i="1"/>
  <c r="F161" i="1"/>
  <c r="I161" i="1"/>
  <c r="J161" i="1"/>
  <c r="C161" i="1"/>
  <c r="E157" i="1"/>
  <c r="F157" i="1"/>
  <c r="I157" i="1"/>
  <c r="J157" i="1"/>
  <c r="E153" i="1"/>
  <c r="E152" i="1" s="1"/>
  <c r="F153" i="1"/>
  <c r="F152" i="1" s="1"/>
  <c r="I153" i="1"/>
  <c r="I152" i="1" s="1"/>
  <c r="J153" i="1"/>
  <c r="J152" i="1" s="1"/>
  <c r="D150" i="1"/>
  <c r="E150" i="1"/>
  <c r="F150" i="1"/>
  <c r="I150" i="1"/>
  <c r="J150" i="1"/>
  <c r="C150" i="1"/>
  <c r="D148" i="1"/>
  <c r="E148" i="1"/>
  <c r="F148" i="1"/>
  <c r="I148" i="1"/>
  <c r="J148" i="1"/>
  <c r="C148" i="1"/>
  <c r="E75" i="1"/>
  <c r="F75" i="1"/>
  <c r="I75" i="1"/>
  <c r="J75" i="1"/>
  <c r="J450" i="1"/>
  <c r="I450" i="1"/>
  <c r="E441" i="1"/>
  <c r="E438" i="1" s="1"/>
  <c r="C175" i="1"/>
  <c r="E413" i="1" l="1"/>
  <c r="F287" i="1"/>
  <c r="J358" i="1"/>
  <c r="J423" i="1"/>
  <c r="J413" i="1" s="1"/>
  <c r="I423" i="1"/>
  <c r="I413" i="1" s="1"/>
  <c r="F358" i="1"/>
  <c r="E358" i="1"/>
  <c r="I358" i="1"/>
  <c r="E404" i="1"/>
  <c r="E403" i="1" s="1"/>
  <c r="J404" i="1"/>
  <c r="J403" i="1" s="1"/>
  <c r="I404" i="1"/>
  <c r="I403" i="1" s="1"/>
  <c r="F404" i="1"/>
  <c r="F403" i="1" s="1"/>
  <c r="J277" i="1"/>
  <c r="I277" i="1"/>
  <c r="F277" i="1"/>
  <c r="E277" i="1"/>
  <c r="J170" i="1"/>
  <c r="E170" i="1"/>
  <c r="F170" i="1"/>
  <c r="E156" i="1"/>
  <c r="I170" i="1"/>
  <c r="F156" i="1"/>
  <c r="I156" i="1"/>
  <c r="J156" i="1"/>
  <c r="J145" i="1"/>
  <c r="I145" i="1"/>
  <c r="F145" i="1"/>
  <c r="E145" i="1"/>
  <c r="J392" i="1"/>
  <c r="J388" i="1" s="1"/>
  <c r="F392" i="1"/>
  <c r="F388" i="1" s="1"/>
  <c r="I392" i="1"/>
  <c r="I388" i="1" s="1"/>
  <c r="E392" i="1"/>
  <c r="E388" i="1" s="1"/>
  <c r="I287" i="1"/>
  <c r="E287" i="1"/>
  <c r="F376" i="1"/>
  <c r="I376" i="1"/>
  <c r="E376" i="1"/>
  <c r="J376" i="1"/>
  <c r="J287" i="1"/>
  <c r="C392" i="1"/>
  <c r="D392" i="1"/>
  <c r="J144" i="1" l="1"/>
  <c r="I144" i="1"/>
  <c r="E144" i="1"/>
  <c r="F144" i="1"/>
  <c r="E304" i="1"/>
  <c r="E303" i="1" s="1"/>
  <c r="F304" i="1"/>
  <c r="F303" i="1" s="1"/>
  <c r="F297" i="1" s="1"/>
  <c r="I304" i="1"/>
  <c r="I303" i="1" s="1"/>
  <c r="J304" i="1"/>
  <c r="J303" i="1" s="1"/>
  <c r="J297" i="1" s="1"/>
  <c r="E298" i="1"/>
  <c r="I298" i="1"/>
  <c r="E266" i="1"/>
  <c r="F266" i="1"/>
  <c r="I266" i="1"/>
  <c r="J266" i="1"/>
  <c r="E257" i="1"/>
  <c r="F257" i="1"/>
  <c r="I257" i="1"/>
  <c r="J257" i="1"/>
  <c r="I250" i="1"/>
  <c r="J250" i="1"/>
  <c r="E250" i="1"/>
  <c r="F250" i="1"/>
  <c r="I297" i="1" l="1"/>
  <c r="E297" i="1"/>
  <c r="E249" i="1"/>
  <c r="I249" i="1"/>
  <c r="F249" i="1"/>
  <c r="J249" i="1"/>
  <c r="E183" i="1" l="1"/>
  <c r="F183" i="1"/>
  <c r="I183" i="1"/>
  <c r="J183" i="1"/>
  <c r="E117" i="1"/>
  <c r="F117" i="1"/>
  <c r="I117" i="1"/>
  <c r="J117" i="1"/>
  <c r="E227" i="1"/>
  <c r="F227" i="1"/>
  <c r="I200" i="1"/>
  <c r="I199" i="1" s="1"/>
  <c r="J200" i="1"/>
  <c r="J199" i="1" s="1"/>
  <c r="E200" i="1"/>
  <c r="E199" i="1" s="1"/>
  <c r="F200" i="1"/>
  <c r="F199" i="1" s="1"/>
  <c r="C121" i="1"/>
  <c r="D121" i="1"/>
  <c r="E121" i="1"/>
  <c r="E120" i="1" s="1"/>
  <c r="F121" i="1"/>
  <c r="F120" i="1" s="1"/>
  <c r="I121" i="1"/>
  <c r="I120" i="1" s="1"/>
  <c r="J121" i="1"/>
  <c r="J120" i="1" s="1"/>
  <c r="E108" i="1"/>
  <c r="F108" i="1"/>
  <c r="D91" i="1"/>
  <c r="E91" i="1"/>
  <c r="E87" i="1" s="1"/>
  <c r="E74" i="1" s="1"/>
  <c r="F91" i="1"/>
  <c r="F87" i="1" s="1"/>
  <c r="F74" i="1" s="1"/>
  <c r="I91" i="1"/>
  <c r="I87" i="1" s="1"/>
  <c r="I74" i="1" s="1"/>
  <c r="J91" i="1"/>
  <c r="J87" i="1" s="1"/>
  <c r="J74" i="1" s="1"/>
  <c r="C91" i="1"/>
  <c r="I10" i="1"/>
  <c r="I9" i="1" s="1"/>
  <c r="J10" i="1"/>
  <c r="J9" i="1" s="1"/>
  <c r="I53" i="1"/>
  <c r="J53" i="1"/>
  <c r="E53" i="1"/>
  <c r="F53" i="1"/>
  <c r="D57" i="1"/>
  <c r="D56" i="1" s="1"/>
  <c r="E57" i="1"/>
  <c r="E56" i="1" s="1"/>
  <c r="F57" i="1"/>
  <c r="F56" i="1" s="1"/>
  <c r="I57" i="1"/>
  <c r="I56" i="1" s="1"/>
  <c r="J57" i="1"/>
  <c r="J56" i="1" s="1"/>
  <c r="C57" i="1"/>
  <c r="C56" i="1" s="1"/>
  <c r="E10" i="1"/>
  <c r="E9" i="1" s="1"/>
  <c r="F10" i="1"/>
  <c r="F9" i="1" s="1"/>
  <c r="J34" i="1" l="1"/>
  <c r="E34" i="1"/>
  <c r="I34" i="1"/>
  <c r="F34" i="1"/>
  <c r="F226" i="1"/>
  <c r="E226" i="1"/>
  <c r="J182" i="1"/>
  <c r="I182" i="1"/>
  <c r="F182" i="1"/>
  <c r="E182" i="1"/>
  <c r="I227" i="1"/>
  <c r="I226" i="1" s="1"/>
  <c r="J227" i="1"/>
  <c r="J226" i="1" s="1"/>
  <c r="I107" i="1"/>
  <c r="J107" i="1"/>
  <c r="E107" i="1"/>
  <c r="F107" i="1"/>
  <c r="D352" i="1" l="1"/>
  <c r="D351" i="1" s="1"/>
  <c r="E352" i="1"/>
  <c r="E351" i="1" s="1"/>
  <c r="F352" i="1"/>
  <c r="F351" i="1" s="1"/>
  <c r="I352" i="1"/>
  <c r="I351" i="1" s="1"/>
  <c r="J352" i="1"/>
  <c r="J351" i="1" s="1"/>
  <c r="C352" i="1"/>
  <c r="C351" i="1" s="1"/>
  <c r="E348" i="1"/>
  <c r="F348" i="1"/>
  <c r="I348" i="1"/>
  <c r="J349" i="1"/>
  <c r="E346" i="1"/>
  <c r="E345" i="1" s="1"/>
  <c r="F346" i="1"/>
  <c r="F345" i="1" s="1"/>
  <c r="I346" i="1"/>
  <c r="I345" i="1" s="1"/>
  <c r="J346" i="1"/>
  <c r="J345" i="1" s="1"/>
  <c r="E336" i="1"/>
  <c r="F336" i="1"/>
  <c r="I336" i="1"/>
  <c r="J336" i="1"/>
  <c r="C327" i="1"/>
  <c r="C326" i="1" s="1"/>
  <c r="E327" i="1"/>
  <c r="E326" i="1" s="1"/>
  <c r="F327" i="1"/>
  <c r="F326" i="1" s="1"/>
  <c r="J327" i="1"/>
  <c r="J326" i="1" s="1"/>
  <c r="I327" i="1"/>
  <c r="I326" i="1" s="1"/>
  <c r="E208" i="1"/>
  <c r="F208" i="1"/>
  <c r="I208" i="1"/>
  <c r="J208" i="1"/>
  <c r="E204" i="1"/>
  <c r="E203" i="1" s="1"/>
  <c r="F204" i="1"/>
  <c r="F203" i="1" s="1"/>
  <c r="I204" i="1"/>
  <c r="I203" i="1" s="1"/>
  <c r="J204" i="1"/>
  <c r="J203" i="1" s="1"/>
  <c r="I325" i="1" l="1"/>
  <c r="E325" i="1"/>
  <c r="F325" i="1"/>
  <c r="J202" i="1"/>
  <c r="F202" i="1"/>
  <c r="E202" i="1"/>
  <c r="I202" i="1"/>
  <c r="J348" i="1"/>
  <c r="J325" i="1" s="1"/>
  <c r="J470" i="1" s="1"/>
  <c r="I470" i="1" l="1"/>
  <c r="F470" i="1"/>
  <c r="F483" i="1" s="1"/>
  <c r="E470" i="1"/>
  <c r="E483" i="1" s="1"/>
  <c r="J483" i="1"/>
  <c r="I483" i="1"/>
  <c r="D425" i="1"/>
  <c r="D463" i="1"/>
  <c r="D465" i="1"/>
  <c r="D389" i="1"/>
  <c r="D388" i="1" s="1"/>
  <c r="D405" i="1"/>
  <c r="D377" i="1"/>
  <c r="D385" i="1"/>
  <c r="D364" i="1"/>
  <c r="D367" i="1"/>
  <c r="D359" i="1"/>
  <c r="D346" i="1"/>
  <c r="D345" i="1" s="1"/>
  <c r="D348" i="1"/>
  <c r="D327" i="1"/>
  <c r="D326" i="1" s="1"/>
  <c r="D333" i="1"/>
  <c r="D336" i="1"/>
  <c r="D311" i="1"/>
  <c r="D298" i="1"/>
  <c r="D304" i="1"/>
  <c r="D303" i="1" s="1"/>
  <c r="D289" i="1"/>
  <c r="D288" i="1" s="1"/>
  <c r="D294" i="1"/>
  <c r="D285" i="1"/>
  <c r="D284" i="1" s="1"/>
  <c r="D279" i="1"/>
  <c r="D278" i="1" s="1"/>
  <c r="D257" i="1"/>
  <c r="D266" i="1"/>
  <c r="D251" i="1"/>
  <c r="D238" i="1"/>
  <c r="D233" i="1"/>
  <c r="D232" i="1" s="1"/>
  <c r="D227" i="1"/>
  <c r="D222" i="1"/>
  <c r="D224" i="1"/>
  <c r="D214" i="1"/>
  <c r="D213" i="1" s="1"/>
  <c r="D208" i="1"/>
  <c r="D204" i="1"/>
  <c r="D203" i="1" s="1"/>
  <c r="D200" i="1"/>
  <c r="D199" i="1" s="1"/>
  <c r="D183" i="1"/>
  <c r="D180" i="1"/>
  <c r="D179" i="1" s="1"/>
  <c r="D175" i="1"/>
  <c r="D174" i="1" s="1"/>
  <c r="D172" i="1"/>
  <c r="D171" i="1" s="1"/>
  <c r="D157" i="1"/>
  <c r="D156" i="1" s="1"/>
  <c r="D153" i="1"/>
  <c r="D152" i="1" s="1"/>
  <c r="D146" i="1"/>
  <c r="D145" i="1" s="1"/>
  <c r="D135" i="1"/>
  <c r="D134" i="1" s="1"/>
  <c r="D120" i="1"/>
  <c r="D117" i="1"/>
  <c r="D115" i="1"/>
  <c r="D109" i="1"/>
  <c r="D105" i="1"/>
  <c r="D104" i="1" s="1"/>
  <c r="D97" i="1"/>
  <c r="D94" i="1" s="1"/>
  <c r="D75" i="1"/>
  <c r="D69" i="1"/>
  <c r="D68" i="1" s="1"/>
  <c r="D62" i="1"/>
  <c r="D60" i="1"/>
  <c r="D59" i="1" s="1"/>
  <c r="D53" i="1"/>
  <c r="D14" i="1"/>
  <c r="D10" i="1"/>
  <c r="D423" i="1" l="1"/>
  <c r="D413" i="1" s="1"/>
  <c r="D358" i="1"/>
  <c r="D325" i="1"/>
  <c r="D404" i="1"/>
  <c r="D403" i="1" s="1"/>
  <c r="D277" i="1"/>
  <c r="D34" i="1"/>
  <c r="D226" i="1"/>
  <c r="D221" i="1"/>
  <c r="D212" i="1" s="1"/>
  <c r="D202" i="1"/>
  <c r="D182" i="1"/>
  <c r="D170" i="1"/>
  <c r="D108" i="1"/>
  <c r="D107" i="1" s="1"/>
  <c r="D9" i="1"/>
  <c r="D144" i="1"/>
  <c r="D297" i="1"/>
  <c r="D376" i="1"/>
  <c r="D87" i="1"/>
  <c r="D250" i="1"/>
  <c r="D249" i="1" s="1"/>
  <c r="D287" i="1"/>
  <c r="D103" i="1"/>
  <c r="C180" i="1" l="1"/>
  <c r="C179" i="1" l="1"/>
  <c r="C304" i="1"/>
  <c r="C303" i="1" l="1"/>
  <c r="C233" i="1" l="1"/>
  <c r="C62" i="1" l="1"/>
  <c r="C204" i="1" l="1"/>
  <c r="C405" i="1" l="1"/>
  <c r="C404" i="1" l="1"/>
  <c r="C403" i="1" s="1"/>
  <c r="C321" i="1"/>
  <c r="C463" i="1" l="1"/>
  <c r="C425" i="1"/>
  <c r="C289" i="1"/>
  <c r="C203" i="1"/>
  <c r="C214" i="1"/>
  <c r="C222" i="1"/>
  <c r="C224" i="1"/>
  <c r="C227" i="1"/>
  <c r="C232" i="1"/>
  <c r="C251" i="1"/>
  <c r="C257" i="1"/>
  <c r="C266" i="1"/>
  <c r="C153" i="1"/>
  <c r="C157" i="1"/>
  <c r="C156" i="1" s="1"/>
  <c r="C423" i="1" l="1"/>
  <c r="C221" i="1"/>
  <c r="C273" i="1"/>
  <c r="C272" i="1" s="1"/>
  <c r="C208" i="1"/>
  <c r="C202" i="1" s="1"/>
  <c r="C238" i="1"/>
  <c r="C213" i="1"/>
  <c r="C294" i="1"/>
  <c r="C250" i="1"/>
  <c r="C226" i="1" l="1"/>
  <c r="C212" i="1"/>
  <c r="C249" i="1"/>
  <c r="C60" i="1" l="1"/>
  <c r="C87" i="1"/>
  <c r="C59" i="1" l="1"/>
  <c r="C333" i="1" l="1"/>
  <c r="C336" i="1"/>
  <c r="C200" i="1"/>
  <c r="C199" i="1" s="1"/>
  <c r="C465" i="1" l="1"/>
  <c r="C413" i="1" s="1"/>
  <c r="C105" i="1" l="1"/>
  <c r="C104" i="1" s="1"/>
  <c r="C97" i="1"/>
  <c r="C94" i="1" s="1"/>
  <c r="C115" i="1" l="1"/>
  <c r="C279" i="1" l="1"/>
  <c r="C278" i="1" s="1"/>
  <c r="C146" i="1" l="1"/>
  <c r="C145" i="1" s="1"/>
  <c r="C69" i="1"/>
  <c r="C68" i="1" s="1"/>
  <c r="C346" i="1" l="1"/>
  <c r="C345" i="1" l="1"/>
  <c r="C53" i="1" l="1"/>
  <c r="C34" i="1" s="1"/>
  <c r="C364" i="1" l="1"/>
  <c r="C385" i="1" l="1"/>
  <c r="C377" i="1"/>
  <c r="C285" i="1"/>
  <c r="C152" i="1"/>
  <c r="C144" i="1" s="1"/>
  <c r="C284" i="1" l="1"/>
  <c r="C277" i="1" s="1"/>
  <c r="C376" i="1"/>
  <c r="D74" i="1" l="1"/>
  <c r="D470" i="1" l="1"/>
  <c r="D483" i="1" s="1"/>
  <c r="C298" i="1"/>
  <c r="C109" i="1" l="1"/>
  <c r="C108" i="1" s="1"/>
  <c r="C348" i="1" l="1"/>
  <c r="C325" i="1" s="1"/>
  <c r="C389" i="1" l="1"/>
  <c r="C388" i="1" s="1"/>
  <c r="C367" i="1" l="1"/>
  <c r="C359" i="1"/>
  <c r="C183" i="1"/>
  <c r="C182" i="1" s="1"/>
  <c r="C174" i="1"/>
  <c r="C172" i="1"/>
  <c r="C135" i="1"/>
  <c r="C134" i="1" s="1"/>
  <c r="C120" i="1"/>
  <c r="C103" i="1"/>
  <c r="C358" i="1" l="1"/>
  <c r="C171" i="1"/>
  <c r="C170" i="1" s="1"/>
  <c r="C10" i="1"/>
  <c r="C117" i="1" l="1"/>
  <c r="C107" i="1" s="1"/>
  <c r="C14" i="1" l="1"/>
  <c r="C9" i="1" s="1"/>
  <c r="C75" i="1" l="1"/>
  <c r="C311" i="1"/>
  <c r="C288" i="1"/>
  <c r="C287" i="1" l="1"/>
  <c r="C297" i="1"/>
  <c r="C74" i="1"/>
  <c r="C470" i="1" s="1"/>
  <c r="C483" i="1" l="1"/>
</calcChain>
</file>

<file path=xl/sharedStrings.xml><?xml version="1.0" encoding="utf-8"?>
<sst xmlns="http://schemas.openxmlformats.org/spreadsheetml/2006/main" count="444" uniqueCount="355">
  <si>
    <t>№ ГП и ПП</t>
  </si>
  <si>
    <t xml:space="preserve"> Государственная программа "Развитие здравоохранения в Ярославской области"</t>
  </si>
  <si>
    <t>902 Департамент культуры ЯО</t>
  </si>
  <si>
    <t>Остатки федеральных средств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</si>
  <si>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</si>
  <si>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</si>
  <si>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</si>
  <si>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</si>
  <si>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25.7</t>
  </si>
  <si>
    <t>Ведомственная целевая программа департамента ветеринарии Ярославской области</t>
  </si>
  <si>
    <t>25.8</t>
  </si>
  <si>
    <t>Областная целевая программа "Устойчивое развитие сельских территорий Ярославской области"</t>
  </si>
  <si>
    <t>Государственная программа "Развитие культуры и туризма в Ярославской области"</t>
  </si>
  <si>
    <t>Областная целевая программа "Развитие туризма и отдыха в Ярославской области"</t>
  </si>
  <si>
    <t xml:space="preserve"> Государственная программа "Экономическое развитие и инновационная экономика в Ярославской области"</t>
  </si>
  <si>
    <t>Областная целевая программа "Стимулирование инвестиционной деятельности в Ярославской области"</t>
  </si>
  <si>
    <t>Ведомственная целевая программа департамента инвестиционной политики Ярославской области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</si>
  <si>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</si>
  <si>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</si>
  <si>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04.0</t>
  </si>
  <si>
    <t>Государственная программа "Доступная среда в Ярославской области"</t>
  </si>
  <si>
    <t>04.1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</si>
  <si>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</si>
  <si>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</si>
  <si>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</si>
  <si>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</si>
  <si>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934 Департамент государственной службы занятости населения ЯО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</si>
  <si>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</si>
  <si>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948 Департамент региональной безопасности ЯО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</si>
  <si>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</si>
  <si>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10.4</t>
  </si>
  <si>
    <t>908 Департамент жилищно-коммунального комплекса ЯО</t>
  </si>
  <si>
    <t>904 Департамент информатизации и связи ЯО</t>
  </si>
  <si>
    <t>920 Правительство ЯО</t>
  </si>
  <si>
    <t>Государственная программа "Информационное общество в Ярославской области"</t>
  </si>
  <si>
    <t xml:space="preserve">Областная целевая программа "Гармонизация межнациональных отношений в Ярославской области" </t>
  </si>
  <si>
    <t xml:space="preserve">Ведомственная целевая программа департамента информатизации и связи ЯО </t>
  </si>
  <si>
    <t>906 Департамент финансов ЯО</t>
  </si>
  <si>
    <t>Мероприятия по управлению государственным  имуществом Ярославской области</t>
  </si>
  <si>
    <t>911 Департамент имущественных и земельных отношений ЯО</t>
  </si>
  <si>
    <t>Непрограммные расходы</t>
  </si>
  <si>
    <t>901 Департамент здравоохранения  и фармации ЯО</t>
  </si>
  <si>
    <t>Итого</t>
  </si>
  <si>
    <t>Ведомственная целевая программа департамента здравоохранения и фармации Ярославской области</t>
  </si>
  <si>
    <t>Государственная программа "Развитие образования и молодежная политика в Ярославской области"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</si>
  <si>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</si>
  <si>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</si>
  <si>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ОЦП "Патриотическое воспитание и допризывная подготовка граждан РФ, проживающих на территории ЯО"</t>
  </si>
  <si>
    <t>Государственная программа "Социальная поддержка населения Ярославской области"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</si>
  <si>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</si>
  <si>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</si>
  <si>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03.2</t>
  </si>
  <si>
    <t xml:space="preserve"> Региональная программа "Социальная  поддержка пожилых граждан в  Ярославской области"</t>
  </si>
  <si>
    <t>Областная целевая программа "Семья и дети Ярославии"</t>
  </si>
  <si>
    <t>Ведомственная целевая программа департамента культуры Ярославской области</t>
  </si>
  <si>
    <t>Государственная программа "Развитие физической культуры и спорта в Ярославской области"</t>
  </si>
  <si>
    <t>Ведомственная целевая программа "Физическая культура и спорт в Ярославской области"</t>
  </si>
  <si>
    <t>Областная целевая программа "Развитие материально-технической базы физической культуры и спорта Ярославской области"</t>
  </si>
  <si>
    <t>22 4</t>
  </si>
  <si>
    <t>Областная целевая программа "Развитие информационного общества Ярославской области"</t>
  </si>
  <si>
    <t>924 Департамент  строительства ЯО</t>
  </si>
  <si>
    <t>02.2</t>
  </si>
  <si>
    <t>Областная целевая программа "Обеспечение доступности дошкольного образования в Ярославской области"</t>
  </si>
  <si>
    <t>Государственная программа "Обеспечение доступным и комфортным жильем населения Ярославской области"</t>
  </si>
  <si>
    <t>Региональная адресная программа по переселению граждан из аварийного жилищного фонда Ярославской области</t>
  </si>
  <si>
    <t>Государственная программа "Охрана окружающей среды в Ярославской области"</t>
  </si>
  <si>
    <t>Региональная программа "Развитие водохозяйственного комплекса Ярославской области в 2013-2020 годах"</t>
  </si>
  <si>
    <t>05 1</t>
  </si>
  <si>
    <t>Региональная программа «Стимулирование развития жилищного строительства на территории Ярославской области»</t>
  </si>
  <si>
    <t>Государственная программа "Развитие дорожного хозяйства и транспорта в Ярославской области"</t>
  </si>
  <si>
    <t>02 6</t>
  </si>
  <si>
    <t>08 3</t>
  </si>
  <si>
    <t>Областная целевая программа "Комплексные меры противодействия злоупотреблению наркотиками и их незаконному обороту"</t>
  </si>
  <si>
    <t>946 Департамент общественных связей ЯО</t>
  </si>
  <si>
    <t>Государственная программа "Развитие промышленности в Ярославской области и повышение ее конкурентноспособности"</t>
  </si>
  <si>
    <t>Областная целевая программа "Развитие промышленности Ярославской области и повышение ее конкурентоспособности"</t>
  </si>
  <si>
    <t>Государственная программа "Развитие институтов гражданского общества в Ярославской области"</t>
  </si>
  <si>
    <t>23.0</t>
  </si>
  <si>
    <t>16.0</t>
  </si>
  <si>
    <t>Государственная программа "Государственные и муниципальные услуги Ярославской области"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</si>
  <si>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</si>
  <si>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</t>
  </si>
  <si>
    <t>37.1</t>
  </si>
  <si>
    <t>Государственная программа "Развитие системы государственного управления на территории Ярославской области"</t>
  </si>
  <si>
    <t>38.0</t>
  </si>
  <si>
    <t>Областная целевая программа "Противодействие коррупции в Ярославской области"</t>
  </si>
  <si>
    <t>38.2</t>
  </si>
  <si>
    <t>Государственная программа "Местное самоуправление в Ярославской области"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</si>
  <si>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</si>
  <si>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</t>
  </si>
  <si>
    <t>39.1</t>
  </si>
  <si>
    <t>Областная целевая программа "Развитие транспортной системы Ярославской области"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</si>
  <si>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</si>
  <si>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25.2</t>
  </si>
  <si>
    <t>Региональная программа "Поддержка начинающих фермеров Ярославской области"</t>
  </si>
  <si>
    <t>25.3</t>
  </si>
  <si>
    <t>Региональная программа "Развитие семейных животноводческих ферм на база крестьянских (фермерских) хозяйств"</t>
  </si>
  <si>
    <t>25.5</t>
  </si>
  <si>
    <t>Ведомственная целевая программа "Сохранность региональных автомобильных дорог Ярославской области"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</si>
  <si>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</si>
  <si>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10.3</t>
  </si>
  <si>
    <t>Областная целевая программа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</t>
  </si>
  <si>
    <t>22.7</t>
  </si>
  <si>
    <t>Реализация принципов открытого государственного управления</t>
  </si>
  <si>
    <t>37.2</t>
  </si>
  <si>
    <t>Ведомственная целевая программа "Обеспечение функционирования многофункциональных центров предоставления государственных и муниципальных услуг"</t>
  </si>
  <si>
    <t>38.3</t>
  </si>
  <si>
    <t>Организация оказания бесплатной юридической помощи</t>
  </si>
  <si>
    <t>14 5</t>
  </si>
  <si>
    <t>25.6</t>
  </si>
  <si>
    <t>927 Департамент транспорта ЯО</t>
  </si>
  <si>
    <t>951 Департамент ветеринарии ЯО</t>
  </si>
  <si>
    <t>905 Департамент агропромышленного комплекса и потребительского рынка ЯО</t>
  </si>
  <si>
    <t>931 Департамент государственного  жилищного надзора ЯО</t>
  </si>
  <si>
    <t>933 Департамент государственного заказа ЯО</t>
  </si>
  <si>
    <t>937 Инспекция государственного строительного надзора ЯО</t>
  </si>
  <si>
    <t>938 Департамент охраны окружающей среды и природопользования ЯО</t>
  </si>
  <si>
    <t>Ведомственная целевая программа "Транспортное обслуживание населения Ярославской области"</t>
  </si>
  <si>
    <t>957 Департамент охраны объектов культурного наследия ЯО</t>
  </si>
  <si>
    <t>Областная целевая программа "Развитие сети автомобильных дорог в Ярославской области"</t>
  </si>
  <si>
    <t xml:space="preserve">Региональная программа "Доступная среда" </t>
  </si>
  <si>
    <t>08 6</t>
  </si>
  <si>
    <t>Областная целевая программа "Профилактика правонарушений в Ярославской области"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</si>
  <si>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</si>
  <si>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12.1</t>
  </si>
  <si>
    <t>Региональная программа "Развитие водоснабжения, водоотведения и очистки сточных вод Ярославской области"</t>
  </si>
  <si>
    <t>Региональная программа "Развитие комплексной системы обращения с твердыми коммунальными отходами на территории Ярославской области"</t>
  </si>
  <si>
    <t>Областная целевая программа "Развитие субъектов малого и среднего предпринимательства Ярославской области"</t>
  </si>
  <si>
    <t>36.3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</si>
  <si>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</si>
  <si>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36.6</t>
  </si>
  <si>
    <t>Ведомственная целевая программа "Обеспечение государственных закупок Ярославской области"</t>
  </si>
  <si>
    <t>955 Аппарат Уполномоченного по защите прав предпринимателей в ЯО</t>
  </si>
  <si>
    <t xml:space="preserve">923 Департамент по физической культуре, спорту и молодежной политике Ярославской области
</t>
  </si>
  <si>
    <t>923 Департамент по физической культуре, спорту и молодежной политике</t>
  </si>
  <si>
    <t>16.4</t>
  </si>
  <si>
    <t>941 Департамент инвестиций и промышленности ЯО</t>
  </si>
  <si>
    <t>958 Аппарат Уполномоченного по правам человека в ЯО</t>
  </si>
  <si>
    <t>02.4</t>
  </si>
  <si>
    <t>Областная целевая программа "Повышение эффективности и качества профессионального образования ЯО"</t>
  </si>
  <si>
    <t xml:space="preserve">Увеличение областных средств </t>
  </si>
  <si>
    <t>Строительство и реконструкция объектов культурного назначения</t>
  </si>
  <si>
    <t>Наименование</t>
  </si>
  <si>
    <t>36 8</t>
  </si>
  <si>
    <t>Ведомственная целевая программа департамента имущественных и земельных отношений Ярославской области</t>
  </si>
  <si>
    <t>39.6</t>
  </si>
  <si>
    <t>Реализация мероприятий инициативного бюджетирования на территории Ярославской области</t>
  </si>
  <si>
    <t>911 Департамент имущественных и земельных отношений</t>
  </si>
  <si>
    <t>Региональная программа "Комплексное развитие транспортной инфраструктуры городской агломерации "Ярославская"</t>
  </si>
  <si>
    <t>908 Департамент жилищно-коммунального хозяйства, энергетики и регулирования тарифов  ЯО</t>
  </si>
  <si>
    <t>950 Департамент туризма ЯО</t>
  </si>
  <si>
    <t>908 Департамент жилищно-коммунального хозяйства, энергетики и регулирования тарифов ЯО</t>
  </si>
  <si>
    <t>923 Департамент по физической культуре, спорту и молодежной политике ЯО</t>
  </si>
  <si>
    <t>959 Аппарат Уполномоченного по правам ребенка в ЯО</t>
  </si>
  <si>
    <t>10.6</t>
  </si>
  <si>
    <t>Областная целевая программа "Развитие региональной системы оповещения Ярославской области"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</si>
  <si>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</si>
  <si>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Федеральные средства</t>
  </si>
  <si>
    <t>01.0</t>
  </si>
  <si>
    <t>01.1</t>
  </si>
  <si>
    <t>01.3</t>
  </si>
  <si>
    <t>02.0</t>
  </si>
  <si>
    <t>02.1</t>
  </si>
  <si>
    <t>03.0</t>
  </si>
  <si>
    <t>03.1</t>
  </si>
  <si>
    <t>03.3</t>
  </si>
  <si>
    <t>05.0</t>
  </si>
  <si>
    <t>05.2</t>
  </si>
  <si>
    <t>05.3</t>
  </si>
  <si>
    <t>08.4</t>
  </si>
  <si>
    <t>10.0</t>
  </si>
  <si>
    <t>11.0</t>
  </si>
  <si>
    <t>11.1</t>
  </si>
  <si>
    <t>11.3</t>
  </si>
  <si>
    <t>11.4</t>
  </si>
  <si>
    <t>12.0</t>
  </si>
  <si>
    <t>12.4</t>
  </si>
  <si>
    <t>13.0</t>
  </si>
  <si>
    <t>13.1</t>
  </si>
  <si>
    <t>13.2</t>
  </si>
  <si>
    <t>14.0</t>
  </si>
  <si>
    <t>14.2</t>
  </si>
  <si>
    <t>14.4</t>
  </si>
  <si>
    <t>14.6</t>
  </si>
  <si>
    <t>15.0</t>
  </si>
  <si>
    <t>15.1</t>
  </si>
  <si>
    <t>15.6</t>
  </si>
  <si>
    <t>22.0</t>
  </si>
  <si>
    <t>23.3</t>
  </si>
  <si>
    <t>23.5</t>
  </si>
  <si>
    <t>24.0</t>
  </si>
  <si>
    <t>24.1</t>
  </si>
  <si>
    <t>24.5</t>
  </si>
  <si>
    <t>50.0</t>
  </si>
  <si>
    <t>Приложение 3</t>
  </si>
  <si>
    <t>к пояснительной записке</t>
  </si>
  <si>
    <t>руб.</t>
  </si>
  <si>
    <t>08.0</t>
  </si>
  <si>
    <t xml:space="preserve">Уменьшение областных средств </t>
  </si>
  <si>
    <t>Перераспределение ассигнований</t>
  </si>
  <si>
    <t>ОМБО</t>
  </si>
  <si>
    <t>Местная</t>
  </si>
  <si>
    <t>власть</t>
  </si>
  <si>
    <t>соцсфера</t>
  </si>
  <si>
    <t>дорожники</t>
  </si>
  <si>
    <t>АПК</t>
  </si>
  <si>
    <t>госдолг</t>
  </si>
  <si>
    <t>строители</t>
  </si>
  <si>
    <t>итого</t>
  </si>
  <si>
    <t>разница</t>
  </si>
  <si>
    <t>02.3</t>
  </si>
  <si>
    <t>Строительство и реконструкция зданий образовательных организаций</t>
  </si>
  <si>
    <t>38.5</t>
  </si>
  <si>
    <t>Областная целевая программа " "Развитие государственной гражданской и муниципальной службы в Ярославской области"</t>
  </si>
  <si>
    <t>+</t>
  </si>
  <si>
    <t>-</t>
  </si>
  <si>
    <t>950  Департамент туризма ЯО</t>
  </si>
  <si>
    <t>36.4</t>
  </si>
  <si>
    <t>25.4</t>
  </si>
  <si>
    <t>949 Инспекция административно-технического  надзора  ЯО</t>
  </si>
  <si>
    <t>917 Избирательная комиссия  ЯО</t>
  </si>
  <si>
    <t>Региональная программа "Развитие льняного комплекса Ярославской области"</t>
  </si>
  <si>
    <t>Ведомственная целевая программа департамента агропромышленного комплекса и потребительского рынка Ярославской области</t>
  </si>
  <si>
    <t>Предложение ГРБС</t>
  </si>
  <si>
    <t xml:space="preserve">Пояснения </t>
  </si>
  <si>
    <t xml:space="preserve">Информация по внесению изменений в Закон Ярославской области 
"Об областном бюджете на 2019 год и на плановый период 2020 и 2021 годов" 
</t>
  </si>
  <si>
    <t>Природоохранные мероприятия</t>
  </si>
  <si>
    <t>Мероприятия по определению границ зон затопления, подтопления на территории Ярославской области</t>
  </si>
  <si>
    <t xml:space="preserve">Увеличение ассигнований на проведение в 2019 году работ по определению границ зон затопления и подтопления и внесение изменений в документы территориального планирования субъектами РФ в целях исполнения поручения по итогам совещания Президента РФ с членами Правительства РФ от 27.09.2017 года </t>
  </si>
  <si>
    <t>Субсидии на поддержку сельскохозяйственного производства</t>
  </si>
  <si>
    <t>Перераспределение ассигнований между целевыми статьями мероприятий программы в целях соблюдения условий софинансирования с федеральным бюджетом по субсидии на повышение продуктивности в молочном скотоводстве</t>
  </si>
  <si>
    <t>Субсидии  на возмещение части прямых понесенных затрат на  создание и модернизацию объектов агропромышленного комплекса</t>
  </si>
  <si>
    <t>Перераспределение ассигнований между целевыми статьями в связи с изменением бюджетной классификации РФ</t>
  </si>
  <si>
    <t>Субсидии на развитие льняного комплекса</t>
  </si>
  <si>
    <t>Субсидия на мероприятия по развитию газификации в сельской местности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</si>
  <si>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</si>
  <si>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</si>
  <si>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</si>
  <si>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</si>
  <si>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963 Департамент дорожного хозяйства ЯО</t>
  </si>
  <si>
    <t>Увеличение уставного капитала открытого акционерного общества "Аэропорт Туношна"</t>
  </si>
  <si>
    <t>06.0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</si>
  <si>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</si>
  <si>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06.1</t>
  </si>
  <si>
    <t>Региональная программа "Создание комфортной городской среды на территории Ярославской области"</t>
  </si>
  <si>
    <t>Субсидия на формирование современной городской среды</t>
  </si>
  <si>
    <t xml:space="preserve">Компенсация выпадающих доходов ресурсоснабжающих организаций
</t>
  </si>
  <si>
    <t>Предупреждение и ликвидация последствий чрезвычайных ситуаций и стихийных бедствий природного и техногенного характера</t>
  </si>
  <si>
    <t>Благоустройство общественных территорий малых городов и исторических поселений</t>
  </si>
  <si>
    <t>Увеличение ассигнований для реализации лучших проектов – победителей Всероссийского конкурса лучших проектов создания комфортной городской среды</t>
  </si>
  <si>
    <t>Реализация мероприятий по строительству медицинских организаций Ярославской области</t>
  </si>
  <si>
    <t>Реализация мероприятий по строительству дошкольных образовательных организаций за счет средств областного бюджета</t>
  </si>
  <si>
    <t>Строительство и реконструкция зданий общеобразовательных организаций</t>
  </si>
  <si>
    <t>Реализация отдельных функций и полномочий в области социальной поддержки пожилых граждан</t>
  </si>
  <si>
    <t>Создание, содержание и восполнение запасов согласно номенклатуре создаваемых в целях гражданской обороны запасов материально-технических средств</t>
  </si>
  <si>
    <t>Содержание ГКУ ЯО ЕСЗ</t>
  </si>
  <si>
    <t>Реализация мероприятий по строительству и реконструкции объектов водоснабжения и водоотведения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</si>
  <si>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</si>
  <si>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</si>
  <si>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Пенсия за выслугу лет государственным гражданским служащим субъектов Российской Федерации</t>
  </si>
  <si>
    <t>Ежемесячная доплата к пенсии лицам, замещавшим государственные должности Ярославской области</t>
  </si>
  <si>
    <t>924 Департамент строительства  ЯО</t>
  </si>
  <si>
    <t>Гранты для поддержки проектов в области  внутреннего и въездного туризма Ярославской области</t>
  </si>
  <si>
    <t>Увеличение ассигнований на погашение кредиторской задолженности по обязательствам 2018 года в целях обеспечения льготных категорий граждан лекарственными препаратами</t>
  </si>
  <si>
    <t>Перераспределение ассигнований для оплаты кредиторской задолженности по организационным мероприятиям, связанным с обеспечением лиц лекарственными препаратами, предназначенными для лечения отдельных видов заболеваний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</si>
  <si>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</si>
  <si>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</si>
  <si>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содержание центров занятости</t>
  </si>
  <si>
    <t>стипендии</t>
  </si>
  <si>
    <t>выплаты гражданам, признанным в установленном порядке безработными</t>
  </si>
  <si>
    <t>Субсидия на проведение капитального ремонта муниципальных учреждений культуры</t>
  </si>
  <si>
    <t xml:space="preserve">Уменьшение ассигнований с целью приведения в соответствие регионального софинансирования федеральных средств на поддержку творческой деятельности и техническое оснащение детских и кукольных театров </t>
  </si>
  <si>
    <t>Мероприятия по обеспечению детских музыкальных, художественных, хореографических школ, школ искусств, училищ необходимыми инструментами, оборудованием и материалами</t>
  </si>
  <si>
    <t>Увеличение ассигнований для оплаты исполнительных листов</t>
  </si>
  <si>
    <t>06.3</t>
  </si>
  <si>
    <t xml:space="preserve">Субсидия государственным предприятиям на повышение качества оказываемых услуг по водоснабжению посредством усовершенствования производственных процессов с использованием основного и вспомогательного технологического оборудования </t>
  </si>
  <si>
    <t>Увеличение бюджетных ассигнований для увеличения уставного фонда предприятия, для оплаты выполненных работ в 2018 году по реконструкции системы водоочистки Ростовского муниципального района Ярославской области (г. Ростов)</t>
  </si>
  <si>
    <t>36.2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</si>
  <si>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</si>
  <si>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Перерспределение ассигнований для оплаты материальной помощи бывшим работникам  департамента</t>
  </si>
  <si>
    <t xml:space="preserve">Увеличение ассигнований в соответствии с постановлением Правления Пенсионного Фонда  РФ от 20.12.2018 № 540-п                                                                                                                                                                                                </t>
  </si>
  <si>
    <t xml:space="preserve">Перераспределение ассигнований с субсидии на иные цели на иной междюджетный трансферт МО в связи с изменением  количества обслуживаемого транспортом прикрепленного населения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</si>
  <si>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Увеличение ассигнований на погашение кредиторской задолженности 2018 года</t>
  </si>
  <si>
    <t>Увеличение ассигнований на проведение мероприятия "День кино" для ГАУК ЯО "Концертно-зрелищный центр"</t>
  </si>
  <si>
    <t>Перераспределение ассигнований между кодами классификации в связи с уточнением получателя средств</t>
  </si>
  <si>
    <t>Увеличение ассигнований на погашение кредиторской задолженности за выполненные работы в 2018 году</t>
  </si>
  <si>
    <t>Капитальные вложения в объекты государственной муниципальной) собственности</t>
  </si>
  <si>
    <t>Увеличение ассигнований на погашение кредиторской задолженности за 2018 год</t>
  </si>
  <si>
    <t>Увеличение ассигнований на уставной капитал открытого акционерного общества "Аэропорт Туношна"</t>
  </si>
  <si>
    <t>Перераспределение ассигнований между задачами программы в целях погашения кредиторской задолженности, образовавшейся по состоянию на 01.01.2019</t>
  </si>
  <si>
    <t>Увеличение ассигнований на приобретение земельных участков в Ростовском районе в целях исполнения судебных решений</t>
  </si>
  <si>
    <t>938 Департамент охраны окружающей среды и природопользования  ЯО</t>
  </si>
  <si>
    <t>мероприятия по переобучению, повышению квалификации работников предприятий в рамках федерального проекта "Поддержка занятости и повышение эффективности рынка труда для обеспечения роста производительности  труда"</t>
  </si>
  <si>
    <t>Субсидия на приобретение спортивного оборудования и инвентаря для приведения организаций спортивной подготовки в нормативное состояние</t>
  </si>
  <si>
    <t>Выполнение других обязательств государства</t>
  </si>
  <si>
    <t xml:space="preserve">Перераспределение ассигнований с субсидии на компенсацию выпадающих доходов ресурсоснабжающих организаций для оплаты по исполнительным листам
</t>
  </si>
  <si>
    <t>Увеличение ассигнований на разработку рабочих проектов, межевание, выкуп земель за счет неиспользованных остатков дорожного фонда в 2018 году</t>
  </si>
  <si>
    <t>24.6</t>
  </si>
  <si>
    <t>24.4</t>
  </si>
  <si>
    <t>Увеличение ассигнований по смете расходов департамента</t>
  </si>
  <si>
    <t>02.5</t>
  </si>
  <si>
    <t xml:space="preserve">Увеличение ассигнований на погашение кредиторской задолженности по объекту "Строительство хирургического корпуса для ГБУЗ "Областная клиническая онкологическая больница" </t>
  </si>
  <si>
    <t>Перераспределение ассигнований между кодами видов расходов в связи с предоставлением грантов по итогам Всероссийского конкурса "Регион добрых дел" в рамках регионального проекта "Социальная активность"</t>
  </si>
  <si>
    <t>Перераспределение ассигнований в целях осуществления расходов услуг банка</t>
  </si>
  <si>
    <t>Перераспределение ассигнований между кодами видов расходов в связи с уточнением исполнителя мероприятия "Алые паруса" (лагерь для трудных подростков)</t>
  </si>
  <si>
    <r>
      <t>Перераспределение  ассигнований между кодами видов расходов в связи с уточнением механизма осуществления расходов по обучению лиц предпенсионного возраста. А</t>
    </r>
    <r>
      <rPr>
        <b/>
        <sz val="10"/>
        <rFont val="Times New Roman"/>
        <family val="1"/>
        <charset val="204"/>
      </rPr>
      <t>налогичное изменение произвести в 2020 и 2021 годах</t>
    </r>
  </si>
  <si>
    <t xml:space="preserve">Увеличение ассигнований на проведение капитального ремонта муниципальных домов культуры </t>
  </si>
  <si>
    <t xml:space="preserve">Увеличение ассигнований  на погашение кредиторской задолженности за 2018 год </t>
  </si>
  <si>
    <t xml:space="preserve">Увеличение ассигнований на погашение кредиторской задолженности за 2018 год </t>
  </si>
  <si>
    <t>Увеличение ассигнований на содержание и ремонт автомобильных дорог за счет неиспользованных остатков дорожного фонда в 2018 году</t>
  </si>
  <si>
    <t>Увеличение ассигнований для погашения кредиторской задолженности 2018 года</t>
  </si>
  <si>
    <t xml:space="preserve">Увеличение ассигнований в целях погашения кредиторской задолженности по объектам АИП :       
- cтроительство детского сада на 240 мест с объектами инженерной инфраструктуры в г. Данилове в сумме  28 352,1 тыс.руб.,
- строительство детского сада на 220 мест с инженерными коммуникациями и сооружениями в г. Угличе, мкр. Мирный, у д. 14  в сумме 3 031,6  тыс.руб. </t>
  </si>
  <si>
    <t>Перераспределить ассигнования между муниципальными образованиями в связи с изменением полномочий органов местного самоуправления</t>
  </si>
  <si>
    <t xml:space="preserve">Увеличение ассигнований с целью обеспечения уровня софинансирования из областного бюджета в связи с отбором региона для участия в пилотном проекте </t>
  </si>
  <si>
    <t xml:space="preserve">Перераспределение ассигнований между кодами видов расходов </t>
  </si>
  <si>
    <t xml:space="preserve">Перераспределение ассигнований между муниципальными районами на сумму 7 995,6 тыс. руб. и с субсидии на иные цели 3 320,4 тыс.руб. в связи с уточнением количества и наименований закупаемого автотранспорта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</si>
  <si>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Перераспределение ассигнований в сумме 21 822,2 тыс. руб., в т.ч. 19 562,2 тыс. руб. средства федерального бюджета между кодами бюджетной классификации  в целях предоставления микрозаймов субъектам малого и среднего предпринимательства в монопрофильных муниципальных образованиях области через Фонд поддержки малого и среднего предпринимательства Ярославской области</t>
  </si>
  <si>
    <r>
      <t xml:space="preserve">Перераспределение ассигнований  между кодами бюджетной классификации в сумме 199 378,9 тыс. руб., в т.ч. 113 810,9 тыс. руб. - средства федерального бюджета. </t>
    </r>
    <r>
      <rPr>
        <b/>
        <sz val="10"/>
        <rFont val="Times New Roman"/>
        <family val="1"/>
        <charset val="204"/>
      </rPr>
      <t>В 2020 году перераспределение в сумме 32 852,6 тыс. руб. за счет средств федерального бюджета между кодами бюджетной классификации</t>
    </r>
  </si>
  <si>
    <r>
      <t xml:space="preserve">Перераспределение ассигнований в целях приведения в соответствие с Региональным проектом "Старшее поколение". </t>
    </r>
    <r>
      <rPr>
        <b/>
        <sz val="10"/>
        <rFont val="Times New Roman"/>
        <family val="1"/>
        <charset val="204"/>
      </rPr>
      <t>Аналогичные изменения произвести в 2020 году в сумме 369,5 тыс. руб. и в 2021 году в сумме 369,1 тыс. руб.</t>
    </r>
  </si>
  <si>
    <t>Увеличение ассигнований для оплаты кредиторской задолженности 2018 года</t>
  </si>
  <si>
    <r>
      <t xml:space="preserve">Перераспределение ассигнований между кодами видов расходов в связи с передачей объекта "Реконструкция очистных сооружений канализации в с. Кукобой Первомайского МР" в областную собственность 
</t>
    </r>
    <r>
      <rPr>
        <b/>
        <u/>
        <sz val="10"/>
        <rFont val="Times New Roman"/>
        <family val="1"/>
        <charset val="204"/>
      </rPr>
      <t/>
    </r>
  </si>
  <si>
    <t>Перераспределение ассигнований в связи с уточнением получателей бюджетных средств на реализацию регионального проекта "Культурная среда"</t>
  </si>
  <si>
    <t>15.3</t>
  </si>
  <si>
    <t>24.2</t>
  </si>
  <si>
    <t>36.7</t>
  </si>
  <si>
    <t>заключение договора с юридическим лицом на обучение</t>
  </si>
  <si>
    <t>мероприятия по организации профессионального обучения и дополнительного профессионального образования лиц предпенсионного возраста в рамках федерального проекта "Старшее поколение"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</si>
  <si>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</si>
  <si>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Обслуживание государственного долга Ярославской области  и административные расходы  по управлению государственным долгом Ярославской области</t>
  </si>
  <si>
    <t>Ведомственная целевая программа департамента строительства Ярославской области</t>
  </si>
  <si>
    <t>Ведомственная целевая программа "Реализация государственной молодежной политики в Ярославской области"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</si>
  <si>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</si>
  <si>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Областная целевая программа "Развитие материально-технической базы организаций Ярославской области"</t>
  </si>
  <si>
    <t xml:space="preserve">Увеличение ассигнований на погашение кредиторской задолженности 2018 года  </t>
  </si>
  <si>
    <t>Уменьшение ассигнований на погашение кредиторской задолженности 2018 года по другим направлениям расходов</t>
  </si>
  <si>
    <t>Увеличение ассигнований для погашения кредиторской задолженности 2018 года по субсидии на содержание улично-дорожной сети</t>
  </si>
  <si>
    <t xml:space="preserve">Увеличение ассигнований на ремонт дорог областной собственности в рамках агломерации национального проекта "Безопасные и качественные автомобильные дороги" 
</t>
  </si>
  <si>
    <t xml:space="preserve">мероприятия активной политики занятости </t>
  </si>
  <si>
    <t>Увеличение ассигнований на погашение кредиторской задолженности за 2018 год по субсидиям субъектам малого и среднего предпринимательства</t>
  </si>
  <si>
    <t xml:space="preserve">Увеличение ассигнований на государственную экспертизу по объекту "Строительство МОУ Вощажниковской СОШ", Борисоглебский МР
</t>
  </si>
  <si>
    <t xml:space="preserve"> Государственная программа "Обеспечение качественными коммунальными услугами населения Ярославской области"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</si>
  <si>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</si>
  <si>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Увеличение ассигнований на погашение кредиторской задолженности за выполненные работы в 2018 году в сумме 80 482,768 тыс. руб.
Увеличение ассигнований для завершения объектов газификации 2018 года в сумме 12 273,921 тыс. руб.</t>
  </si>
  <si>
    <t xml:space="preserve">Увеличение ассигнований на ремонт асфальтового покрытия автодороги "Ярославль-Рыбинск-пос.Константиновский"
</t>
  </si>
  <si>
    <t xml:space="preserve">Увеличение ассигнований по объекту "Строительство хирургического корпуса для ГБУЗ "Областная клиническая онкологическая больница"
в 2021 году в сумме 665 930,614  тыс.руб. в связи с корректировкой  потребности  и сроков строительства объекта                                                                                            </t>
  </si>
  <si>
    <t xml:space="preserve">Увеличение ассигнований в соответствии с распоряжением Правительства Российской Федерации от 28 декабря 2018 г. № 2973-р на финансовое обеспечение оказания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
детей-инвалидов </t>
  </si>
  <si>
    <t>Увеличение ассигнований на ПСД и экспертизу по объекту "Строительство спального корпуса общей мощностью 128 койко-мест с  инженерными коммуникациями (модульная газовая котельная, очистные сооружения, артезианская скважина) в государственном бюджетном учреждении социального обслуживания Ярославской области Бурмакинский психоневрологический интернат"</t>
  </si>
  <si>
    <t xml:space="preserve">Увеличение ассигнований на погашение кредиторской задолженности за 2018 год по мероприятиям программы
</t>
  </si>
  <si>
    <t>Увеличение ассигнований 2021 года на 49 руб. в соответствии с  уведомлением Министерства финансов РФ о предоставлении субсидии</t>
  </si>
  <si>
    <t>Увеличение ассигнований на погашение кредиторской задолженности по формированию резерва материальных ресурсов</t>
  </si>
  <si>
    <t>Увеличение ассигнований на завершение работ по строительству ул.Расторгуева в г.Рыбинск, строительство ул. Дорожной в г.Переславль-Залесский за счет неиспользованных остатков дорожного фонда в 2018 году</t>
  </si>
  <si>
    <r>
      <t>Субсидия на возмещение затрат транспортных предприятий, осуществляющих пассажирские перевозки по государственно регулируемым тарифам  (</t>
    </r>
    <r>
      <rPr>
        <i/>
        <sz val="10"/>
        <rFont val="Times New Roman"/>
        <family val="1"/>
        <charset val="204"/>
      </rPr>
      <t>воздушный транспорт</t>
    </r>
    <r>
      <rPr>
        <sz val="10"/>
        <rFont val="Times New Roman"/>
        <family val="1"/>
        <charset val="204"/>
      </rPr>
      <t>)</t>
    </r>
  </si>
  <si>
    <r>
      <t xml:space="preserve">Уменьшение ассигнований исходя из планируемого привлечения заемных средств, а также заключенных контрактов на оказание услуг по предоставлению кредитов.
</t>
    </r>
    <r>
      <rPr>
        <b/>
        <sz val="10"/>
        <rFont val="Times New Roman"/>
        <family val="1"/>
        <charset val="204"/>
      </rPr>
      <t>Увеличение ассигнований: в 2020 году - 50 тыс. руб., в 2021 году - 50 тыс. руб. в целях заключения госконтрактов на оказание услуг по осуществлению рейтинговых действий</t>
    </r>
  </si>
  <si>
    <t>Увеличение ассигнований на погашение кредиторской задолженности за 2018 год по поддержке народно-художественных промыслов на территории Ярославской области</t>
  </si>
  <si>
    <t>Увеличение ассигнований на погашение кредиторской задолженности 2018 года по отдельным мероприятиям областной целевой программы "Повышение безопасности дорожного движения ЯО" в сумме 8 656, 7 тыс. руб. и ВЦП "Обеспечение функционирования ГКУ ЯО "Безопасный регион" в сумме 
3 334,3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</si>
</sst>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#,##0.0"/>
    <numFmt numFmtId="167" formatCode="000"/>
    <numFmt numFmtId="168" formatCode="#,##0.00;[Red]\-#,##0.00;0.00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5">
    <xf numFmtId="0" fontId="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2" fillId="0" borderId="0" applyFont="0" applyFill="0" applyBorder="0" applyAlignment="0" applyProtection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0">
    <xf numFmtId="0" fontId="0" fillId="0" borderId="0" xfId="0"/>
    <xf numFmtId="3" fontId="17" fillId="2" borderId="1" xfId="0" applyNumberFormat="1" applyFont="1" applyFill="1" applyBorder="1" applyAlignment="1"/>
    <xf numFmtId="0" fontId="15" fillId="2" borderId="1" xfId="5" applyNumberFormat="1" applyFont="1" applyFill="1" applyBorder="1" applyAlignment="1" applyProtection="1">
      <alignment vertical="top" wrapText="1"/>
      <protection hidden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 applyProtection="1">
      <alignment horizontal="left" vertical="top" wrapText="1"/>
    </xf>
    <xf numFmtId="0" fontId="15" fillId="2" borderId="1" xfId="0" applyNumberFormat="1" applyFont="1" applyFill="1" applyBorder="1" applyAlignment="1" applyProtection="1">
      <alignment horizontal="left" vertical="top" wrapText="1"/>
      <protection hidden="1"/>
    </xf>
    <xf numFmtId="3" fontId="17" fillId="2" borderId="1" xfId="0" applyNumberFormat="1" applyFont="1" applyFill="1" applyBorder="1" applyAlignment="1">
      <alignment wrapText="1"/>
    </xf>
    <xf numFmtId="166" fontId="17" fillId="2" borderId="1" xfId="0" applyNumberFormat="1" applyFont="1" applyFill="1" applyBorder="1" applyAlignment="1">
      <alignment wrapText="1"/>
    </xf>
    <xf numFmtId="166" fontId="18" fillId="2" borderId="1" xfId="0" applyNumberFormat="1" applyFont="1" applyFill="1" applyBorder="1" applyAlignment="1">
      <alignment wrapText="1"/>
    </xf>
    <xf numFmtId="0" fontId="16" fillId="2" borderId="1" xfId="3" applyNumberFormat="1" applyFont="1" applyFill="1" applyBorder="1" applyAlignment="1" applyProtection="1">
      <alignment horizontal="left" vertical="top" wrapText="1"/>
      <protection hidden="1"/>
    </xf>
    <xf numFmtId="0" fontId="15" fillId="2" borderId="1" xfId="3" applyNumberFormat="1" applyFont="1" applyFill="1" applyBorder="1" applyAlignment="1" applyProtection="1">
      <alignment horizontal="left" vertical="top" wrapText="1"/>
      <protection hidden="1"/>
    </xf>
    <xf numFmtId="0" fontId="15" fillId="2" borderId="1" xfId="0" applyFont="1" applyFill="1" applyBorder="1" applyAlignment="1" applyProtection="1">
      <alignment horizontal="left" vertical="top" wrapText="1"/>
      <protection hidden="1"/>
    </xf>
    <xf numFmtId="49" fontId="16" fillId="2" borderId="1" xfId="0" applyNumberFormat="1" applyFont="1" applyFill="1" applyBorder="1" applyAlignment="1">
      <alignment horizontal="left" vertical="top" wrapText="1"/>
    </xf>
    <xf numFmtId="0" fontId="16" fillId="2" borderId="1" xfId="5" applyNumberFormat="1" applyFont="1" applyFill="1" applyBorder="1" applyAlignment="1" applyProtection="1">
      <alignment vertical="top" wrapText="1"/>
      <protection hidden="1"/>
    </xf>
    <xf numFmtId="49" fontId="16" fillId="2" borderId="1" xfId="0" applyNumberFormat="1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left" vertical="top"/>
    </xf>
    <xf numFmtId="3" fontId="14" fillId="2" borderId="1" xfId="0" applyNumberFormat="1" applyFont="1" applyFill="1" applyBorder="1" applyAlignment="1">
      <alignment horizontal="right"/>
    </xf>
    <xf numFmtId="3" fontId="13" fillId="2" borderId="1" xfId="0" applyNumberFormat="1" applyFont="1" applyFill="1" applyBorder="1" applyAlignment="1">
      <alignment horizontal="right" vertical="top"/>
    </xf>
    <xf numFmtId="49" fontId="19" fillId="2" borderId="0" xfId="0" applyNumberFormat="1" applyFont="1" applyFill="1"/>
    <xf numFmtId="0" fontId="13" fillId="2" borderId="0" xfId="0" applyFont="1" applyFill="1" applyAlignment="1">
      <alignment horizontal="left" vertical="top"/>
    </xf>
    <xf numFmtId="0" fontId="16" fillId="2" borderId="0" xfId="0" applyFont="1" applyFill="1"/>
    <xf numFmtId="0" fontId="17" fillId="2" borderId="0" xfId="0" applyNumberFormat="1" applyFont="1" applyFill="1" applyAlignment="1">
      <alignment horizontal="right"/>
    </xf>
    <xf numFmtId="0" fontId="16" fillId="2" borderId="0" xfId="0" applyFont="1" applyFill="1" applyBorder="1"/>
    <xf numFmtId="0" fontId="17" fillId="2" borderId="0" xfId="0" applyNumberFormat="1" applyFont="1" applyFill="1" applyAlignment="1">
      <alignment horizontal="right" wrapText="1"/>
    </xf>
    <xf numFmtId="0" fontId="16" fillId="2" borderId="0" xfId="0" applyFont="1" applyFill="1" applyAlignment="1">
      <alignment horizontal="right" wrapText="1"/>
    </xf>
    <xf numFmtId="0" fontId="21" fillId="2" borderId="0" xfId="0" applyFont="1" applyFill="1" applyAlignment="1">
      <alignment vertical="top"/>
    </xf>
    <xf numFmtId="0" fontId="16" fillId="2" borderId="0" xfId="0" applyFont="1" applyFill="1" applyAlignment="1">
      <alignment horizontal="right" vertical="top"/>
    </xf>
    <xf numFmtId="0" fontId="17" fillId="2" borderId="1" xfId="0" applyFont="1" applyFill="1" applyBorder="1" applyAlignment="1">
      <alignment horizontal="center" vertical="center" wrapText="1"/>
    </xf>
    <xf numFmtId="49" fontId="19" fillId="2" borderId="1" xfId="4" applyNumberFormat="1" applyFont="1" applyFill="1" applyBorder="1" applyAlignment="1" applyProtection="1">
      <alignment horizontal="center" wrapText="1"/>
      <protection hidden="1"/>
    </xf>
    <xf numFmtId="0" fontId="19" fillId="2" borderId="1" xfId="1" applyNumberFormat="1" applyFont="1" applyFill="1" applyBorder="1" applyAlignment="1" applyProtection="1">
      <alignment horizontal="left" vertical="top" wrapText="1"/>
      <protection hidden="1"/>
    </xf>
    <xf numFmtId="3" fontId="14" fillId="2" borderId="1" xfId="0" applyNumberFormat="1" applyFont="1" applyFill="1" applyBorder="1" applyAlignment="1"/>
    <xf numFmtId="165" fontId="16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2" borderId="1" xfId="3" applyNumberFormat="1" applyFont="1" applyFill="1" applyBorder="1" applyAlignment="1" applyProtection="1">
      <alignment horizontal="left" vertical="top" wrapText="1"/>
      <protection hidden="1"/>
    </xf>
    <xf numFmtId="0" fontId="16" fillId="2" borderId="1" xfId="3" applyNumberFormat="1" applyFont="1" applyFill="1" applyBorder="1" applyAlignment="1" applyProtection="1">
      <alignment horizontal="left" vertical="top" wrapText="1"/>
    </xf>
    <xf numFmtId="3" fontId="18" fillId="2" borderId="1" xfId="0" applyNumberFormat="1" applyFont="1" applyFill="1" applyBorder="1" applyAlignment="1"/>
    <xf numFmtId="0" fontId="19" fillId="2" borderId="1" xfId="3" applyNumberFormat="1" applyFont="1" applyFill="1" applyBorder="1" applyAlignment="1" applyProtection="1">
      <alignment horizontal="left" vertical="top" wrapText="1"/>
    </xf>
    <xf numFmtId="3" fontId="14" fillId="2" borderId="1" xfId="0" applyNumberFormat="1" applyFont="1" applyFill="1" applyBorder="1" applyAlignment="1" applyProtection="1"/>
    <xf numFmtId="0" fontId="16" fillId="2" borderId="1" xfId="3" applyFont="1" applyFill="1" applyBorder="1" applyAlignment="1">
      <alignment horizontal="left" vertical="top" wrapText="1"/>
    </xf>
    <xf numFmtId="3" fontId="18" fillId="2" borderId="1" xfId="0" applyNumberFormat="1" applyFont="1" applyFill="1" applyBorder="1" applyAlignment="1" applyProtection="1"/>
    <xf numFmtId="3" fontId="17" fillId="2" borderId="1" xfId="0" applyNumberFormat="1" applyFont="1" applyFill="1" applyBorder="1" applyAlignment="1" applyProtection="1"/>
    <xf numFmtId="3" fontId="17" fillId="2" borderId="1" xfId="0" applyNumberFormat="1" applyFont="1" applyFill="1" applyBorder="1" applyAlignment="1" applyProtection="1">
      <alignment wrapText="1"/>
      <protection hidden="1"/>
    </xf>
    <xf numFmtId="0" fontId="16" fillId="2" borderId="1" xfId="0" applyNumberFormat="1" applyFont="1" applyFill="1" applyBorder="1" applyAlignment="1" applyProtection="1">
      <alignment horizontal="left" vertical="top" wrapText="1"/>
    </xf>
    <xf numFmtId="3" fontId="16" fillId="2" borderId="1" xfId="0" applyNumberFormat="1" applyFont="1" applyFill="1" applyBorder="1" applyAlignment="1" applyProtection="1">
      <alignment horizontal="right"/>
    </xf>
    <xf numFmtId="3" fontId="16" fillId="2" borderId="1" xfId="3" applyNumberFormat="1" applyFont="1" applyFill="1" applyBorder="1" applyAlignment="1" applyProtection="1">
      <alignment horizontal="left" vertical="top" wrapText="1"/>
      <protection hidden="1"/>
    </xf>
    <xf numFmtId="0" fontId="17" fillId="2" borderId="1" xfId="0" applyNumberFormat="1" applyFont="1" applyFill="1" applyBorder="1" applyAlignment="1"/>
    <xf numFmtId="0" fontId="17" fillId="2" borderId="1" xfId="0" applyFont="1" applyFill="1" applyBorder="1" applyAlignment="1"/>
    <xf numFmtId="0" fontId="16" fillId="2" borderId="1" xfId="0" applyNumberFormat="1" applyFont="1" applyFill="1" applyBorder="1" applyAlignment="1" applyProtection="1">
      <alignment horizontal="left" vertical="top" wrapText="1"/>
      <protection hidden="1"/>
    </xf>
    <xf numFmtId="3" fontId="14" fillId="2" borderId="1" xfId="0" applyNumberFormat="1" applyFont="1" applyFill="1" applyBorder="1" applyAlignment="1" applyProtection="1">
      <alignment wrapText="1"/>
      <protection hidden="1"/>
    </xf>
    <xf numFmtId="3" fontId="18" fillId="2" borderId="1" xfId="0" applyNumberFormat="1" applyFont="1" applyFill="1" applyBorder="1" applyAlignment="1" applyProtection="1">
      <alignment wrapText="1"/>
      <protection hidden="1"/>
    </xf>
    <xf numFmtId="0" fontId="15" fillId="2" borderId="0" xfId="0" applyFont="1" applyFill="1"/>
    <xf numFmtId="0" fontId="16" fillId="2" borderId="1" xfId="3" applyNumberFormat="1" applyFont="1" applyFill="1" applyBorder="1" applyAlignment="1" applyProtection="1">
      <alignment horizontal="left" vertical="top"/>
    </xf>
    <xf numFmtId="3" fontId="17" fillId="2" borderId="1" xfId="0" applyNumberFormat="1" applyFont="1" applyFill="1" applyBorder="1" applyAlignment="1" applyProtection="1">
      <alignment horizontal="right" wrapText="1"/>
      <protection hidden="1"/>
    </xf>
    <xf numFmtId="49" fontId="22" fillId="2" borderId="1" xfId="4" applyNumberFormat="1" applyFont="1" applyFill="1" applyBorder="1" applyAlignment="1" applyProtection="1">
      <alignment horizontal="center" wrapText="1"/>
      <protection hidden="1"/>
    </xf>
    <xf numFmtId="0" fontId="16" fillId="2" borderId="1" xfId="3" quotePrefix="1" applyNumberFormat="1" applyFont="1" applyFill="1" applyBorder="1" applyAlignment="1" applyProtection="1">
      <alignment horizontal="left" vertical="top" wrapText="1"/>
      <protection hidden="1"/>
    </xf>
    <xf numFmtId="0" fontId="19" fillId="2" borderId="1" xfId="2" applyNumberFormat="1" applyFont="1" applyFill="1" applyBorder="1" applyAlignment="1" applyProtection="1">
      <alignment horizontal="left" vertical="top" wrapText="1"/>
      <protection hidden="1"/>
    </xf>
    <xf numFmtId="0" fontId="16" fillId="2" borderId="1" xfId="0" applyFont="1" applyFill="1" applyBorder="1" applyAlignment="1">
      <alignment horizontal="left" vertical="top"/>
    </xf>
    <xf numFmtId="0" fontId="15" fillId="2" borderId="1" xfId="2" applyNumberFormat="1" applyFont="1" applyFill="1" applyBorder="1" applyAlignment="1" applyProtection="1">
      <alignment horizontal="left" vertical="top" wrapText="1"/>
      <protection hidden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center" wrapText="1"/>
    </xf>
    <xf numFmtId="3" fontId="17" fillId="2" borderId="1" xfId="0" applyNumberFormat="1" applyFont="1" applyFill="1" applyBorder="1" applyAlignment="1">
      <alignment horizontal="right"/>
    </xf>
    <xf numFmtId="3" fontId="18" fillId="2" borderId="1" xfId="0" applyNumberFormat="1" applyFont="1" applyFill="1" applyBorder="1" applyAlignment="1">
      <alignment horizontal="right"/>
    </xf>
    <xf numFmtId="0" fontId="17" fillId="2" borderId="1" xfId="0" applyFont="1" applyFill="1" applyBorder="1" applyAlignment="1">
      <alignment horizontal="right"/>
    </xf>
    <xf numFmtId="3" fontId="18" fillId="2" borderId="1" xfId="0" applyNumberFormat="1" applyFont="1" applyFill="1" applyBorder="1" applyAlignment="1">
      <alignment wrapText="1"/>
    </xf>
    <xf numFmtId="3" fontId="17" fillId="2" borderId="1" xfId="0" applyNumberFormat="1" applyFont="1" applyFill="1" applyBorder="1" applyAlignment="1" applyProtection="1">
      <alignment horizontal="right"/>
      <protection hidden="1"/>
    </xf>
    <xf numFmtId="0" fontId="16" fillId="2" borderId="1" xfId="0" applyFont="1" applyFill="1" applyBorder="1" applyAlignment="1">
      <alignment vertical="top" wrapText="1"/>
    </xf>
    <xf numFmtId="3" fontId="17" fillId="2" borderId="1" xfId="0" applyNumberFormat="1" applyFont="1" applyFill="1" applyBorder="1" applyAlignment="1" applyProtection="1">
      <protection hidden="1"/>
    </xf>
    <xf numFmtId="0" fontId="19" fillId="2" borderId="1" xfId="2" applyNumberFormat="1" applyFont="1" applyFill="1" applyBorder="1" applyAlignment="1" applyProtection="1">
      <alignment horizontal="left" vertical="top" wrapText="1"/>
    </xf>
    <xf numFmtId="0" fontId="19" fillId="2" borderId="1" xfId="7" applyNumberFormat="1" applyFont="1" applyFill="1" applyBorder="1" applyAlignment="1" applyProtection="1">
      <alignment horizontal="left" vertical="top" wrapText="1"/>
      <protection hidden="1"/>
    </xf>
    <xf numFmtId="0" fontId="19" fillId="2" borderId="1" xfId="5" applyNumberFormat="1" applyFont="1" applyFill="1" applyBorder="1" applyAlignment="1" applyProtection="1">
      <alignment horizontal="left" vertical="top" wrapText="1"/>
      <protection hidden="1"/>
    </xf>
    <xf numFmtId="0" fontId="15" fillId="2" borderId="1" xfId="5" applyNumberFormat="1" applyFont="1" applyFill="1" applyBorder="1" applyAlignment="1" applyProtection="1">
      <alignment horizontal="left" vertical="top" wrapText="1"/>
      <protection hidden="1"/>
    </xf>
    <xf numFmtId="0" fontId="16" fillId="2" borderId="1" xfId="5" applyNumberFormat="1" applyFont="1" applyFill="1" applyBorder="1" applyAlignment="1" applyProtection="1">
      <alignment horizontal="left" vertical="top" wrapText="1"/>
      <protection hidden="1"/>
    </xf>
    <xf numFmtId="3" fontId="17" fillId="2" borderId="1" xfId="6" applyNumberFormat="1" applyFont="1" applyFill="1" applyBorder="1" applyAlignment="1" applyProtection="1">
      <alignment wrapText="1"/>
      <protection hidden="1"/>
    </xf>
    <xf numFmtId="0" fontId="19" fillId="2" borderId="1" xfId="8" applyNumberFormat="1" applyFont="1" applyFill="1" applyBorder="1" applyAlignment="1" applyProtection="1">
      <alignment horizontal="left" vertical="top" wrapText="1"/>
      <protection hidden="1"/>
    </xf>
    <xf numFmtId="0" fontId="16" fillId="2" borderId="1" xfId="8" applyNumberFormat="1" applyFont="1" applyFill="1" applyBorder="1" applyAlignment="1" applyProtection="1">
      <alignment horizontal="left" vertical="top" wrapText="1"/>
      <protection hidden="1"/>
    </xf>
    <xf numFmtId="3" fontId="17" fillId="2" borderId="1" xfId="6" applyNumberFormat="1" applyFont="1" applyFill="1" applyBorder="1" applyAlignment="1"/>
    <xf numFmtId="4" fontId="21" fillId="2" borderId="1" xfId="0" applyNumberFormat="1" applyFont="1" applyFill="1" applyBorder="1" applyAlignment="1">
      <alignment vertical="top" wrapText="1"/>
    </xf>
    <xf numFmtId="0" fontId="16" fillId="2" borderId="1" xfId="0" applyFont="1" applyFill="1" applyBorder="1" applyAlignment="1" applyProtection="1">
      <alignment horizontal="left" vertical="top" wrapText="1"/>
      <protection hidden="1"/>
    </xf>
    <xf numFmtId="3" fontId="17" fillId="2" borderId="1" xfId="0" applyNumberFormat="1" applyFont="1" applyFill="1" applyBorder="1" applyAlignment="1">
      <alignment vertical="center"/>
    </xf>
    <xf numFmtId="49" fontId="19" fillId="2" borderId="1" xfId="0" applyNumberFormat="1" applyFont="1" applyFill="1" applyBorder="1" applyAlignment="1">
      <alignment horizontal="left" vertical="top" wrapText="1"/>
    </xf>
    <xf numFmtId="49" fontId="15" fillId="2" borderId="1" xfId="3" applyNumberFormat="1" applyFont="1" applyFill="1" applyBorder="1" applyAlignment="1" applyProtection="1">
      <alignment horizontal="left" vertical="top" wrapText="1"/>
      <protection hidden="1"/>
    </xf>
    <xf numFmtId="0" fontId="17" fillId="2" borderId="1" xfId="3" applyNumberFormat="1" applyFont="1" applyFill="1" applyBorder="1" applyAlignment="1" applyProtection="1">
      <alignment wrapText="1"/>
      <protection hidden="1"/>
    </xf>
    <xf numFmtId="166" fontId="16" fillId="2" borderId="1" xfId="2" applyNumberFormat="1" applyFont="1" applyFill="1" applyBorder="1" applyAlignment="1" applyProtection="1">
      <alignment horizontal="left" vertical="top" wrapText="1"/>
      <protection hidden="1"/>
    </xf>
    <xf numFmtId="0" fontId="16" fillId="2" borderId="1" xfId="2" applyNumberFormat="1" applyFont="1" applyFill="1" applyBorder="1" applyAlignment="1" applyProtection="1">
      <alignment horizontal="left" vertical="top" wrapText="1"/>
      <protection hidden="1"/>
    </xf>
    <xf numFmtId="3" fontId="16" fillId="2" borderId="1" xfId="0" applyNumberFormat="1" applyFont="1" applyFill="1" applyBorder="1" applyAlignment="1">
      <alignment horizontal="left" vertical="top" wrapText="1"/>
    </xf>
    <xf numFmtId="3" fontId="14" fillId="2" borderId="1" xfId="5" applyNumberFormat="1" applyFont="1" applyFill="1" applyBorder="1" applyAlignment="1" applyProtection="1">
      <alignment wrapText="1"/>
      <protection hidden="1"/>
    </xf>
    <xf numFmtId="3" fontId="18" fillId="2" borderId="1" xfId="3" applyNumberFormat="1" applyFont="1" applyFill="1" applyBorder="1" applyAlignment="1" applyProtection="1">
      <alignment wrapText="1"/>
      <protection hidden="1"/>
    </xf>
    <xf numFmtId="49" fontId="16" fillId="2" borderId="1" xfId="4" applyNumberFormat="1" applyFont="1" applyFill="1" applyBorder="1" applyAlignment="1" applyProtection="1">
      <alignment horizontal="center" wrapText="1"/>
      <protection hidden="1"/>
    </xf>
    <xf numFmtId="3" fontId="17" fillId="2" borderId="1" xfId="3" applyNumberFormat="1" applyFont="1" applyFill="1" applyBorder="1" applyAlignment="1" applyProtection="1">
      <alignment wrapText="1"/>
      <protection hidden="1"/>
    </xf>
    <xf numFmtId="0" fontId="16" fillId="2" borderId="1" xfId="3" applyNumberFormat="1" applyFont="1" applyFill="1" applyBorder="1" applyAlignment="1" applyProtection="1">
      <alignment vertical="center" wrapText="1"/>
      <protection hidden="1"/>
    </xf>
    <xf numFmtId="0" fontId="16" fillId="2" borderId="1" xfId="3" applyNumberFormat="1" applyFont="1" applyFill="1" applyBorder="1" applyAlignment="1" applyProtection="1">
      <alignment vertical="top" wrapText="1"/>
      <protection hidden="1"/>
    </xf>
    <xf numFmtId="165" fontId="16" fillId="2" borderId="1" xfId="0" applyNumberFormat="1" applyFont="1" applyFill="1" applyBorder="1" applyAlignment="1" applyProtection="1">
      <alignment horizontal="left" vertical="top"/>
    </xf>
    <xf numFmtId="0" fontId="19" fillId="2" borderId="1" xfId="0" applyFont="1" applyFill="1" applyBorder="1" applyAlignment="1" applyProtection="1">
      <alignment horizontal="left" vertical="top" wrapText="1"/>
      <protection hidden="1"/>
    </xf>
    <xf numFmtId="3" fontId="14" fillId="2" borderId="1" xfId="3" applyNumberFormat="1" applyFont="1" applyFill="1" applyBorder="1" applyAlignment="1" applyProtection="1">
      <alignment wrapText="1"/>
      <protection hidden="1"/>
    </xf>
    <xf numFmtId="3" fontId="14" fillId="2" borderId="1" xfId="3" applyNumberFormat="1" applyFont="1" applyFill="1" applyBorder="1" applyAlignment="1" applyProtection="1"/>
    <xf numFmtId="3" fontId="14" fillId="2" borderId="1" xfId="6" applyNumberFormat="1" applyFont="1" applyFill="1" applyBorder="1" applyAlignment="1"/>
    <xf numFmtId="3" fontId="17" fillId="2" borderId="1" xfId="3" applyNumberFormat="1" applyFont="1" applyFill="1" applyBorder="1" applyAlignment="1" applyProtection="1"/>
    <xf numFmtId="49" fontId="19" fillId="2" borderId="1" xfId="4" applyNumberFormat="1" applyFont="1" applyFill="1" applyBorder="1" applyAlignment="1" applyProtection="1">
      <alignment horizontal="left" wrapText="1"/>
      <protection hidden="1"/>
    </xf>
    <xf numFmtId="4" fontId="16" fillId="2" borderId="1" xfId="0" applyNumberFormat="1" applyFont="1" applyFill="1" applyBorder="1" applyAlignment="1">
      <alignment horizontal="left" vertical="top" wrapText="1"/>
    </xf>
    <xf numFmtId="168" fontId="16" fillId="2" borderId="1" xfId="5" applyNumberFormat="1" applyFont="1" applyFill="1" applyBorder="1" applyAlignment="1" applyProtection="1">
      <alignment horizontal="left" vertical="top" wrapText="1"/>
      <protection hidden="1"/>
    </xf>
    <xf numFmtId="0" fontId="19" fillId="2" borderId="0" xfId="0" applyFont="1" applyFill="1"/>
    <xf numFmtId="49" fontId="19" fillId="2" borderId="1" xfId="4" applyNumberFormat="1" applyFont="1" applyFill="1" applyBorder="1" applyAlignment="1" applyProtection="1">
      <alignment wrapText="1"/>
      <protection hidden="1"/>
    </xf>
    <xf numFmtId="3" fontId="16" fillId="2" borderId="1" xfId="0" applyNumberFormat="1" applyFont="1" applyFill="1" applyBorder="1" applyAlignment="1">
      <alignment horizontal="left" vertical="top"/>
    </xf>
    <xf numFmtId="0" fontId="22" fillId="2" borderId="1" xfId="5" applyNumberFormat="1" applyFont="1" applyFill="1" applyBorder="1" applyAlignment="1" applyProtection="1">
      <alignment horizontal="left" vertical="top" wrapText="1"/>
      <protection hidden="1"/>
    </xf>
    <xf numFmtId="167" fontId="15" fillId="2" borderId="1" xfId="5" applyNumberFormat="1" applyFont="1" applyFill="1" applyBorder="1" applyAlignment="1" applyProtection="1">
      <alignment horizontal="left" vertical="top" wrapText="1"/>
      <protection hidden="1"/>
    </xf>
    <xf numFmtId="0" fontId="15" fillId="2" borderId="1" xfId="7" applyNumberFormat="1" applyFont="1" applyFill="1" applyBorder="1" applyAlignment="1" applyProtection="1">
      <alignment horizontal="left" vertical="top" wrapText="1"/>
      <protection hidden="1"/>
    </xf>
    <xf numFmtId="0" fontId="16" fillId="2" borderId="1" xfId="7" applyNumberFormat="1" applyFont="1" applyFill="1" applyBorder="1" applyAlignment="1" applyProtection="1">
      <alignment horizontal="left" vertical="top" wrapText="1"/>
      <protection hidden="1"/>
    </xf>
    <xf numFmtId="3" fontId="16" fillId="2" borderId="0" xfId="0" applyNumberFormat="1" applyFont="1" applyFill="1" applyBorder="1"/>
    <xf numFmtId="0" fontId="16" fillId="2" borderId="1" xfId="0" applyNumberFormat="1" applyFont="1" applyFill="1" applyBorder="1" applyAlignment="1">
      <alignment horizontal="left" vertical="top" wrapText="1"/>
    </xf>
    <xf numFmtId="49" fontId="16" fillId="2" borderId="1" xfId="5" applyNumberFormat="1" applyFont="1" applyFill="1" applyBorder="1" applyAlignment="1">
      <alignment horizontal="left" vertical="top" wrapText="1"/>
    </xf>
    <xf numFmtId="0" fontId="15" fillId="2" borderId="1" xfId="8" applyNumberFormat="1" applyFont="1" applyFill="1" applyBorder="1" applyAlignment="1" applyProtection="1">
      <alignment horizontal="left" vertical="top" wrapText="1"/>
      <protection hidden="1"/>
    </xf>
    <xf numFmtId="0" fontId="16" fillId="2" borderId="1" xfId="5" applyNumberFormat="1" applyFont="1" applyFill="1" applyBorder="1" applyAlignment="1" applyProtection="1">
      <alignment horizontal="center" vertical="top" wrapText="1"/>
      <protection hidden="1"/>
    </xf>
    <xf numFmtId="3" fontId="18" fillId="2" borderId="1" xfId="0" applyNumberFormat="1" applyFont="1" applyFill="1" applyBorder="1" applyAlignment="1">
      <alignment horizontal="right" wrapText="1"/>
    </xf>
    <xf numFmtId="0" fontId="15" fillId="2" borderId="1" xfId="9" applyFont="1" applyFill="1" applyBorder="1" applyAlignment="1">
      <alignment horizontal="left" vertical="top" wrapText="1"/>
    </xf>
    <xf numFmtId="0" fontId="16" fillId="2" borderId="1" xfId="9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horizontal="left" vertical="top"/>
    </xf>
    <xf numFmtId="49" fontId="19" fillId="2" borderId="0" xfId="4" applyNumberFormat="1" applyFont="1" applyFill="1" applyBorder="1" applyAlignment="1" applyProtection="1">
      <alignment horizontal="center" wrapText="1"/>
      <protection hidden="1"/>
    </xf>
    <xf numFmtId="0" fontId="21" fillId="2" borderId="0" xfId="0" applyFont="1" applyFill="1" applyBorder="1" applyAlignment="1" applyProtection="1">
      <alignment vertical="top" wrapText="1"/>
      <protection hidden="1"/>
    </xf>
    <xf numFmtId="0" fontId="16" fillId="2" borderId="0" xfId="3" applyNumberFormat="1" applyFont="1" applyFill="1" applyBorder="1" applyAlignment="1" applyProtection="1">
      <alignment vertical="top" wrapText="1"/>
      <protection hidden="1"/>
    </xf>
    <xf numFmtId="3" fontId="16" fillId="2" borderId="0" xfId="0" applyNumberFormat="1" applyFont="1" applyFill="1"/>
    <xf numFmtId="0" fontId="16" fillId="2" borderId="0" xfId="0" applyFont="1" applyFill="1" applyAlignment="1">
      <alignment vertical="top"/>
    </xf>
    <xf numFmtId="3" fontId="16" fillId="2" borderId="0" xfId="0" applyNumberFormat="1" applyFont="1" applyFill="1" applyAlignment="1">
      <alignment vertical="top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3" applyNumberFormat="1" applyFont="1" applyFill="1" applyBorder="1" applyAlignment="1" applyProtection="1">
      <alignment horizontal="left" vertical="top" wrapText="1"/>
      <protection hidden="1"/>
    </xf>
    <xf numFmtId="0" fontId="16" fillId="2" borderId="1" xfId="0" applyFont="1" applyFill="1" applyBorder="1" applyAlignment="1" applyProtection="1">
      <alignment horizontal="left" vertical="top" wrapText="1"/>
      <protection hidden="1"/>
    </xf>
    <xf numFmtId="0" fontId="16" fillId="2" borderId="1" xfId="0" applyFont="1" applyFill="1" applyBorder="1" applyAlignment="1">
      <alignment horizontal="left" vertical="top" wrapText="1"/>
    </xf>
    <xf numFmtId="3" fontId="28" fillId="2" borderId="1" xfId="0" applyNumberFormat="1" applyFont="1" applyFill="1" applyBorder="1" applyAlignment="1"/>
    <xf numFmtId="3" fontId="26" fillId="2" borderId="1" xfId="0" applyNumberFormat="1" applyFont="1" applyFill="1" applyBorder="1" applyAlignment="1"/>
    <xf numFmtId="0" fontId="24" fillId="2" borderId="1" xfId="3" applyNumberFormat="1" applyFont="1" applyFill="1" applyBorder="1" applyAlignment="1" applyProtection="1">
      <alignment horizontal="left" vertical="top" wrapText="1"/>
      <protection hidden="1"/>
    </xf>
    <xf numFmtId="0" fontId="24" fillId="2" borderId="1" xfId="0" applyFont="1" applyFill="1" applyBorder="1" applyAlignment="1">
      <alignment horizontal="left" vertical="top" wrapText="1"/>
    </xf>
    <xf numFmtId="3" fontId="25" fillId="2" borderId="1" xfId="0" applyNumberFormat="1" applyFont="1" applyFill="1" applyBorder="1" applyAlignment="1"/>
    <xf numFmtId="49" fontId="27" fillId="2" borderId="1" xfId="3" applyNumberFormat="1" applyFont="1" applyFill="1" applyBorder="1" applyAlignment="1" applyProtection="1">
      <alignment horizontal="left" vertical="top" wrapText="1"/>
      <protection hidden="1"/>
    </xf>
    <xf numFmtId="0" fontId="26" fillId="2" borderId="1" xfId="0" applyFont="1" applyFill="1" applyBorder="1" applyAlignment="1"/>
    <xf numFmtId="0" fontId="16" fillId="0" borderId="1" xfId="3" applyNumberFormat="1" applyFont="1" applyFill="1" applyBorder="1" applyAlignment="1" applyProtection="1">
      <alignment horizontal="left" vertical="top" wrapText="1"/>
      <protection hidden="1"/>
    </xf>
    <xf numFmtId="3" fontId="17" fillId="2" borderId="1" xfId="0" applyNumberFormat="1" applyFont="1" applyFill="1" applyBorder="1" applyAlignment="1"/>
    <xf numFmtId="0" fontId="19" fillId="2" borderId="1" xfId="3" applyNumberFormat="1" applyFont="1" applyFill="1" applyBorder="1" applyAlignment="1" applyProtection="1">
      <alignment horizontal="left" vertical="top" wrapText="1"/>
      <protection hidden="1"/>
    </xf>
    <xf numFmtId="3" fontId="17" fillId="2" borderId="1" xfId="0" applyNumberFormat="1" applyFont="1" applyFill="1" applyBorder="1" applyAlignment="1"/>
    <xf numFmtId="0" fontId="15" fillId="2" borderId="1" xfId="0" applyFont="1" applyFill="1" applyBorder="1" applyAlignment="1" applyProtection="1">
      <alignment horizontal="left" vertical="top" wrapText="1"/>
      <protection hidden="1"/>
    </xf>
    <xf numFmtId="0" fontId="16" fillId="2" borderId="1" xfId="0" applyNumberFormat="1" applyFont="1" applyFill="1" applyBorder="1" applyAlignment="1" applyProtection="1">
      <alignment horizontal="left" vertical="top" wrapText="1"/>
      <protection hidden="1"/>
    </xf>
    <xf numFmtId="0" fontId="16" fillId="2" borderId="1" xfId="5" applyNumberFormat="1" applyFont="1" applyFill="1" applyBorder="1" applyAlignment="1" applyProtection="1">
      <alignment horizontal="left" vertical="top" wrapText="1"/>
      <protection hidden="1"/>
    </xf>
    <xf numFmtId="0" fontId="16" fillId="2" borderId="1" xfId="0" applyFont="1" applyFill="1" applyBorder="1" applyAlignment="1" applyProtection="1">
      <alignment horizontal="left" vertical="top" wrapText="1"/>
      <protection hidden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3" applyNumberFormat="1" applyFont="1" applyFill="1" applyBorder="1" applyAlignment="1" applyProtection="1">
      <alignment horizontal="left" vertical="top" wrapText="1"/>
      <protection hidden="1"/>
    </xf>
    <xf numFmtId="3" fontId="18" fillId="2" borderId="1" xfId="5" applyNumberFormat="1" applyFont="1" applyFill="1" applyBorder="1" applyAlignment="1" applyProtection="1">
      <alignment wrapText="1"/>
      <protection hidden="1"/>
    </xf>
    <xf numFmtId="3" fontId="17" fillId="2" borderId="1" xfId="0" applyNumberFormat="1" applyFont="1" applyFill="1" applyBorder="1" applyAlignment="1"/>
    <xf numFmtId="0" fontId="16" fillId="2" borderId="1" xfId="3" applyNumberFormat="1" applyFont="1" applyFill="1" applyBorder="1" applyAlignment="1" applyProtection="1">
      <alignment horizontal="left" vertical="top" wrapText="1"/>
      <protection hidden="1"/>
    </xf>
    <xf numFmtId="0" fontId="19" fillId="2" borderId="1" xfId="3" applyNumberFormat="1" applyFont="1" applyFill="1" applyBorder="1" applyAlignment="1" applyProtection="1">
      <alignment horizontal="left" vertical="top" wrapText="1"/>
      <protection hidden="1"/>
    </xf>
    <xf numFmtId="0" fontId="16" fillId="2" borderId="1" xfId="5" applyNumberFormat="1" applyFont="1" applyFill="1" applyBorder="1" applyAlignment="1" applyProtection="1">
      <alignment horizontal="left" vertical="top" wrapText="1"/>
      <protection hidden="1"/>
    </xf>
    <xf numFmtId="3" fontId="16" fillId="2" borderId="0" xfId="0" applyNumberFormat="1" applyFont="1" applyFill="1" applyBorder="1"/>
    <xf numFmtId="0" fontId="16" fillId="2" borderId="1" xfId="3" applyNumberFormat="1" applyFont="1" applyFill="1" applyBorder="1" applyAlignment="1" applyProtection="1">
      <alignment horizontal="left" vertical="top" wrapText="1"/>
      <protection hidden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3" applyNumberFormat="1" applyFont="1" applyFill="1" applyBorder="1" applyAlignment="1" applyProtection="1">
      <alignment horizontal="left" vertical="top" wrapText="1"/>
      <protection hidden="1"/>
    </xf>
    <xf numFmtId="49" fontId="15" fillId="2" borderId="1" xfId="4" applyNumberFormat="1" applyFont="1" applyFill="1" applyBorder="1" applyAlignment="1" applyProtection="1">
      <alignment horizontal="center" wrapText="1"/>
      <protection hidden="1"/>
    </xf>
    <xf numFmtId="49" fontId="19" fillId="2" borderId="1" xfId="3" applyNumberFormat="1" applyFont="1" applyFill="1" applyBorder="1" applyAlignment="1" applyProtection="1"/>
    <xf numFmtId="49" fontId="19" fillId="2" borderId="1" xfId="3" applyNumberFormat="1" applyFont="1" applyFill="1" applyBorder="1" applyAlignment="1" applyProtection="1">
      <alignment wrapText="1"/>
      <protection hidden="1"/>
    </xf>
    <xf numFmtId="49" fontId="16" fillId="2" borderId="1" xfId="3" applyNumberFormat="1" applyFont="1" applyFill="1" applyBorder="1" applyAlignment="1" applyProtection="1">
      <alignment wrapText="1"/>
      <protection hidden="1"/>
    </xf>
    <xf numFmtId="49" fontId="16" fillId="2" borderId="1" xfId="0" applyNumberFormat="1" applyFont="1" applyFill="1" applyBorder="1" applyAlignment="1"/>
    <xf numFmtId="49" fontId="16" fillId="2" borderId="1" xfId="0" applyNumberFormat="1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left" vertical="top" wrapText="1"/>
    </xf>
    <xf numFmtId="3" fontId="16" fillId="2" borderId="1" xfId="0" applyNumberFormat="1" applyFont="1" applyFill="1" applyBorder="1" applyAlignment="1">
      <alignment horizontal="left" vertical="top" wrapText="1"/>
    </xf>
    <xf numFmtId="3" fontId="17" fillId="2" borderId="1" xfId="0" applyNumberFormat="1" applyFont="1" applyFill="1" applyBorder="1" applyAlignment="1">
      <alignment horizontal="center"/>
    </xf>
    <xf numFmtId="0" fontId="16" fillId="2" borderId="1" xfId="3" applyNumberFormat="1" applyFont="1" applyFill="1" applyBorder="1" applyAlignment="1" applyProtection="1">
      <alignment horizontal="left" vertical="top" wrapText="1"/>
      <protection hidden="1"/>
    </xf>
    <xf numFmtId="0" fontId="16" fillId="2" borderId="2" xfId="0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1" xfId="0" applyFont="1" applyFill="1" applyBorder="1" applyAlignment="1" applyProtection="1">
      <alignment horizontal="left" vertical="top" wrapText="1"/>
      <protection hidden="1"/>
    </xf>
    <xf numFmtId="0" fontId="20" fillId="2" borderId="0" xfId="0" applyFont="1" applyFill="1" applyAlignment="1">
      <alignment horizontal="center" vertical="top" wrapText="1"/>
    </xf>
    <xf numFmtId="49" fontId="21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</cellXfs>
  <cellStyles count="225">
    <cellStyle name="Обычный" xfId="0" builtinId="0"/>
    <cellStyle name="Обычный 2" xfId="5"/>
    <cellStyle name="Обычный 2 2" xfId="7"/>
    <cellStyle name="Обычный 3" xfId="9"/>
    <cellStyle name="Обычный 3 10" xfId="117"/>
    <cellStyle name="Обычный 3 2" xfId="11"/>
    <cellStyle name="Обычный 3 2 2" xfId="14"/>
    <cellStyle name="Обычный 3 2 2 2" xfId="20"/>
    <cellStyle name="Обычный 3 2 2 2 2" xfId="32"/>
    <cellStyle name="Обычный 3 2 2 2 2 2" xfId="68"/>
    <cellStyle name="Обычный 3 2 2 2 2 2 2" xfId="176"/>
    <cellStyle name="Обычный 3 2 2 2 2 3" xfId="104"/>
    <cellStyle name="Обычный 3 2 2 2 2 3 2" xfId="212"/>
    <cellStyle name="Обычный 3 2 2 2 2 4" xfId="140"/>
    <cellStyle name="Обычный 3 2 2 2 3" xfId="44"/>
    <cellStyle name="Обычный 3 2 2 2 3 2" xfId="80"/>
    <cellStyle name="Обычный 3 2 2 2 3 2 2" xfId="188"/>
    <cellStyle name="Обычный 3 2 2 2 3 3" xfId="116"/>
    <cellStyle name="Обычный 3 2 2 2 3 3 2" xfId="224"/>
    <cellStyle name="Обычный 3 2 2 2 3 4" xfId="152"/>
    <cellStyle name="Обычный 3 2 2 2 4" xfId="56"/>
    <cellStyle name="Обычный 3 2 2 2 4 2" xfId="164"/>
    <cellStyle name="Обычный 3 2 2 2 5" xfId="92"/>
    <cellStyle name="Обычный 3 2 2 2 5 2" xfId="200"/>
    <cellStyle name="Обычный 3 2 2 2 6" xfId="128"/>
    <cellStyle name="Обычный 3 2 2 3" xfId="26"/>
    <cellStyle name="Обычный 3 2 2 3 2" xfId="62"/>
    <cellStyle name="Обычный 3 2 2 3 2 2" xfId="170"/>
    <cellStyle name="Обычный 3 2 2 3 3" xfId="98"/>
    <cellStyle name="Обычный 3 2 2 3 3 2" xfId="206"/>
    <cellStyle name="Обычный 3 2 2 3 4" xfId="134"/>
    <cellStyle name="Обычный 3 2 2 4" xfId="38"/>
    <cellStyle name="Обычный 3 2 2 4 2" xfId="74"/>
    <cellStyle name="Обычный 3 2 2 4 2 2" xfId="182"/>
    <cellStyle name="Обычный 3 2 2 4 3" xfId="110"/>
    <cellStyle name="Обычный 3 2 2 4 3 2" xfId="218"/>
    <cellStyle name="Обычный 3 2 2 4 4" xfId="146"/>
    <cellStyle name="Обычный 3 2 2 5" xfId="50"/>
    <cellStyle name="Обычный 3 2 2 5 2" xfId="158"/>
    <cellStyle name="Обычный 3 2 2 6" xfId="86"/>
    <cellStyle name="Обычный 3 2 2 6 2" xfId="194"/>
    <cellStyle name="Обычный 3 2 2 7" xfId="122"/>
    <cellStyle name="Обычный 3 2 3" xfId="17"/>
    <cellStyle name="Обычный 3 2 3 2" xfId="29"/>
    <cellStyle name="Обычный 3 2 3 2 2" xfId="65"/>
    <cellStyle name="Обычный 3 2 3 2 2 2" xfId="173"/>
    <cellStyle name="Обычный 3 2 3 2 3" xfId="101"/>
    <cellStyle name="Обычный 3 2 3 2 3 2" xfId="209"/>
    <cellStyle name="Обычный 3 2 3 2 4" xfId="137"/>
    <cellStyle name="Обычный 3 2 3 3" xfId="41"/>
    <cellStyle name="Обычный 3 2 3 3 2" xfId="77"/>
    <cellStyle name="Обычный 3 2 3 3 2 2" xfId="185"/>
    <cellStyle name="Обычный 3 2 3 3 3" xfId="113"/>
    <cellStyle name="Обычный 3 2 3 3 3 2" xfId="221"/>
    <cellStyle name="Обычный 3 2 3 3 4" xfId="149"/>
    <cellStyle name="Обычный 3 2 3 4" xfId="53"/>
    <cellStyle name="Обычный 3 2 3 4 2" xfId="161"/>
    <cellStyle name="Обычный 3 2 3 5" xfId="89"/>
    <cellStyle name="Обычный 3 2 3 5 2" xfId="197"/>
    <cellStyle name="Обычный 3 2 3 6" xfId="125"/>
    <cellStyle name="Обычный 3 2 4" xfId="23"/>
    <cellStyle name="Обычный 3 2 4 2" xfId="59"/>
    <cellStyle name="Обычный 3 2 4 2 2" xfId="167"/>
    <cellStyle name="Обычный 3 2 4 3" xfId="95"/>
    <cellStyle name="Обычный 3 2 4 3 2" xfId="203"/>
    <cellStyle name="Обычный 3 2 4 4" xfId="131"/>
    <cellStyle name="Обычный 3 2 5" xfId="35"/>
    <cellStyle name="Обычный 3 2 5 2" xfId="71"/>
    <cellStyle name="Обычный 3 2 5 2 2" xfId="179"/>
    <cellStyle name="Обычный 3 2 5 3" xfId="107"/>
    <cellStyle name="Обычный 3 2 5 3 2" xfId="215"/>
    <cellStyle name="Обычный 3 2 5 4" xfId="143"/>
    <cellStyle name="Обычный 3 2 6" xfId="47"/>
    <cellStyle name="Обычный 3 2 6 2" xfId="155"/>
    <cellStyle name="Обычный 3 2 7" xfId="83"/>
    <cellStyle name="Обычный 3 2 7 2" xfId="191"/>
    <cellStyle name="Обычный 3 2 8" xfId="119"/>
    <cellStyle name="Обычный 3 3" xfId="10"/>
    <cellStyle name="Обычный 3 3 2" xfId="13"/>
    <cellStyle name="Обычный 3 3 2 2" xfId="19"/>
    <cellStyle name="Обычный 3 3 2 2 2" xfId="31"/>
    <cellStyle name="Обычный 3 3 2 2 2 2" xfId="67"/>
    <cellStyle name="Обычный 3 3 2 2 2 2 2" xfId="175"/>
    <cellStyle name="Обычный 3 3 2 2 2 3" xfId="103"/>
    <cellStyle name="Обычный 3 3 2 2 2 3 2" xfId="211"/>
    <cellStyle name="Обычный 3 3 2 2 2 4" xfId="139"/>
    <cellStyle name="Обычный 3 3 2 2 3" xfId="43"/>
    <cellStyle name="Обычный 3 3 2 2 3 2" xfId="79"/>
    <cellStyle name="Обычный 3 3 2 2 3 2 2" xfId="187"/>
    <cellStyle name="Обычный 3 3 2 2 3 3" xfId="115"/>
    <cellStyle name="Обычный 3 3 2 2 3 3 2" xfId="223"/>
    <cellStyle name="Обычный 3 3 2 2 3 4" xfId="151"/>
    <cellStyle name="Обычный 3 3 2 2 4" xfId="55"/>
    <cellStyle name="Обычный 3 3 2 2 4 2" xfId="163"/>
    <cellStyle name="Обычный 3 3 2 2 5" xfId="91"/>
    <cellStyle name="Обычный 3 3 2 2 5 2" xfId="199"/>
    <cellStyle name="Обычный 3 3 2 2 6" xfId="127"/>
    <cellStyle name="Обычный 3 3 2 3" xfId="25"/>
    <cellStyle name="Обычный 3 3 2 3 2" xfId="61"/>
    <cellStyle name="Обычный 3 3 2 3 2 2" xfId="169"/>
    <cellStyle name="Обычный 3 3 2 3 3" xfId="97"/>
    <cellStyle name="Обычный 3 3 2 3 3 2" xfId="205"/>
    <cellStyle name="Обычный 3 3 2 3 4" xfId="133"/>
    <cellStyle name="Обычный 3 3 2 4" xfId="37"/>
    <cellStyle name="Обычный 3 3 2 4 2" xfId="73"/>
    <cellStyle name="Обычный 3 3 2 4 2 2" xfId="181"/>
    <cellStyle name="Обычный 3 3 2 4 3" xfId="109"/>
    <cellStyle name="Обычный 3 3 2 4 3 2" xfId="217"/>
    <cellStyle name="Обычный 3 3 2 4 4" xfId="145"/>
    <cellStyle name="Обычный 3 3 2 5" xfId="49"/>
    <cellStyle name="Обычный 3 3 2 5 2" xfId="157"/>
    <cellStyle name="Обычный 3 3 2 6" xfId="85"/>
    <cellStyle name="Обычный 3 3 2 6 2" xfId="193"/>
    <cellStyle name="Обычный 3 3 2 7" xfId="121"/>
    <cellStyle name="Обычный 3 3 3" xfId="16"/>
    <cellStyle name="Обычный 3 3 3 2" xfId="28"/>
    <cellStyle name="Обычный 3 3 3 2 2" xfId="64"/>
    <cellStyle name="Обычный 3 3 3 2 2 2" xfId="172"/>
    <cellStyle name="Обычный 3 3 3 2 3" xfId="100"/>
    <cellStyle name="Обычный 3 3 3 2 3 2" xfId="208"/>
    <cellStyle name="Обычный 3 3 3 2 4" xfId="136"/>
    <cellStyle name="Обычный 3 3 3 3" xfId="40"/>
    <cellStyle name="Обычный 3 3 3 3 2" xfId="76"/>
    <cellStyle name="Обычный 3 3 3 3 2 2" xfId="184"/>
    <cellStyle name="Обычный 3 3 3 3 3" xfId="112"/>
    <cellStyle name="Обычный 3 3 3 3 3 2" xfId="220"/>
    <cellStyle name="Обычный 3 3 3 3 4" xfId="148"/>
    <cellStyle name="Обычный 3 3 3 4" xfId="52"/>
    <cellStyle name="Обычный 3 3 3 4 2" xfId="160"/>
    <cellStyle name="Обычный 3 3 3 5" xfId="88"/>
    <cellStyle name="Обычный 3 3 3 5 2" xfId="196"/>
    <cellStyle name="Обычный 3 3 3 6" xfId="124"/>
    <cellStyle name="Обычный 3 3 4" xfId="22"/>
    <cellStyle name="Обычный 3 3 4 2" xfId="58"/>
    <cellStyle name="Обычный 3 3 4 2 2" xfId="166"/>
    <cellStyle name="Обычный 3 3 4 3" xfId="94"/>
    <cellStyle name="Обычный 3 3 4 3 2" xfId="202"/>
    <cellStyle name="Обычный 3 3 4 4" xfId="130"/>
    <cellStyle name="Обычный 3 3 5" xfId="34"/>
    <cellStyle name="Обычный 3 3 5 2" xfId="70"/>
    <cellStyle name="Обычный 3 3 5 2 2" xfId="178"/>
    <cellStyle name="Обычный 3 3 5 3" xfId="106"/>
    <cellStyle name="Обычный 3 3 5 3 2" xfId="214"/>
    <cellStyle name="Обычный 3 3 5 4" xfId="142"/>
    <cellStyle name="Обычный 3 3 6" xfId="46"/>
    <cellStyle name="Обычный 3 3 6 2" xfId="154"/>
    <cellStyle name="Обычный 3 3 7" xfId="82"/>
    <cellStyle name="Обычный 3 3 7 2" xfId="190"/>
    <cellStyle name="Обычный 3 3 8" xfId="118"/>
    <cellStyle name="Обычный 3 4" xfId="12"/>
    <cellStyle name="Обычный 3 4 2" xfId="18"/>
    <cellStyle name="Обычный 3 4 2 2" xfId="30"/>
    <cellStyle name="Обычный 3 4 2 2 2" xfId="66"/>
    <cellStyle name="Обычный 3 4 2 2 2 2" xfId="174"/>
    <cellStyle name="Обычный 3 4 2 2 3" xfId="102"/>
    <cellStyle name="Обычный 3 4 2 2 3 2" xfId="210"/>
    <cellStyle name="Обычный 3 4 2 2 4" xfId="138"/>
    <cellStyle name="Обычный 3 4 2 3" xfId="42"/>
    <cellStyle name="Обычный 3 4 2 3 2" xfId="78"/>
    <cellStyle name="Обычный 3 4 2 3 2 2" xfId="186"/>
    <cellStyle name="Обычный 3 4 2 3 3" xfId="114"/>
    <cellStyle name="Обычный 3 4 2 3 3 2" xfId="222"/>
    <cellStyle name="Обычный 3 4 2 3 4" xfId="150"/>
    <cellStyle name="Обычный 3 4 2 4" xfId="54"/>
    <cellStyle name="Обычный 3 4 2 4 2" xfId="162"/>
    <cellStyle name="Обычный 3 4 2 5" xfId="90"/>
    <cellStyle name="Обычный 3 4 2 5 2" xfId="198"/>
    <cellStyle name="Обычный 3 4 2 6" xfId="126"/>
    <cellStyle name="Обычный 3 4 3" xfId="24"/>
    <cellStyle name="Обычный 3 4 3 2" xfId="60"/>
    <cellStyle name="Обычный 3 4 3 2 2" xfId="168"/>
    <cellStyle name="Обычный 3 4 3 3" xfId="96"/>
    <cellStyle name="Обычный 3 4 3 3 2" xfId="204"/>
    <cellStyle name="Обычный 3 4 3 4" xfId="132"/>
    <cellStyle name="Обычный 3 4 4" xfId="36"/>
    <cellStyle name="Обычный 3 4 4 2" xfId="72"/>
    <cellStyle name="Обычный 3 4 4 2 2" xfId="180"/>
    <cellStyle name="Обычный 3 4 4 3" xfId="108"/>
    <cellStyle name="Обычный 3 4 4 3 2" xfId="216"/>
    <cellStyle name="Обычный 3 4 4 4" xfId="144"/>
    <cellStyle name="Обычный 3 4 5" xfId="48"/>
    <cellStyle name="Обычный 3 4 5 2" xfId="156"/>
    <cellStyle name="Обычный 3 4 6" xfId="84"/>
    <cellStyle name="Обычный 3 4 6 2" xfId="192"/>
    <cellStyle name="Обычный 3 4 7" xfId="120"/>
    <cellStyle name="Обычный 3 5" xfId="15"/>
    <cellStyle name="Обычный 3 5 2" xfId="27"/>
    <cellStyle name="Обычный 3 5 2 2" xfId="63"/>
    <cellStyle name="Обычный 3 5 2 2 2" xfId="171"/>
    <cellStyle name="Обычный 3 5 2 3" xfId="99"/>
    <cellStyle name="Обычный 3 5 2 3 2" xfId="207"/>
    <cellStyle name="Обычный 3 5 2 4" xfId="135"/>
    <cellStyle name="Обычный 3 5 3" xfId="39"/>
    <cellStyle name="Обычный 3 5 3 2" xfId="75"/>
    <cellStyle name="Обычный 3 5 3 2 2" xfId="183"/>
    <cellStyle name="Обычный 3 5 3 3" xfId="111"/>
    <cellStyle name="Обычный 3 5 3 3 2" xfId="219"/>
    <cellStyle name="Обычный 3 5 3 4" xfId="147"/>
    <cellStyle name="Обычный 3 5 4" xfId="51"/>
    <cellStyle name="Обычный 3 5 4 2" xfId="159"/>
    <cellStyle name="Обычный 3 5 5" xfId="87"/>
    <cellStyle name="Обычный 3 5 5 2" xfId="195"/>
    <cellStyle name="Обычный 3 5 6" xfId="123"/>
    <cellStyle name="Обычный 3 6" xfId="21"/>
    <cellStyle name="Обычный 3 6 2" xfId="57"/>
    <cellStyle name="Обычный 3 6 2 2" xfId="165"/>
    <cellStyle name="Обычный 3 6 3" xfId="93"/>
    <cellStyle name="Обычный 3 6 3 2" xfId="201"/>
    <cellStyle name="Обычный 3 6 4" xfId="129"/>
    <cellStyle name="Обычный 3 7" xfId="33"/>
    <cellStyle name="Обычный 3 7 2" xfId="69"/>
    <cellStyle name="Обычный 3 7 2 2" xfId="177"/>
    <cellStyle name="Обычный 3 7 3" xfId="105"/>
    <cellStyle name="Обычный 3 7 3 2" xfId="213"/>
    <cellStyle name="Обычный 3 7 4" xfId="141"/>
    <cellStyle name="Обычный 3 8" xfId="45"/>
    <cellStyle name="Обычный 3 8 2" xfId="153"/>
    <cellStyle name="Обычный 3 9" xfId="81"/>
    <cellStyle name="Обычный 3 9 2" xfId="189"/>
    <cellStyle name="Обычный_tmp" xfId="1"/>
    <cellStyle name="Обычный_tmp 10" xfId="2"/>
    <cellStyle name="Обычный_tmp 2" xfId="3"/>
    <cellStyle name="Обычный_tmp 4" xfId="8"/>
    <cellStyle name="Обычный_Tmp1" xfId="4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6"/>
  <sheetViews>
    <sheetView tabSelected="1" view="pageBreakPreview" zoomScale="110" zoomScaleNormal="80" zoomScaleSheetLayoutView="110" workbookViewId="0">
      <pane xSplit="1" ySplit="8" topLeftCell="B74" activePane="bottomRight" state="frozen"/>
      <selection pane="topRight" activeCell="B1" sqref="B1"/>
      <selection pane="bottomLeft" activeCell="A8" sqref="A8"/>
      <selection pane="bottomRight" activeCell="M76" sqref="M76"/>
    </sheetView>
  </sheetViews>
  <sheetFormatPr defaultColWidth="9.140625" defaultRowHeight="14.25" x14ac:dyDescent="0.2"/>
  <cols>
    <col min="1" max="1" width="6.7109375" style="18" customWidth="1"/>
    <col min="2" max="2" width="28.7109375" style="19" customWidth="1"/>
    <col min="3" max="3" width="16.85546875" style="20" customWidth="1"/>
    <col min="4" max="4" width="15.42578125" style="20" hidden="1" customWidth="1"/>
    <col min="5" max="6" width="16.28515625" style="20" hidden="1" customWidth="1"/>
    <col min="7" max="8" width="16.28515625" style="20" customWidth="1"/>
    <col min="9" max="12" width="16.28515625" style="20" hidden="1" customWidth="1"/>
    <col min="13" max="13" width="65.7109375" style="119" customWidth="1"/>
    <col min="14" max="14" width="15.140625" style="22" customWidth="1"/>
    <col min="15" max="15" width="13.42578125" style="20" customWidth="1"/>
    <col min="16" max="16384" width="9.140625" style="20"/>
  </cols>
  <sheetData>
    <row r="1" spans="1:14" ht="15.75" x14ac:dyDescent="0.25">
      <c r="M1" s="21" t="s">
        <v>194</v>
      </c>
    </row>
    <row r="2" spans="1:14" ht="12.75" customHeight="1" x14ac:dyDescent="0.25">
      <c r="M2" s="23" t="s">
        <v>195</v>
      </c>
    </row>
    <row r="3" spans="1:14" x14ac:dyDescent="0.2">
      <c r="M3" s="24"/>
    </row>
    <row r="4" spans="1:14" ht="45" customHeight="1" x14ac:dyDescent="0.2">
      <c r="A4" s="164" t="s">
        <v>225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</row>
    <row r="5" spans="1:14" ht="15" x14ac:dyDescent="0.2">
      <c r="B5" s="25"/>
      <c r="M5" s="26" t="s">
        <v>196</v>
      </c>
    </row>
    <row r="6" spans="1:14" ht="42" customHeight="1" x14ac:dyDescent="0.2">
      <c r="A6" s="165" t="s">
        <v>0</v>
      </c>
      <c r="B6" s="166" t="s">
        <v>142</v>
      </c>
      <c r="C6" s="166" t="s">
        <v>157</v>
      </c>
      <c r="D6" s="166" t="s">
        <v>3</v>
      </c>
      <c r="E6" s="167" t="s">
        <v>223</v>
      </c>
      <c r="F6" s="167"/>
      <c r="G6" s="166" t="s">
        <v>140</v>
      </c>
      <c r="H6" s="166" t="s">
        <v>198</v>
      </c>
      <c r="I6" s="167"/>
      <c r="J6" s="167"/>
      <c r="K6" s="169" t="s">
        <v>199</v>
      </c>
      <c r="L6" s="169"/>
      <c r="M6" s="168" t="s">
        <v>224</v>
      </c>
    </row>
    <row r="7" spans="1:14" ht="4.9000000000000004" hidden="1" customHeight="1" x14ac:dyDescent="0.2">
      <c r="A7" s="165"/>
      <c r="B7" s="166"/>
      <c r="C7" s="166"/>
      <c r="D7" s="166"/>
      <c r="E7" s="166" t="s">
        <v>140</v>
      </c>
      <c r="F7" s="166" t="s">
        <v>198</v>
      </c>
      <c r="G7" s="166"/>
      <c r="H7" s="166"/>
      <c r="I7" s="169" t="s">
        <v>199</v>
      </c>
      <c r="J7" s="169"/>
      <c r="K7" s="169"/>
      <c r="L7" s="169"/>
      <c r="M7" s="168"/>
    </row>
    <row r="8" spans="1:14" ht="30.75" customHeight="1" x14ac:dyDescent="0.2">
      <c r="A8" s="165"/>
      <c r="B8" s="166"/>
      <c r="C8" s="166"/>
      <c r="D8" s="166"/>
      <c r="E8" s="166"/>
      <c r="F8" s="166"/>
      <c r="G8" s="166"/>
      <c r="H8" s="166"/>
      <c r="I8" s="27" t="s">
        <v>214</v>
      </c>
      <c r="J8" s="27" t="s">
        <v>215</v>
      </c>
      <c r="K8" s="27" t="s">
        <v>214</v>
      </c>
      <c r="L8" s="27" t="s">
        <v>215</v>
      </c>
      <c r="M8" s="168"/>
    </row>
    <row r="9" spans="1:14" ht="42" customHeight="1" x14ac:dyDescent="0.25">
      <c r="A9" s="28" t="s">
        <v>158</v>
      </c>
      <c r="B9" s="29" t="s">
        <v>1</v>
      </c>
      <c r="C9" s="30">
        <f>C10+C14</f>
        <v>176894300</v>
      </c>
      <c r="D9" s="30">
        <f t="shared" ref="D9:J9" si="0">D10+D14</f>
        <v>0</v>
      </c>
      <c r="E9" s="30">
        <f t="shared" si="0"/>
        <v>0</v>
      </c>
      <c r="F9" s="30">
        <f t="shared" si="0"/>
        <v>0</v>
      </c>
      <c r="G9" s="30">
        <f t="shared" ref="G9:H9" si="1">G10+G14</f>
        <v>632177804</v>
      </c>
      <c r="H9" s="30">
        <f t="shared" si="1"/>
        <v>0</v>
      </c>
      <c r="I9" s="30">
        <f t="shared" si="0"/>
        <v>0</v>
      </c>
      <c r="J9" s="30">
        <f t="shared" si="0"/>
        <v>0</v>
      </c>
      <c r="K9" s="30">
        <f t="shared" ref="K9:L9" si="2">K10+K14</f>
        <v>3914400</v>
      </c>
      <c r="L9" s="30">
        <f t="shared" si="2"/>
        <v>3914400</v>
      </c>
      <c r="M9" s="31"/>
      <c r="N9" s="147"/>
    </row>
    <row r="10" spans="1:14" ht="54.6" customHeight="1" x14ac:dyDescent="0.25">
      <c r="A10" s="28" t="s">
        <v>159</v>
      </c>
      <c r="B10" s="32" t="s">
        <v>332</v>
      </c>
      <c r="C10" s="30">
        <f t="shared" ref="C10:L11" si="3">C11</f>
        <v>0</v>
      </c>
      <c r="D10" s="30">
        <f t="shared" si="3"/>
        <v>0</v>
      </c>
      <c r="E10" s="30">
        <f t="shared" si="3"/>
        <v>0</v>
      </c>
      <c r="F10" s="30">
        <f t="shared" si="3"/>
        <v>0</v>
      </c>
      <c r="G10" s="30">
        <f t="shared" si="3"/>
        <v>2431239</v>
      </c>
      <c r="H10" s="30">
        <f t="shared" si="3"/>
        <v>0</v>
      </c>
      <c r="I10" s="30">
        <f t="shared" si="3"/>
        <v>0</v>
      </c>
      <c r="J10" s="30">
        <f t="shared" si="3"/>
        <v>0</v>
      </c>
      <c r="K10" s="30">
        <f t="shared" si="3"/>
        <v>0</v>
      </c>
      <c r="L10" s="30">
        <f t="shared" si="3"/>
        <v>0</v>
      </c>
      <c r="M10" s="33"/>
      <c r="N10" s="147"/>
    </row>
    <row r="11" spans="1:14" ht="25.5" x14ac:dyDescent="0.25">
      <c r="A11" s="28"/>
      <c r="B11" s="10" t="s">
        <v>60</v>
      </c>
      <c r="C11" s="34">
        <f>C12</f>
        <v>0</v>
      </c>
      <c r="D11" s="34">
        <f t="shared" si="3"/>
        <v>0</v>
      </c>
      <c r="E11" s="34">
        <f t="shared" si="3"/>
        <v>0</v>
      </c>
      <c r="F11" s="34">
        <f t="shared" si="3"/>
        <v>0</v>
      </c>
      <c r="G11" s="34">
        <f t="shared" si="3"/>
        <v>2431239</v>
      </c>
      <c r="H11" s="34">
        <f t="shared" si="3"/>
        <v>0</v>
      </c>
      <c r="I11" s="34">
        <f t="shared" si="3"/>
        <v>0</v>
      </c>
      <c r="J11" s="34">
        <f t="shared" si="3"/>
        <v>0</v>
      </c>
      <c r="K11" s="34">
        <f t="shared" si="3"/>
        <v>0</v>
      </c>
      <c r="L11" s="34">
        <f t="shared" si="3"/>
        <v>0</v>
      </c>
      <c r="M11" s="33"/>
      <c r="N11" s="147"/>
    </row>
    <row r="12" spans="1:14" ht="42.6" customHeight="1" x14ac:dyDescent="0.25">
      <c r="A12" s="28"/>
      <c r="B12" s="141" t="s">
        <v>250</v>
      </c>
      <c r="C12" s="135"/>
      <c r="D12" s="135"/>
      <c r="E12" s="135"/>
      <c r="F12" s="135"/>
      <c r="G12" s="135">
        <v>2431239</v>
      </c>
      <c r="H12" s="135"/>
      <c r="I12" s="34"/>
      <c r="J12" s="34"/>
      <c r="K12" s="34"/>
      <c r="L12" s="34"/>
      <c r="M12" s="33" t="s">
        <v>301</v>
      </c>
      <c r="N12" s="147"/>
    </row>
    <row r="13" spans="1:14" ht="81.599999999999994" customHeight="1" x14ac:dyDescent="0.25">
      <c r="A13" s="28"/>
      <c r="B13" s="144" t="s">
        <v>331</v>
      </c>
      <c r="C13" s="143"/>
      <c r="D13" s="143"/>
      <c r="E13" s="143"/>
      <c r="F13" s="143"/>
      <c r="G13" s="143"/>
      <c r="H13" s="143"/>
      <c r="I13" s="34"/>
      <c r="J13" s="34"/>
      <c r="K13" s="34"/>
      <c r="L13" s="34"/>
      <c r="M13" s="35" t="s">
        <v>344</v>
      </c>
      <c r="N13" s="147"/>
    </row>
    <row r="14" spans="1:14" ht="54.75" customHeight="1" x14ac:dyDescent="0.25">
      <c r="A14" s="28" t="s">
        <v>160</v>
      </c>
      <c r="B14" s="35" t="s">
        <v>43</v>
      </c>
      <c r="C14" s="36">
        <f t="shared" ref="C14:L14" si="4">C15</f>
        <v>176894300</v>
      </c>
      <c r="D14" s="36">
        <f t="shared" si="4"/>
        <v>0</v>
      </c>
      <c r="E14" s="36">
        <f t="shared" si="4"/>
        <v>0</v>
      </c>
      <c r="F14" s="36">
        <f t="shared" si="4"/>
        <v>0</v>
      </c>
      <c r="G14" s="36">
        <f t="shared" si="4"/>
        <v>629746565</v>
      </c>
      <c r="H14" s="36">
        <f t="shared" si="4"/>
        <v>0</v>
      </c>
      <c r="I14" s="36">
        <f t="shared" si="4"/>
        <v>0</v>
      </c>
      <c r="J14" s="36">
        <f t="shared" si="4"/>
        <v>0</v>
      </c>
      <c r="K14" s="36">
        <f t="shared" si="4"/>
        <v>3914400</v>
      </c>
      <c r="L14" s="36">
        <f t="shared" si="4"/>
        <v>3914400</v>
      </c>
      <c r="M14" s="37"/>
      <c r="N14" s="147"/>
    </row>
    <row r="15" spans="1:14" ht="38.25" x14ac:dyDescent="0.25">
      <c r="A15" s="28"/>
      <c r="B15" s="10" t="s">
        <v>41</v>
      </c>
      <c r="C15" s="38">
        <f>SUM(C16:C33)</f>
        <v>176894300</v>
      </c>
      <c r="D15" s="38">
        <f t="shared" ref="D15:J15" si="5">SUM(D16:D33)</f>
        <v>0</v>
      </c>
      <c r="E15" s="38">
        <f t="shared" si="5"/>
        <v>0</v>
      </c>
      <c r="F15" s="38">
        <f t="shared" si="5"/>
        <v>0</v>
      </c>
      <c r="G15" s="38">
        <f t="shared" ref="G15:H15" si="6">SUM(G16:G33)</f>
        <v>629746565</v>
      </c>
      <c r="H15" s="38">
        <f t="shared" si="6"/>
        <v>0</v>
      </c>
      <c r="I15" s="38">
        <f t="shared" si="5"/>
        <v>0</v>
      </c>
      <c r="J15" s="38">
        <f t="shared" si="5"/>
        <v>0</v>
      </c>
      <c r="K15" s="38">
        <f t="shared" ref="K15:L15" si="7">SUM(K16:K33)</f>
        <v>3914400</v>
      </c>
      <c r="L15" s="38">
        <f t="shared" si="7"/>
        <v>3914400</v>
      </c>
      <c r="M15" s="37"/>
      <c r="N15" s="147"/>
    </row>
    <row r="16" spans="1:14" ht="94.15" customHeight="1" x14ac:dyDescent="0.25">
      <c r="A16" s="28"/>
      <c r="B16" s="10"/>
      <c r="C16" s="39">
        <v>176894300</v>
      </c>
      <c r="D16" s="39"/>
      <c r="E16" s="40"/>
      <c r="F16" s="40"/>
      <c r="G16" s="40"/>
      <c r="H16" s="40"/>
      <c r="I16" s="40"/>
      <c r="J16" s="40"/>
      <c r="K16" s="40"/>
      <c r="L16" s="40"/>
      <c r="M16" s="37" t="s">
        <v>345</v>
      </c>
      <c r="N16" s="147"/>
    </row>
    <row r="17" spans="1:14" ht="15.75" hidden="1" x14ac:dyDescent="0.25">
      <c r="A17" s="28"/>
      <c r="B17" s="10"/>
      <c r="C17" s="39"/>
      <c r="D17" s="39"/>
      <c r="E17" s="40"/>
      <c r="F17" s="40"/>
      <c r="G17" s="40"/>
      <c r="H17" s="40"/>
      <c r="I17" s="40"/>
      <c r="J17" s="40"/>
      <c r="K17" s="40"/>
      <c r="L17" s="40"/>
      <c r="M17" s="41"/>
      <c r="N17" s="147"/>
    </row>
    <row r="18" spans="1:14" ht="43.15" customHeight="1" x14ac:dyDescent="0.25">
      <c r="A18" s="28"/>
      <c r="B18" s="10"/>
      <c r="C18" s="38"/>
      <c r="D18" s="38"/>
      <c r="E18" s="40"/>
      <c r="F18" s="40"/>
      <c r="G18" s="40">
        <f>624812315+4934250</f>
        <v>629746565</v>
      </c>
      <c r="H18" s="40"/>
      <c r="I18" s="40"/>
      <c r="J18" s="40"/>
      <c r="K18" s="40"/>
      <c r="L18" s="40"/>
      <c r="M18" s="37" t="s">
        <v>263</v>
      </c>
      <c r="N18" s="147"/>
    </row>
    <row r="19" spans="1:14" ht="51" hidden="1" x14ac:dyDescent="0.25">
      <c r="A19" s="28"/>
      <c r="B19" s="10"/>
      <c r="C19" s="38"/>
      <c r="D19" s="38"/>
      <c r="E19" s="40"/>
      <c r="F19" s="40"/>
      <c r="G19" s="40"/>
      <c r="H19" s="40"/>
      <c r="I19" s="40"/>
      <c r="J19" s="40"/>
      <c r="K19" s="40">
        <v>3689400</v>
      </c>
      <c r="L19" s="40">
        <v>3689400</v>
      </c>
      <c r="M19" s="37" t="s">
        <v>318</v>
      </c>
      <c r="N19" s="147"/>
    </row>
    <row r="20" spans="1:14" ht="51" hidden="1" x14ac:dyDescent="0.25">
      <c r="A20" s="28"/>
      <c r="B20" s="10"/>
      <c r="C20" s="38"/>
      <c r="D20" s="38"/>
      <c r="E20" s="40"/>
      <c r="F20" s="40"/>
      <c r="G20" s="40"/>
      <c r="H20" s="40"/>
      <c r="I20" s="40"/>
      <c r="J20" s="40"/>
      <c r="K20" s="40">
        <v>225000</v>
      </c>
      <c r="L20" s="40">
        <v>225000</v>
      </c>
      <c r="M20" s="37" t="s">
        <v>264</v>
      </c>
      <c r="N20" s="147"/>
    </row>
    <row r="21" spans="1:14" ht="15.75" hidden="1" x14ac:dyDescent="0.25">
      <c r="A21" s="28"/>
      <c r="B21" s="10"/>
      <c r="C21" s="38"/>
      <c r="D21" s="38"/>
      <c r="E21" s="40"/>
      <c r="F21" s="40"/>
      <c r="G21" s="40"/>
      <c r="H21" s="40"/>
      <c r="I21" s="40"/>
      <c r="J21" s="40"/>
      <c r="K21" s="40"/>
      <c r="L21" s="40"/>
      <c r="M21" s="37"/>
      <c r="N21" s="147"/>
    </row>
    <row r="22" spans="1:14" ht="15.75" hidden="1" x14ac:dyDescent="0.25">
      <c r="A22" s="28"/>
      <c r="B22" s="10"/>
      <c r="C22" s="38"/>
      <c r="D22" s="38"/>
      <c r="E22" s="40"/>
      <c r="F22" s="40"/>
      <c r="G22" s="40"/>
      <c r="H22" s="40"/>
      <c r="I22" s="40"/>
      <c r="J22" s="40"/>
      <c r="K22" s="40"/>
      <c r="L22" s="40"/>
      <c r="M22" s="37"/>
      <c r="N22" s="147"/>
    </row>
    <row r="23" spans="1:14" ht="15.75" hidden="1" x14ac:dyDescent="0.25">
      <c r="A23" s="28"/>
      <c r="B23" s="10"/>
      <c r="C23" s="38"/>
      <c r="D23" s="38"/>
      <c r="E23" s="40"/>
      <c r="F23" s="40"/>
      <c r="G23" s="40"/>
      <c r="H23" s="40"/>
      <c r="I23" s="40"/>
      <c r="J23" s="40"/>
      <c r="K23" s="40"/>
      <c r="L23" s="40"/>
      <c r="M23" s="37"/>
      <c r="N23" s="147"/>
    </row>
    <row r="24" spans="1:14" ht="15.75" hidden="1" x14ac:dyDescent="0.25">
      <c r="A24" s="28"/>
      <c r="B24" s="9"/>
      <c r="C24" s="38"/>
      <c r="D24" s="38"/>
      <c r="E24" s="39"/>
      <c r="F24" s="39"/>
      <c r="G24" s="39"/>
      <c r="H24" s="39"/>
      <c r="I24" s="40"/>
      <c r="J24" s="40"/>
      <c r="K24" s="40"/>
      <c r="L24" s="40"/>
      <c r="M24" s="37"/>
      <c r="N24" s="147"/>
    </row>
    <row r="25" spans="1:14" ht="15.75" hidden="1" x14ac:dyDescent="0.25">
      <c r="A25" s="28"/>
      <c r="B25" s="9"/>
      <c r="C25" s="38"/>
      <c r="D25" s="38"/>
      <c r="E25" s="39"/>
      <c r="F25" s="39"/>
      <c r="G25" s="39"/>
      <c r="H25" s="39"/>
      <c r="I25" s="39"/>
      <c r="J25" s="39"/>
      <c r="K25" s="39"/>
      <c r="L25" s="39"/>
      <c r="M25" s="37"/>
      <c r="N25" s="147"/>
    </row>
    <row r="26" spans="1:14" ht="15.75" hidden="1" x14ac:dyDescent="0.25">
      <c r="A26" s="28"/>
      <c r="B26" s="9"/>
      <c r="C26" s="38"/>
      <c r="D26" s="38"/>
      <c r="E26" s="39"/>
      <c r="F26" s="39"/>
      <c r="G26" s="39"/>
      <c r="H26" s="39"/>
      <c r="I26" s="39"/>
      <c r="J26" s="39"/>
      <c r="K26" s="39"/>
      <c r="L26" s="39"/>
      <c r="M26" s="3"/>
      <c r="N26" s="147"/>
    </row>
    <row r="27" spans="1:14" ht="15.75" hidden="1" x14ac:dyDescent="0.25">
      <c r="A27" s="28"/>
      <c r="B27" s="9"/>
      <c r="C27" s="38"/>
      <c r="D27" s="38"/>
      <c r="E27" s="39"/>
      <c r="F27" s="39"/>
      <c r="G27" s="39"/>
      <c r="H27" s="39"/>
      <c r="I27" s="39"/>
      <c r="J27" s="39"/>
      <c r="K27" s="39"/>
      <c r="L27" s="39"/>
      <c r="M27" s="3"/>
      <c r="N27" s="147"/>
    </row>
    <row r="28" spans="1:14" ht="15.75" hidden="1" x14ac:dyDescent="0.25">
      <c r="A28" s="28"/>
      <c r="B28" s="9"/>
      <c r="C28" s="38"/>
      <c r="D28" s="38"/>
      <c r="E28" s="39"/>
      <c r="F28" s="39"/>
      <c r="G28" s="39"/>
      <c r="H28" s="39"/>
      <c r="I28" s="39"/>
      <c r="J28" s="39"/>
      <c r="K28" s="39"/>
      <c r="L28" s="39"/>
      <c r="M28" s="3"/>
      <c r="N28" s="147"/>
    </row>
    <row r="29" spans="1:14" ht="15.75" hidden="1" x14ac:dyDescent="0.25">
      <c r="A29" s="28"/>
      <c r="B29" s="9"/>
      <c r="C29" s="38"/>
      <c r="D29" s="38"/>
      <c r="E29" s="39"/>
      <c r="F29" s="39"/>
      <c r="G29" s="39"/>
      <c r="H29" s="39"/>
      <c r="I29" s="39"/>
      <c r="J29" s="39"/>
      <c r="K29" s="39"/>
      <c r="L29" s="39"/>
      <c r="M29" s="3"/>
      <c r="N29" s="147"/>
    </row>
    <row r="30" spans="1:14" ht="15.75" hidden="1" x14ac:dyDescent="0.25">
      <c r="A30" s="28"/>
      <c r="B30" s="10"/>
      <c r="C30" s="38"/>
      <c r="D30" s="38"/>
      <c r="E30" s="40"/>
      <c r="F30" s="40"/>
      <c r="G30" s="40"/>
      <c r="H30" s="40"/>
      <c r="I30" s="40"/>
      <c r="J30" s="40"/>
      <c r="K30" s="40"/>
      <c r="L30" s="40"/>
      <c r="M30" s="4"/>
      <c r="N30" s="147"/>
    </row>
    <row r="31" spans="1:14" ht="15.75" hidden="1" x14ac:dyDescent="0.25">
      <c r="A31" s="28"/>
      <c r="B31" s="10"/>
      <c r="C31" s="38"/>
      <c r="D31" s="38"/>
      <c r="E31" s="40"/>
      <c r="F31" s="40"/>
      <c r="G31" s="40"/>
      <c r="H31" s="40"/>
      <c r="I31" s="39"/>
      <c r="J31" s="39"/>
      <c r="K31" s="39"/>
      <c r="L31" s="39"/>
      <c r="M31" s="3"/>
      <c r="N31" s="147"/>
    </row>
    <row r="32" spans="1:14" ht="15.75" hidden="1" x14ac:dyDescent="0.25">
      <c r="A32" s="28"/>
      <c r="B32" s="42"/>
      <c r="C32" s="1"/>
      <c r="D32" s="1"/>
      <c r="E32" s="40"/>
      <c r="F32" s="40"/>
      <c r="G32" s="40"/>
      <c r="H32" s="40"/>
      <c r="I32" s="39"/>
      <c r="J32" s="39"/>
      <c r="K32" s="39"/>
      <c r="L32" s="39"/>
      <c r="M32" s="3"/>
      <c r="N32" s="147"/>
    </row>
    <row r="33" spans="1:14" ht="15.75" hidden="1" x14ac:dyDescent="0.25">
      <c r="A33" s="28"/>
      <c r="B33" s="42"/>
      <c r="C33" s="1"/>
      <c r="D33" s="1"/>
      <c r="E33" s="40"/>
      <c r="F33" s="40"/>
      <c r="G33" s="40"/>
      <c r="H33" s="40"/>
      <c r="I33" s="39"/>
      <c r="J33" s="39"/>
      <c r="K33" s="39"/>
      <c r="L33" s="39"/>
      <c r="M33" s="3"/>
      <c r="N33" s="147"/>
    </row>
    <row r="34" spans="1:14" ht="55.15" customHeight="1" x14ac:dyDescent="0.25">
      <c r="A34" s="28" t="s">
        <v>161</v>
      </c>
      <c r="B34" s="32" t="s">
        <v>44</v>
      </c>
      <c r="C34" s="30">
        <f t="shared" ref="C34:J34" si="8">C35+C53+C62+C68+C59+C56</f>
        <v>0</v>
      </c>
      <c r="D34" s="30">
        <f t="shared" si="8"/>
        <v>0</v>
      </c>
      <c r="E34" s="30">
        <f t="shared" si="8"/>
        <v>0</v>
      </c>
      <c r="F34" s="30">
        <f t="shared" si="8"/>
        <v>0</v>
      </c>
      <c r="G34" s="30">
        <f t="shared" ref="G34:H34" si="9">G35+G53+G62+G68+G59+G56</f>
        <v>33460807</v>
      </c>
      <c r="H34" s="30">
        <f t="shared" si="9"/>
        <v>0</v>
      </c>
      <c r="I34" s="30">
        <f t="shared" si="8"/>
        <v>0</v>
      </c>
      <c r="J34" s="30">
        <f t="shared" si="8"/>
        <v>0</v>
      </c>
      <c r="K34" s="30">
        <f t="shared" ref="K34:L34" si="10">K35+K53+K62+K68+K59+K56</f>
        <v>276717700</v>
      </c>
      <c r="L34" s="30">
        <f t="shared" si="10"/>
        <v>276717700</v>
      </c>
      <c r="M34" s="43"/>
      <c r="N34" s="147"/>
    </row>
    <row r="35" spans="1:14" ht="51" hidden="1" x14ac:dyDescent="0.25">
      <c r="A35" s="28" t="s">
        <v>162</v>
      </c>
      <c r="B35" s="32" t="s">
        <v>45</v>
      </c>
      <c r="C35" s="30">
        <f>C36</f>
        <v>0</v>
      </c>
      <c r="D35" s="30">
        <f t="shared" ref="D35:L35" si="11">D36</f>
        <v>0</v>
      </c>
      <c r="E35" s="30">
        <f t="shared" si="11"/>
        <v>0</v>
      </c>
      <c r="F35" s="30">
        <f t="shared" si="11"/>
        <v>0</v>
      </c>
      <c r="G35" s="30">
        <f t="shared" si="11"/>
        <v>0</v>
      </c>
      <c r="H35" s="30">
        <f t="shared" si="11"/>
        <v>0</v>
      </c>
      <c r="I35" s="30">
        <f t="shared" si="11"/>
        <v>0</v>
      </c>
      <c r="J35" s="30">
        <f t="shared" si="11"/>
        <v>0</v>
      </c>
      <c r="K35" s="30">
        <f t="shared" si="11"/>
        <v>0</v>
      </c>
      <c r="L35" s="30">
        <f t="shared" si="11"/>
        <v>0</v>
      </c>
      <c r="M35" s="9"/>
      <c r="N35" s="147"/>
    </row>
    <row r="36" spans="1:14" ht="25.5" hidden="1" x14ac:dyDescent="0.25">
      <c r="A36" s="28"/>
      <c r="B36" s="10" t="s">
        <v>46</v>
      </c>
      <c r="C36" s="34">
        <f t="shared" ref="C36:J36" si="12">SUM(C37:C52)</f>
        <v>0</v>
      </c>
      <c r="D36" s="34">
        <f t="shared" si="12"/>
        <v>0</v>
      </c>
      <c r="E36" s="34">
        <f t="shared" si="12"/>
        <v>0</v>
      </c>
      <c r="F36" s="34">
        <f t="shared" si="12"/>
        <v>0</v>
      </c>
      <c r="G36" s="34">
        <f t="shared" ref="G36:H36" si="13">SUM(G37:G52)</f>
        <v>0</v>
      </c>
      <c r="H36" s="34">
        <f t="shared" si="13"/>
        <v>0</v>
      </c>
      <c r="I36" s="34">
        <f t="shared" si="12"/>
        <v>0</v>
      </c>
      <c r="J36" s="34">
        <f t="shared" si="12"/>
        <v>0</v>
      </c>
      <c r="K36" s="34">
        <f t="shared" ref="K36:L36" si="14">SUM(K37:K52)</f>
        <v>0</v>
      </c>
      <c r="L36" s="34">
        <f t="shared" si="14"/>
        <v>0</v>
      </c>
      <c r="M36" s="9"/>
      <c r="N36" s="147"/>
    </row>
    <row r="37" spans="1:14" ht="15.75" hidden="1" x14ac:dyDescent="0.25">
      <c r="A37" s="28"/>
      <c r="B37" s="33"/>
      <c r="C37" s="1"/>
      <c r="D37" s="1"/>
      <c r="E37" s="1"/>
      <c r="F37" s="1"/>
      <c r="G37" s="1"/>
      <c r="H37" s="1"/>
      <c r="I37" s="44"/>
      <c r="J37" s="44"/>
      <c r="K37" s="44"/>
      <c r="L37" s="44"/>
      <c r="M37" s="33"/>
      <c r="N37" s="147"/>
    </row>
    <row r="38" spans="1:14" ht="15.75" hidden="1" x14ac:dyDescent="0.25">
      <c r="A38" s="28"/>
      <c r="B38" s="9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3"/>
      <c r="N38" s="147"/>
    </row>
    <row r="39" spans="1:14" ht="15.75" hidden="1" x14ac:dyDescent="0.25">
      <c r="A39" s="28"/>
      <c r="B39" s="9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3"/>
      <c r="N39" s="147"/>
    </row>
    <row r="40" spans="1:14" ht="15.75" hidden="1" x14ac:dyDescent="0.25">
      <c r="A40" s="28"/>
      <c r="B40" s="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3"/>
      <c r="N40" s="147"/>
    </row>
    <row r="41" spans="1:14" ht="15.75" hidden="1" x14ac:dyDescent="0.25">
      <c r="A41" s="28"/>
      <c r="B41" s="9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3"/>
      <c r="N41" s="147"/>
    </row>
    <row r="42" spans="1:14" ht="15.75" hidden="1" x14ac:dyDescent="0.25">
      <c r="A42" s="28"/>
      <c r="B42" s="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3"/>
      <c r="N42" s="147"/>
    </row>
    <row r="43" spans="1:14" ht="15.75" hidden="1" x14ac:dyDescent="0.25">
      <c r="A43" s="28"/>
      <c r="B43" s="33"/>
      <c r="C43" s="1"/>
      <c r="D43" s="1"/>
      <c r="E43" s="1"/>
      <c r="F43" s="1"/>
      <c r="G43" s="1"/>
      <c r="H43" s="1"/>
      <c r="I43" s="1"/>
      <c r="J43" s="1"/>
      <c r="K43" s="1"/>
      <c r="L43" s="1"/>
      <c r="M43" s="33"/>
      <c r="N43" s="147"/>
    </row>
    <row r="44" spans="1:14" ht="15.75" hidden="1" x14ac:dyDescent="0.25">
      <c r="A44" s="28"/>
      <c r="B44" s="33"/>
      <c r="C44" s="1"/>
      <c r="D44" s="1"/>
      <c r="E44" s="1"/>
      <c r="F44" s="1"/>
      <c r="G44" s="1"/>
      <c r="H44" s="1"/>
      <c r="I44" s="1"/>
      <c r="J44" s="1"/>
      <c r="K44" s="1"/>
      <c r="L44" s="1"/>
      <c r="M44" s="33"/>
      <c r="N44" s="147"/>
    </row>
    <row r="45" spans="1:14" ht="15.75" hidden="1" x14ac:dyDescent="0.25">
      <c r="A45" s="28"/>
      <c r="B45" s="9"/>
      <c r="C45" s="34"/>
      <c r="D45" s="34"/>
      <c r="E45" s="1"/>
      <c r="F45" s="44"/>
      <c r="G45" s="1"/>
      <c r="H45" s="44"/>
      <c r="I45" s="1"/>
      <c r="J45" s="1"/>
      <c r="K45" s="1"/>
      <c r="L45" s="1"/>
      <c r="M45" s="33"/>
      <c r="N45" s="147"/>
    </row>
    <row r="46" spans="1:14" ht="15.75" hidden="1" x14ac:dyDescent="0.25">
      <c r="A46" s="28"/>
      <c r="B46" s="9"/>
      <c r="C46" s="34"/>
      <c r="D46" s="34"/>
      <c r="E46" s="1"/>
      <c r="F46" s="45"/>
      <c r="G46" s="1"/>
      <c r="H46" s="45"/>
      <c r="I46" s="34"/>
      <c r="J46" s="34"/>
      <c r="K46" s="34"/>
      <c r="L46" s="34"/>
      <c r="M46" s="33"/>
      <c r="N46" s="147"/>
    </row>
    <row r="47" spans="1:14" ht="15.75" hidden="1" x14ac:dyDescent="0.25">
      <c r="A47" s="28"/>
      <c r="B47" s="9"/>
      <c r="C47" s="34"/>
      <c r="D47" s="34"/>
      <c r="E47" s="1"/>
      <c r="F47" s="45"/>
      <c r="G47" s="1"/>
      <c r="H47" s="45"/>
      <c r="I47" s="34"/>
      <c r="J47" s="34"/>
      <c r="K47" s="34"/>
      <c r="L47" s="34"/>
      <c r="M47" s="33"/>
      <c r="N47" s="147"/>
    </row>
    <row r="48" spans="1:14" ht="15.75" hidden="1" x14ac:dyDescent="0.25">
      <c r="A48" s="28"/>
      <c r="B48" s="9"/>
      <c r="C48" s="34"/>
      <c r="D48" s="34"/>
      <c r="E48" s="1"/>
      <c r="F48" s="45"/>
      <c r="G48" s="1"/>
      <c r="H48" s="45"/>
      <c r="I48" s="34"/>
      <c r="J48" s="34"/>
      <c r="K48" s="34"/>
      <c r="L48" s="34"/>
      <c r="M48" s="33"/>
      <c r="N48" s="147"/>
    </row>
    <row r="49" spans="1:14" ht="15.75" hidden="1" x14ac:dyDescent="0.25">
      <c r="A49" s="28"/>
      <c r="B49" s="9"/>
      <c r="C49" s="34"/>
      <c r="D49" s="34"/>
      <c r="E49" s="1"/>
      <c r="F49" s="45"/>
      <c r="G49" s="1"/>
      <c r="H49" s="45"/>
      <c r="I49" s="34"/>
      <c r="J49" s="34"/>
      <c r="K49" s="34"/>
      <c r="L49" s="34"/>
      <c r="M49" s="33"/>
      <c r="N49" s="147"/>
    </row>
    <row r="50" spans="1:14" ht="15.75" hidden="1" x14ac:dyDescent="0.25">
      <c r="A50" s="28"/>
      <c r="B50" s="9"/>
      <c r="C50" s="34"/>
      <c r="D50" s="34"/>
      <c r="E50" s="1"/>
      <c r="F50" s="45"/>
      <c r="G50" s="1"/>
      <c r="H50" s="45"/>
      <c r="I50" s="34"/>
      <c r="J50" s="34"/>
      <c r="K50" s="34"/>
      <c r="L50" s="34"/>
      <c r="M50" s="33"/>
      <c r="N50" s="147"/>
    </row>
    <row r="51" spans="1:14" ht="15.75" hidden="1" x14ac:dyDescent="0.25">
      <c r="A51" s="28"/>
      <c r="B51" s="9"/>
      <c r="C51" s="34"/>
      <c r="D51" s="34"/>
      <c r="E51" s="1"/>
      <c r="F51" s="45"/>
      <c r="G51" s="1"/>
      <c r="H51" s="45"/>
      <c r="I51" s="34"/>
      <c r="J51" s="34"/>
      <c r="K51" s="34"/>
      <c r="L51" s="34"/>
      <c r="M51" s="33"/>
      <c r="N51" s="147"/>
    </row>
    <row r="52" spans="1:14" ht="15.75" hidden="1" x14ac:dyDescent="0.25">
      <c r="A52" s="28"/>
      <c r="B52" s="46"/>
      <c r="C52" s="34"/>
      <c r="D52" s="34"/>
      <c r="E52" s="1"/>
      <c r="F52" s="45"/>
      <c r="G52" s="1"/>
      <c r="H52" s="45"/>
      <c r="I52" s="34"/>
      <c r="J52" s="34"/>
      <c r="K52" s="34"/>
      <c r="L52" s="34"/>
      <c r="M52" s="33"/>
      <c r="N52" s="147"/>
    </row>
    <row r="53" spans="1:14" ht="54.6" customHeight="1" x14ac:dyDescent="0.25">
      <c r="A53" s="28" t="s">
        <v>61</v>
      </c>
      <c r="B53" s="32" t="s">
        <v>62</v>
      </c>
      <c r="C53" s="47">
        <f>C54</f>
        <v>0</v>
      </c>
      <c r="D53" s="47">
        <f t="shared" ref="D53:L54" si="15">D54</f>
        <v>0</v>
      </c>
      <c r="E53" s="47">
        <f t="shared" si="15"/>
        <v>0</v>
      </c>
      <c r="F53" s="47">
        <f t="shared" si="15"/>
        <v>0</v>
      </c>
      <c r="G53" s="47">
        <f t="shared" si="15"/>
        <v>31383640</v>
      </c>
      <c r="H53" s="47">
        <f t="shared" si="15"/>
        <v>0</v>
      </c>
      <c r="I53" s="47">
        <f t="shared" si="15"/>
        <v>0</v>
      </c>
      <c r="J53" s="47">
        <f t="shared" si="15"/>
        <v>0</v>
      </c>
      <c r="K53" s="47">
        <f t="shared" si="15"/>
        <v>0</v>
      </c>
      <c r="L53" s="47">
        <f t="shared" si="15"/>
        <v>0</v>
      </c>
      <c r="M53" s="37"/>
      <c r="N53" s="147"/>
    </row>
    <row r="54" spans="1:14" s="49" customFormat="1" ht="25.5" x14ac:dyDescent="0.25">
      <c r="A54" s="151"/>
      <c r="B54" s="10" t="s">
        <v>60</v>
      </c>
      <c r="C54" s="48">
        <f>C55</f>
        <v>0</v>
      </c>
      <c r="D54" s="48">
        <f t="shared" si="15"/>
        <v>0</v>
      </c>
      <c r="E54" s="48">
        <f t="shared" si="15"/>
        <v>0</v>
      </c>
      <c r="F54" s="48">
        <f t="shared" si="15"/>
        <v>0</v>
      </c>
      <c r="G54" s="48">
        <f t="shared" si="15"/>
        <v>31383640</v>
      </c>
      <c r="H54" s="48">
        <f t="shared" si="15"/>
        <v>0</v>
      </c>
      <c r="I54" s="48">
        <f t="shared" si="15"/>
        <v>0</v>
      </c>
      <c r="J54" s="48">
        <f t="shared" si="15"/>
        <v>0</v>
      </c>
      <c r="K54" s="48">
        <f t="shared" si="15"/>
        <v>0</v>
      </c>
      <c r="L54" s="48">
        <f t="shared" si="15"/>
        <v>0</v>
      </c>
      <c r="M54" s="37"/>
      <c r="N54" s="147"/>
    </row>
    <row r="55" spans="1:14" ht="82.15" customHeight="1" x14ac:dyDescent="0.25">
      <c r="A55" s="28"/>
      <c r="B55" s="9" t="s">
        <v>251</v>
      </c>
      <c r="C55" s="40"/>
      <c r="D55" s="40"/>
      <c r="E55" s="40"/>
      <c r="F55" s="40"/>
      <c r="G55" s="40">
        <f>28363815+3031551-11726</f>
        <v>31383640</v>
      </c>
      <c r="H55" s="40"/>
      <c r="I55" s="40"/>
      <c r="J55" s="40"/>
      <c r="K55" s="40"/>
      <c r="L55" s="40"/>
      <c r="M55" s="33" t="s">
        <v>311</v>
      </c>
      <c r="N55" s="147"/>
    </row>
    <row r="56" spans="1:14" ht="42.6" customHeight="1" x14ac:dyDescent="0.25">
      <c r="A56" s="28" t="s">
        <v>210</v>
      </c>
      <c r="B56" s="32" t="s">
        <v>211</v>
      </c>
      <c r="C56" s="40">
        <f>C57</f>
        <v>0</v>
      </c>
      <c r="D56" s="40">
        <f t="shared" ref="D56:L56" si="16">D57</f>
        <v>0</v>
      </c>
      <c r="E56" s="40">
        <f t="shared" si="16"/>
        <v>0</v>
      </c>
      <c r="F56" s="40">
        <f t="shared" si="16"/>
        <v>0</v>
      </c>
      <c r="G56" s="47">
        <f t="shared" si="16"/>
        <v>2077167</v>
      </c>
      <c r="H56" s="40">
        <f t="shared" si="16"/>
        <v>0</v>
      </c>
      <c r="I56" s="40">
        <f t="shared" si="16"/>
        <v>0</v>
      </c>
      <c r="J56" s="40">
        <f t="shared" si="16"/>
        <v>0</v>
      </c>
      <c r="K56" s="40">
        <f t="shared" si="16"/>
        <v>275717700</v>
      </c>
      <c r="L56" s="40">
        <f t="shared" si="16"/>
        <v>275717700</v>
      </c>
      <c r="M56" s="33"/>
      <c r="N56" s="147"/>
    </row>
    <row r="57" spans="1:14" ht="25.5" x14ac:dyDescent="0.25">
      <c r="A57" s="28"/>
      <c r="B57" s="10" t="s">
        <v>60</v>
      </c>
      <c r="C57" s="48">
        <f>C58</f>
        <v>0</v>
      </c>
      <c r="D57" s="48">
        <f t="shared" ref="D57:L57" si="17">D58</f>
        <v>0</v>
      </c>
      <c r="E57" s="48">
        <f t="shared" si="17"/>
        <v>0</v>
      </c>
      <c r="F57" s="48">
        <f t="shared" si="17"/>
        <v>0</v>
      </c>
      <c r="G57" s="48">
        <f t="shared" si="17"/>
        <v>2077167</v>
      </c>
      <c r="H57" s="48">
        <f t="shared" si="17"/>
        <v>0</v>
      </c>
      <c r="I57" s="48">
        <f t="shared" si="17"/>
        <v>0</v>
      </c>
      <c r="J57" s="48">
        <f t="shared" si="17"/>
        <v>0</v>
      </c>
      <c r="K57" s="48">
        <f t="shared" si="17"/>
        <v>275717700</v>
      </c>
      <c r="L57" s="48">
        <f t="shared" si="17"/>
        <v>275717700</v>
      </c>
      <c r="M57" s="33"/>
      <c r="N57" s="147"/>
    </row>
    <row r="58" spans="1:14" ht="42.6" customHeight="1" x14ac:dyDescent="0.25">
      <c r="A58" s="28"/>
      <c r="B58" s="9" t="s">
        <v>252</v>
      </c>
      <c r="C58" s="40"/>
      <c r="D58" s="40"/>
      <c r="E58" s="40"/>
      <c r="F58" s="40"/>
      <c r="G58" s="40">
        <v>2077167</v>
      </c>
      <c r="H58" s="40"/>
      <c r="I58" s="40"/>
      <c r="J58" s="40"/>
      <c r="K58" s="40">
        <v>275717700</v>
      </c>
      <c r="L58" s="40">
        <v>275717700</v>
      </c>
      <c r="M58" s="33" t="s">
        <v>339</v>
      </c>
      <c r="N58" s="147"/>
    </row>
    <row r="59" spans="1:14" ht="51" hidden="1" x14ac:dyDescent="0.25">
      <c r="A59" s="28" t="s">
        <v>138</v>
      </c>
      <c r="B59" s="32" t="s">
        <v>139</v>
      </c>
      <c r="C59" s="47">
        <f>C60</f>
        <v>0</v>
      </c>
      <c r="D59" s="47">
        <f t="shared" ref="D59:L59" si="18">D60</f>
        <v>0</v>
      </c>
      <c r="E59" s="47">
        <f t="shared" si="18"/>
        <v>0</v>
      </c>
      <c r="F59" s="47">
        <f t="shared" si="18"/>
        <v>0</v>
      </c>
      <c r="G59" s="47">
        <f t="shared" si="18"/>
        <v>0</v>
      </c>
      <c r="H59" s="47">
        <f t="shared" si="18"/>
        <v>0</v>
      </c>
      <c r="I59" s="47">
        <f t="shared" si="18"/>
        <v>0</v>
      </c>
      <c r="J59" s="47">
        <f t="shared" si="18"/>
        <v>0</v>
      </c>
      <c r="K59" s="47">
        <f t="shared" si="18"/>
        <v>0</v>
      </c>
      <c r="L59" s="47">
        <f t="shared" si="18"/>
        <v>0</v>
      </c>
      <c r="M59" s="33"/>
      <c r="N59" s="147"/>
    </row>
    <row r="60" spans="1:14" ht="25.5" hidden="1" x14ac:dyDescent="0.25">
      <c r="A60" s="28"/>
      <c r="B60" s="10" t="s">
        <v>46</v>
      </c>
      <c r="C60" s="48">
        <f t="shared" ref="C60:L60" si="19">SUM(C61:C61)</f>
        <v>0</v>
      </c>
      <c r="D60" s="48">
        <f t="shared" si="19"/>
        <v>0</v>
      </c>
      <c r="E60" s="48">
        <f t="shared" si="19"/>
        <v>0</v>
      </c>
      <c r="F60" s="48">
        <f t="shared" si="19"/>
        <v>0</v>
      </c>
      <c r="G60" s="48">
        <f t="shared" si="19"/>
        <v>0</v>
      </c>
      <c r="H60" s="48">
        <f t="shared" si="19"/>
        <v>0</v>
      </c>
      <c r="I60" s="48">
        <f t="shared" si="19"/>
        <v>0</v>
      </c>
      <c r="J60" s="48">
        <f t="shared" si="19"/>
        <v>0</v>
      </c>
      <c r="K60" s="48">
        <f t="shared" si="19"/>
        <v>0</v>
      </c>
      <c r="L60" s="48">
        <f t="shared" si="19"/>
        <v>0</v>
      </c>
      <c r="M60" s="33"/>
      <c r="N60" s="147"/>
    </row>
    <row r="61" spans="1:14" ht="15.75" hidden="1" x14ac:dyDescent="0.25">
      <c r="A61" s="28"/>
      <c r="B61" s="9"/>
      <c r="C61" s="47"/>
      <c r="D61" s="47"/>
      <c r="E61" s="48"/>
      <c r="F61" s="47"/>
      <c r="G61" s="48"/>
      <c r="H61" s="47"/>
      <c r="I61" s="40"/>
      <c r="J61" s="40"/>
      <c r="K61" s="40"/>
      <c r="L61" s="40"/>
      <c r="M61" s="33"/>
      <c r="N61" s="147"/>
    </row>
    <row r="62" spans="1:14" ht="63.75" hidden="1" x14ac:dyDescent="0.25">
      <c r="A62" s="28" t="s">
        <v>300</v>
      </c>
      <c r="B62" s="35" t="s">
        <v>330</v>
      </c>
      <c r="C62" s="30">
        <f>C63</f>
        <v>0</v>
      </c>
      <c r="D62" s="30">
        <f t="shared" ref="D62:L62" si="20">D63</f>
        <v>0</v>
      </c>
      <c r="E62" s="30">
        <f t="shared" si="20"/>
        <v>0</v>
      </c>
      <c r="F62" s="30">
        <f t="shared" si="20"/>
        <v>0</v>
      </c>
      <c r="G62" s="30">
        <f t="shared" si="20"/>
        <v>0</v>
      </c>
      <c r="H62" s="30">
        <f t="shared" si="20"/>
        <v>0</v>
      </c>
      <c r="I62" s="30">
        <f t="shared" si="20"/>
        <v>0</v>
      </c>
      <c r="J62" s="30">
        <f t="shared" si="20"/>
        <v>0</v>
      </c>
      <c r="K62" s="30">
        <f t="shared" si="20"/>
        <v>1000000</v>
      </c>
      <c r="L62" s="30">
        <f t="shared" si="20"/>
        <v>1000000</v>
      </c>
      <c r="M62" s="50"/>
      <c r="N62" s="147"/>
    </row>
    <row r="63" spans="1:14" ht="38.25" hidden="1" x14ac:dyDescent="0.25">
      <c r="A63" s="28"/>
      <c r="B63" s="10" t="s">
        <v>152</v>
      </c>
      <c r="C63" s="34">
        <f t="shared" ref="C63:F63" si="21">SUM(C64:C67)</f>
        <v>0</v>
      </c>
      <c r="D63" s="34">
        <f t="shared" si="21"/>
        <v>0</v>
      </c>
      <c r="E63" s="34">
        <f t="shared" si="21"/>
        <v>0</v>
      </c>
      <c r="F63" s="34">
        <f t="shared" si="21"/>
        <v>0</v>
      </c>
      <c r="G63" s="34">
        <f t="shared" ref="G63:H63" si="22">SUM(G64:G67)</f>
        <v>0</v>
      </c>
      <c r="H63" s="34">
        <f t="shared" si="22"/>
        <v>0</v>
      </c>
      <c r="I63" s="34">
        <f>SUM(I64:I67)</f>
        <v>0</v>
      </c>
      <c r="J63" s="34">
        <f>SUM(J64:J67)</f>
        <v>0</v>
      </c>
      <c r="K63" s="34">
        <f>SUM(K64:K67)</f>
        <v>1000000</v>
      </c>
      <c r="L63" s="34">
        <f>SUM(L64:L67)</f>
        <v>1000000</v>
      </c>
      <c r="M63" s="50"/>
      <c r="N63" s="147"/>
    </row>
    <row r="64" spans="1:14" ht="38.25" hidden="1" x14ac:dyDescent="0.25">
      <c r="A64" s="28"/>
      <c r="B64" s="9"/>
      <c r="C64" s="1"/>
      <c r="D64" s="1"/>
      <c r="E64" s="1"/>
      <c r="F64" s="1"/>
      <c r="G64" s="1"/>
      <c r="H64" s="1"/>
      <c r="I64" s="1"/>
      <c r="J64" s="1"/>
      <c r="K64" s="1">
        <v>1000000</v>
      </c>
      <c r="L64" s="1">
        <v>1000000</v>
      </c>
      <c r="M64" s="33" t="s">
        <v>302</v>
      </c>
      <c r="N64" s="147"/>
    </row>
    <row r="65" spans="1:14" ht="15.75" hidden="1" x14ac:dyDescent="0.25">
      <c r="A65" s="28"/>
      <c r="B65" s="9"/>
      <c r="C65" s="1"/>
      <c r="D65" s="1"/>
      <c r="E65" s="1"/>
      <c r="F65" s="1"/>
      <c r="G65" s="1"/>
      <c r="H65" s="1"/>
      <c r="I65" s="1"/>
      <c r="J65" s="1"/>
      <c r="K65" s="1"/>
      <c r="L65" s="1"/>
      <c r="M65" s="33"/>
      <c r="N65" s="147"/>
    </row>
    <row r="66" spans="1:14" ht="15.75" hidden="1" x14ac:dyDescent="0.25">
      <c r="A66" s="28"/>
      <c r="B66" s="9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"/>
      <c r="N66" s="147"/>
    </row>
    <row r="67" spans="1:14" ht="15.75" hidden="1" x14ac:dyDescent="0.25">
      <c r="A67" s="28"/>
      <c r="B67" s="9"/>
      <c r="C67" s="40"/>
      <c r="D67" s="40"/>
      <c r="E67" s="40"/>
      <c r="F67" s="40"/>
      <c r="G67" s="40"/>
      <c r="H67" s="40"/>
      <c r="I67" s="51"/>
      <c r="J67" s="51"/>
      <c r="K67" s="51"/>
      <c r="L67" s="51"/>
      <c r="M67" s="3"/>
      <c r="N67" s="147"/>
    </row>
    <row r="68" spans="1:14" ht="63.75" hidden="1" x14ac:dyDescent="0.25">
      <c r="A68" s="28" t="s">
        <v>70</v>
      </c>
      <c r="B68" s="32" t="s">
        <v>47</v>
      </c>
      <c r="C68" s="47">
        <f>C69+C71</f>
        <v>0</v>
      </c>
      <c r="D68" s="47">
        <f t="shared" ref="D68:J68" si="23">D69+D71</f>
        <v>0</v>
      </c>
      <c r="E68" s="47">
        <f t="shared" si="23"/>
        <v>0</v>
      </c>
      <c r="F68" s="47">
        <f t="shared" si="23"/>
        <v>0</v>
      </c>
      <c r="G68" s="47">
        <f t="shared" ref="G68:H68" si="24">G69+G71</f>
        <v>0</v>
      </c>
      <c r="H68" s="47">
        <f t="shared" si="24"/>
        <v>0</v>
      </c>
      <c r="I68" s="47">
        <f t="shared" si="23"/>
        <v>0</v>
      </c>
      <c r="J68" s="47">
        <f t="shared" si="23"/>
        <v>0</v>
      </c>
      <c r="K68" s="47">
        <f t="shared" ref="K68:L68" si="25">K69+K71</f>
        <v>0</v>
      </c>
      <c r="L68" s="47">
        <f t="shared" si="25"/>
        <v>0</v>
      </c>
      <c r="M68" s="9"/>
      <c r="N68" s="147"/>
    </row>
    <row r="69" spans="1:14" ht="25.5" hidden="1" x14ac:dyDescent="0.25">
      <c r="A69" s="52"/>
      <c r="B69" s="10" t="s">
        <v>46</v>
      </c>
      <c r="C69" s="48">
        <f>C70</f>
        <v>0</v>
      </c>
      <c r="D69" s="48">
        <f t="shared" ref="D69:L69" si="26">D70</f>
        <v>0</v>
      </c>
      <c r="E69" s="48">
        <f t="shared" si="26"/>
        <v>0</v>
      </c>
      <c r="F69" s="48">
        <f t="shared" si="26"/>
        <v>0</v>
      </c>
      <c r="G69" s="48">
        <f t="shared" si="26"/>
        <v>0</v>
      </c>
      <c r="H69" s="48">
        <f t="shared" si="26"/>
        <v>0</v>
      </c>
      <c r="I69" s="48">
        <f t="shared" si="26"/>
        <v>0</v>
      </c>
      <c r="J69" s="48">
        <f t="shared" si="26"/>
        <v>0</v>
      </c>
      <c r="K69" s="48">
        <f t="shared" si="26"/>
        <v>0</v>
      </c>
      <c r="L69" s="48">
        <f t="shared" si="26"/>
        <v>0</v>
      </c>
      <c r="M69" s="53"/>
      <c r="N69" s="147"/>
    </row>
    <row r="70" spans="1:14" ht="15.75" hidden="1" x14ac:dyDescent="0.25">
      <c r="A70" s="52"/>
      <c r="B70" s="9"/>
      <c r="C70" s="34"/>
      <c r="D70" s="34"/>
      <c r="E70" s="40"/>
      <c r="F70" s="40"/>
      <c r="G70" s="40"/>
      <c r="H70" s="40"/>
      <c r="I70" s="40"/>
      <c r="J70" s="40"/>
      <c r="K70" s="40"/>
      <c r="L70" s="40"/>
      <c r="M70" s="4"/>
      <c r="N70" s="147"/>
    </row>
    <row r="71" spans="1:14" ht="38.25" hidden="1" x14ac:dyDescent="0.25">
      <c r="A71" s="52"/>
      <c r="B71" s="10" t="s">
        <v>134</v>
      </c>
      <c r="C71" s="48">
        <f t="shared" ref="C71:J71" si="27">SUM(C72:C73)</f>
        <v>0</v>
      </c>
      <c r="D71" s="48">
        <f t="shared" si="27"/>
        <v>0</v>
      </c>
      <c r="E71" s="48">
        <f t="shared" si="27"/>
        <v>0</v>
      </c>
      <c r="F71" s="48">
        <f t="shared" si="27"/>
        <v>0</v>
      </c>
      <c r="G71" s="48">
        <f t="shared" ref="G71:H71" si="28">SUM(G72:G73)</f>
        <v>0</v>
      </c>
      <c r="H71" s="48">
        <f t="shared" si="28"/>
        <v>0</v>
      </c>
      <c r="I71" s="48">
        <f t="shared" si="27"/>
        <v>0</v>
      </c>
      <c r="J71" s="48">
        <f t="shared" si="27"/>
        <v>0</v>
      </c>
      <c r="K71" s="48">
        <f t="shared" ref="K71:L71" si="29">SUM(K72:K73)</f>
        <v>0</v>
      </c>
      <c r="L71" s="48">
        <f t="shared" si="29"/>
        <v>0</v>
      </c>
      <c r="M71" s="53"/>
      <c r="N71" s="147"/>
    </row>
    <row r="72" spans="1:14" ht="15.75" hidden="1" x14ac:dyDescent="0.25">
      <c r="A72" s="52"/>
      <c r="B72" s="9"/>
      <c r="C72" s="34"/>
      <c r="D72" s="34"/>
      <c r="E72" s="40"/>
      <c r="F72" s="40"/>
      <c r="G72" s="40"/>
      <c r="H72" s="40"/>
      <c r="I72" s="40"/>
      <c r="J72" s="40"/>
      <c r="K72" s="40"/>
      <c r="L72" s="40"/>
      <c r="M72" s="4"/>
      <c r="N72" s="147"/>
    </row>
    <row r="73" spans="1:14" ht="15.75" hidden="1" x14ac:dyDescent="0.25">
      <c r="A73" s="52"/>
      <c r="B73" s="9"/>
      <c r="C73" s="34"/>
      <c r="D73" s="34"/>
      <c r="E73" s="40"/>
      <c r="F73" s="40"/>
      <c r="G73" s="40"/>
      <c r="H73" s="40"/>
      <c r="I73" s="40"/>
      <c r="J73" s="40"/>
      <c r="K73" s="40"/>
      <c r="L73" s="40"/>
      <c r="M73" s="4"/>
      <c r="N73" s="147"/>
    </row>
    <row r="74" spans="1:14" ht="43.15" customHeight="1" x14ac:dyDescent="0.25">
      <c r="A74" s="28" t="s">
        <v>163</v>
      </c>
      <c r="B74" s="54" t="s">
        <v>48</v>
      </c>
      <c r="C74" s="30">
        <f t="shared" ref="C74:L74" si="30">C75+C87+C94</f>
        <v>11200</v>
      </c>
      <c r="D74" s="30">
        <f t="shared" si="30"/>
        <v>0</v>
      </c>
      <c r="E74" s="30">
        <f t="shared" si="30"/>
        <v>0</v>
      </c>
      <c r="F74" s="30">
        <f t="shared" si="30"/>
        <v>0</v>
      </c>
      <c r="G74" s="30">
        <f t="shared" si="30"/>
        <v>7000000</v>
      </c>
      <c r="H74" s="30">
        <f t="shared" si="30"/>
        <v>0</v>
      </c>
      <c r="I74" s="30">
        <f t="shared" si="30"/>
        <v>0</v>
      </c>
      <c r="J74" s="30">
        <f t="shared" si="30"/>
        <v>0</v>
      </c>
      <c r="K74" s="30">
        <f t="shared" si="30"/>
        <v>11763200</v>
      </c>
      <c r="L74" s="30">
        <f t="shared" si="30"/>
        <v>11763200</v>
      </c>
      <c r="M74" s="55"/>
      <c r="N74" s="147"/>
    </row>
    <row r="75" spans="1:14" ht="54.6" customHeight="1" x14ac:dyDescent="0.25">
      <c r="A75" s="28" t="s">
        <v>164</v>
      </c>
      <c r="B75" s="54" t="s">
        <v>49</v>
      </c>
      <c r="C75" s="30">
        <f t="shared" ref="C75:L75" si="31">C76</f>
        <v>11200</v>
      </c>
      <c r="D75" s="30">
        <f t="shared" si="31"/>
        <v>0</v>
      </c>
      <c r="E75" s="30">
        <f t="shared" si="31"/>
        <v>0</v>
      </c>
      <c r="F75" s="30">
        <f t="shared" si="31"/>
        <v>0</v>
      </c>
      <c r="G75" s="30">
        <f t="shared" si="31"/>
        <v>0</v>
      </c>
      <c r="H75" s="30">
        <f t="shared" si="31"/>
        <v>0</v>
      </c>
      <c r="I75" s="30">
        <f t="shared" si="31"/>
        <v>0</v>
      </c>
      <c r="J75" s="30">
        <f t="shared" si="31"/>
        <v>0</v>
      </c>
      <c r="K75" s="30">
        <f t="shared" si="31"/>
        <v>97200</v>
      </c>
      <c r="L75" s="30">
        <f t="shared" si="31"/>
        <v>97200</v>
      </c>
      <c r="M75" s="9"/>
      <c r="N75" s="147"/>
    </row>
    <row r="76" spans="1:14" ht="38.25" x14ac:dyDescent="0.25">
      <c r="A76" s="28"/>
      <c r="B76" s="56" t="s">
        <v>50</v>
      </c>
      <c r="C76" s="34">
        <f t="shared" ref="C76:L76" si="32">SUM(C77:C86)</f>
        <v>11200</v>
      </c>
      <c r="D76" s="34">
        <f t="shared" si="32"/>
        <v>0</v>
      </c>
      <c r="E76" s="34">
        <f t="shared" si="32"/>
        <v>0</v>
      </c>
      <c r="F76" s="34">
        <f t="shared" si="32"/>
        <v>0</v>
      </c>
      <c r="G76" s="34">
        <f t="shared" si="32"/>
        <v>0</v>
      </c>
      <c r="H76" s="34">
        <f t="shared" si="32"/>
        <v>0</v>
      </c>
      <c r="I76" s="34">
        <f t="shared" si="32"/>
        <v>0</v>
      </c>
      <c r="J76" s="34">
        <f t="shared" si="32"/>
        <v>0</v>
      </c>
      <c r="K76" s="34">
        <f t="shared" si="32"/>
        <v>97200</v>
      </c>
      <c r="L76" s="34">
        <f t="shared" si="32"/>
        <v>97200</v>
      </c>
      <c r="M76" s="9"/>
      <c r="N76" s="147"/>
    </row>
    <row r="77" spans="1:14" ht="51" hidden="1" x14ac:dyDescent="0.25">
      <c r="A77" s="28"/>
      <c r="B77" s="3" t="s">
        <v>259</v>
      </c>
      <c r="C77" s="34"/>
      <c r="D77" s="1"/>
      <c r="E77" s="45"/>
      <c r="F77" s="45"/>
      <c r="G77" s="45"/>
      <c r="H77" s="45"/>
      <c r="I77" s="1"/>
      <c r="J77" s="1"/>
      <c r="K77" s="1"/>
      <c r="L77" s="1">
        <v>97200</v>
      </c>
      <c r="M77" s="157" t="s">
        <v>303</v>
      </c>
      <c r="N77" s="147"/>
    </row>
    <row r="78" spans="1:14" ht="51" hidden="1" x14ac:dyDescent="0.25">
      <c r="A78" s="28"/>
      <c r="B78" s="124" t="s">
        <v>260</v>
      </c>
      <c r="C78" s="34"/>
      <c r="D78" s="1"/>
      <c r="E78" s="34"/>
      <c r="F78" s="45"/>
      <c r="G78" s="34"/>
      <c r="H78" s="45"/>
      <c r="I78" s="1"/>
      <c r="J78" s="1"/>
      <c r="K78" s="1">
        <v>97200</v>
      </c>
      <c r="L78" s="1"/>
      <c r="M78" s="157"/>
      <c r="N78" s="147"/>
    </row>
    <row r="79" spans="1:14" ht="81" customHeight="1" x14ac:dyDescent="0.25">
      <c r="A79" s="28"/>
      <c r="B79" s="58" t="s">
        <v>265</v>
      </c>
      <c r="C79" s="59">
        <v>11200</v>
      </c>
      <c r="D79" s="60"/>
      <c r="E79" s="61"/>
      <c r="F79" s="61"/>
      <c r="G79" s="61"/>
      <c r="H79" s="61"/>
      <c r="I79" s="60"/>
      <c r="J79" s="60"/>
      <c r="K79" s="60"/>
      <c r="L79" s="60"/>
      <c r="M79" s="3" t="s">
        <v>280</v>
      </c>
      <c r="N79" s="147"/>
    </row>
    <row r="80" spans="1:14" ht="15.75" hidden="1" x14ac:dyDescent="0.25">
      <c r="A80" s="28"/>
      <c r="B80" s="57"/>
      <c r="C80" s="39"/>
      <c r="D80" s="1"/>
      <c r="E80" s="1"/>
      <c r="F80" s="1"/>
      <c r="G80" s="1"/>
      <c r="H80" s="1"/>
      <c r="I80" s="1"/>
      <c r="J80" s="1"/>
      <c r="K80" s="1"/>
      <c r="L80" s="1"/>
      <c r="M80" s="3"/>
      <c r="N80" s="147"/>
    </row>
    <row r="81" spans="1:14" ht="15.75" hidden="1" x14ac:dyDescent="0.25">
      <c r="A81" s="28"/>
      <c r="B81" s="57"/>
      <c r="C81" s="39"/>
      <c r="D81" s="1"/>
      <c r="E81" s="1"/>
      <c r="F81" s="1"/>
      <c r="G81" s="1"/>
      <c r="H81" s="1"/>
      <c r="I81" s="1"/>
      <c r="J81" s="1"/>
      <c r="K81" s="1"/>
      <c r="L81" s="1"/>
      <c r="M81" s="41"/>
      <c r="N81" s="147"/>
    </row>
    <row r="82" spans="1:14" ht="15.75" hidden="1" x14ac:dyDescent="0.25">
      <c r="A82" s="28"/>
      <c r="B82" s="57"/>
      <c r="C82" s="39"/>
      <c r="D82" s="1"/>
      <c r="E82" s="1"/>
      <c r="F82" s="1"/>
      <c r="G82" s="1"/>
      <c r="H82" s="1"/>
      <c r="I82" s="1"/>
      <c r="J82" s="1"/>
      <c r="K82" s="1"/>
      <c r="L82" s="1"/>
      <c r="M82" s="3"/>
      <c r="N82" s="147"/>
    </row>
    <row r="83" spans="1:14" ht="15.75" hidden="1" x14ac:dyDescent="0.25">
      <c r="A83" s="28"/>
      <c r="B83" s="57"/>
      <c r="C83" s="39"/>
      <c r="D83" s="1"/>
      <c r="E83" s="1"/>
      <c r="F83" s="1"/>
      <c r="G83" s="1"/>
      <c r="H83" s="1"/>
      <c r="I83" s="1"/>
      <c r="J83" s="1"/>
      <c r="K83" s="1"/>
      <c r="L83" s="1"/>
      <c r="M83" s="41"/>
      <c r="N83" s="147"/>
    </row>
    <row r="84" spans="1:14" ht="15.75" hidden="1" x14ac:dyDescent="0.25">
      <c r="A84" s="28"/>
      <c r="B84" s="57"/>
      <c r="C84" s="39"/>
      <c r="D84" s="1"/>
      <c r="E84" s="1"/>
      <c r="F84" s="1"/>
      <c r="G84" s="1"/>
      <c r="H84" s="1"/>
      <c r="I84" s="1"/>
      <c r="J84" s="1"/>
      <c r="K84" s="1"/>
      <c r="L84" s="1"/>
      <c r="M84" s="41"/>
      <c r="N84" s="147"/>
    </row>
    <row r="85" spans="1:14" ht="15.75" hidden="1" x14ac:dyDescent="0.25">
      <c r="A85" s="28"/>
      <c r="B85" s="57"/>
      <c r="C85" s="39"/>
      <c r="D85" s="1"/>
      <c r="E85" s="1"/>
      <c r="F85" s="1"/>
      <c r="G85" s="1"/>
      <c r="H85" s="1"/>
      <c r="I85" s="34"/>
      <c r="J85" s="34"/>
      <c r="K85" s="34"/>
      <c r="L85" s="34"/>
      <c r="M85" s="3"/>
      <c r="N85" s="147"/>
    </row>
    <row r="86" spans="1:14" ht="15.75" hidden="1" x14ac:dyDescent="0.25">
      <c r="A86" s="28"/>
      <c r="B86" s="57"/>
      <c r="C86" s="39"/>
      <c r="D86" s="1"/>
      <c r="E86" s="1"/>
      <c r="F86" s="1"/>
      <c r="G86" s="1"/>
      <c r="H86" s="1"/>
      <c r="I86" s="34"/>
      <c r="J86" s="34"/>
      <c r="K86" s="34"/>
      <c r="L86" s="34"/>
      <c r="M86" s="3"/>
      <c r="N86" s="147"/>
    </row>
    <row r="87" spans="1:14" ht="51" x14ac:dyDescent="0.25">
      <c r="A87" s="28" t="s">
        <v>51</v>
      </c>
      <c r="B87" s="54" t="s">
        <v>52</v>
      </c>
      <c r="C87" s="30">
        <f t="shared" ref="C87:J87" si="33">C88+C91</f>
        <v>0</v>
      </c>
      <c r="D87" s="30">
        <f t="shared" si="33"/>
        <v>0</v>
      </c>
      <c r="E87" s="30">
        <f t="shared" si="33"/>
        <v>0</v>
      </c>
      <c r="F87" s="30">
        <f t="shared" si="33"/>
        <v>0</v>
      </c>
      <c r="G87" s="30">
        <f t="shared" ref="G87:H87" si="34">G88+G91</f>
        <v>7000000</v>
      </c>
      <c r="H87" s="30">
        <f t="shared" si="34"/>
        <v>0</v>
      </c>
      <c r="I87" s="30">
        <f t="shared" si="33"/>
        <v>0</v>
      </c>
      <c r="J87" s="30">
        <f t="shared" si="33"/>
        <v>0</v>
      </c>
      <c r="K87" s="30">
        <f t="shared" ref="K87:L87" si="35">K88+K91</f>
        <v>11316000</v>
      </c>
      <c r="L87" s="30">
        <f t="shared" si="35"/>
        <v>11316000</v>
      </c>
      <c r="M87" s="55"/>
      <c r="N87" s="147"/>
    </row>
    <row r="88" spans="1:14" ht="38.25" hidden="1" x14ac:dyDescent="0.25">
      <c r="A88" s="28"/>
      <c r="B88" s="56" t="s">
        <v>50</v>
      </c>
      <c r="C88" s="62">
        <f>SUM(C89:C90)</f>
        <v>0</v>
      </c>
      <c r="D88" s="62">
        <f t="shared" ref="D88:L88" si="36">SUM(D89:D90)</f>
        <v>0</v>
      </c>
      <c r="E88" s="62">
        <f t="shared" si="36"/>
        <v>0</v>
      </c>
      <c r="F88" s="62">
        <f t="shared" si="36"/>
        <v>0</v>
      </c>
      <c r="G88" s="62">
        <f t="shared" si="36"/>
        <v>0</v>
      </c>
      <c r="H88" s="62">
        <f t="shared" si="36"/>
        <v>0</v>
      </c>
      <c r="I88" s="62">
        <f t="shared" si="36"/>
        <v>0</v>
      </c>
      <c r="J88" s="62">
        <f t="shared" si="36"/>
        <v>0</v>
      </c>
      <c r="K88" s="62">
        <f t="shared" si="36"/>
        <v>11316000</v>
      </c>
      <c r="L88" s="62">
        <f t="shared" si="36"/>
        <v>11316000</v>
      </c>
      <c r="M88" s="4"/>
      <c r="N88" s="147"/>
    </row>
    <row r="89" spans="1:14" ht="38.25" hidden="1" x14ac:dyDescent="0.25">
      <c r="A89" s="28"/>
      <c r="B89" s="161" t="s">
        <v>266</v>
      </c>
      <c r="C89" s="6"/>
      <c r="D89" s="6"/>
      <c r="E89" s="6"/>
      <c r="F89" s="6"/>
      <c r="G89" s="6"/>
      <c r="H89" s="6"/>
      <c r="I89" s="6"/>
      <c r="J89" s="6"/>
      <c r="K89" s="63">
        <f>7995600+3320400</f>
        <v>11316000</v>
      </c>
      <c r="L89" s="63">
        <v>7995600</v>
      </c>
      <c r="M89" s="3" t="s">
        <v>315</v>
      </c>
      <c r="N89" s="147"/>
    </row>
    <row r="90" spans="1:14" ht="38.25" hidden="1" x14ac:dyDescent="0.25">
      <c r="A90" s="28"/>
      <c r="B90" s="162"/>
      <c r="C90" s="6"/>
      <c r="D90" s="6"/>
      <c r="E90" s="6"/>
      <c r="F90" s="6"/>
      <c r="G90" s="6"/>
      <c r="H90" s="6"/>
      <c r="I90" s="6"/>
      <c r="J90" s="6"/>
      <c r="K90" s="63"/>
      <c r="L90" s="63">
        <v>3320400</v>
      </c>
      <c r="M90" s="3" t="s">
        <v>281</v>
      </c>
      <c r="N90" s="147"/>
    </row>
    <row r="91" spans="1:14" ht="25.5" x14ac:dyDescent="0.25">
      <c r="A91" s="28"/>
      <c r="B91" s="56" t="s">
        <v>60</v>
      </c>
      <c r="C91" s="34">
        <f>C92+C93</f>
        <v>0</v>
      </c>
      <c r="D91" s="34">
        <f t="shared" ref="D91:J91" si="37">D92+D93</f>
        <v>0</v>
      </c>
      <c r="E91" s="34">
        <f t="shared" si="37"/>
        <v>0</v>
      </c>
      <c r="F91" s="34">
        <f t="shared" si="37"/>
        <v>0</v>
      </c>
      <c r="G91" s="34">
        <f t="shared" ref="G91:H91" si="38">G92+G93</f>
        <v>7000000</v>
      </c>
      <c r="H91" s="34">
        <f t="shared" si="38"/>
        <v>0</v>
      </c>
      <c r="I91" s="34">
        <f t="shared" si="37"/>
        <v>0</v>
      </c>
      <c r="J91" s="34">
        <f t="shared" si="37"/>
        <v>0</v>
      </c>
      <c r="K91" s="34">
        <f t="shared" ref="K91:L91" si="39">K92+K93</f>
        <v>0</v>
      </c>
      <c r="L91" s="34">
        <f t="shared" si="39"/>
        <v>0</v>
      </c>
      <c r="M91" s="3"/>
      <c r="N91" s="147"/>
    </row>
    <row r="92" spans="1:14" ht="82.15" customHeight="1" x14ac:dyDescent="0.25">
      <c r="A92" s="28"/>
      <c r="B92" s="64" t="s">
        <v>253</v>
      </c>
      <c r="C92" s="34"/>
      <c r="D92" s="65"/>
      <c r="E92" s="65"/>
      <c r="F92" s="65"/>
      <c r="G92" s="65">
        <v>7000000</v>
      </c>
      <c r="H92" s="65"/>
      <c r="I92" s="65"/>
      <c r="J92" s="65"/>
      <c r="K92" s="65"/>
      <c r="L92" s="65"/>
      <c r="M92" s="3" t="s">
        <v>346</v>
      </c>
      <c r="N92" s="147"/>
    </row>
    <row r="93" spans="1:14" ht="15.75" hidden="1" x14ac:dyDescent="0.25">
      <c r="A93" s="28"/>
      <c r="B93" s="64"/>
      <c r="C93" s="34"/>
      <c r="D93" s="65"/>
      <c r="E93" s="65"/>
      <c r="F93" s="65"/>
      <c r="G93" s="65"/>
      <c r="H93" s="65"/>
      <c r="I93" s="65"/>
      <c r="J93" s="65"/>
      <c r="K93" s="65"/>
      <c r="L93" s="65"/>
      <c r="M93" s="3"/>
      <c r="N93" s="147"/>
    </row>
    <row r="94" spans="1:14" ht="25.5" hidden="1" x14ac:dyDescent="0.25">
      <c r="A94" s="28" t="s">
        <v>165</v>
      </c>
      <c r="B94" s="66" t="s">
        <v>53</v>
      </c>
      <c r="C94" s="30">
        <f>C95+C97+C99+C101</f>
        <v>0</v>
      </c>
      <c r="D94" s="30">
        <f t="shared" ref="D94:L94" si="40">D95+D97+D99+D101</f>
        <v>0</v>
      </c>
      <c r="E94" s="30">
        <f t="shared" si="40"/>
        <v>0</v>
      </c>
      <c r="F94" s="30">
        <f t="shared" si="40"/>
        <v>0</v>
      </c>
      <c r="G94" s="30">
        <f t="shared" si="40"/>
        <v>0</v>
      </c>
      <c r="H94" s="30">
        <f t="shared" si="40"/>
        <v>0</v>
      </c>
      <c r="I94" s="30">
        <f t="shared" si="40"/>
        <v>0</v>
      </c>
      <c r="J94" s="30">
        <f t="shared" si="40"/>
        <v>0</v>
      </c>
      <c r="K94" s="30">
        <f t="shared" si="40"/>
        <v>350000</v>
      </c>
      <c r="L94" s="30">
        <f t="shared" si="40"/>
        <v>350000</v>
      </c>
      <c r="M94" s="9"/>
      <c r="N94" s="147"/>
    </row>
    <row r="95" spans="1:14" ht="38.25" hidden="1" x14ac:dyDescent="0.25">
      <c r="A95" s="28"/>
      <c r="B95" s="10" t="s">
        <v>41</v>
      </c>
      <c r="C95" s="34">
        <f>C96</f>
        <v>0</v>
      </c>
      <c r="D95" s="34">
        <f t="shared" ref="D95:L95" si="41">D96</f>
        <v>0</v>
      </c>
      <c r="E95" s="34">
        <f t="shared" si="41"/>
        <v>0</v>
      </c>
      <c r="F95" s="34">
        <f t="shared" si="41"/>
        <v>0</v>
      </c>
      <c r="G95" s="34">
        <f t="shared" si="41"/>
        <v>0</v>
      </c>
      <c r="H95" s="34">
        <f t="shared" si="41"/>
        <v>0</v>
      </c>
      <c r="I95" s="34">
        <f t="shared" si="41"/>
        <v>0</v>
      </c>
      <c r="J95" s="34">
        <f t="shared" si="41"/>
        <v>0</v>
      </c>
      <c r="K95" s="34">
        <f t="shared" si="41"/>
        <v>0</v>
      </c>
      <c r="L95" s="34">
        <f t="shared" si="41"/>
        <v>0</v>
      </c>
      <c r="M95" s="9"/>
      <c r="N95" s="147"/>
    </row>
    <row r="96" spans="1:14" ht="15.75" hidden="1" x14ac:dyDescent="0.25">
      <c r="A96" s="28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3"/>
      <c r="N96" s="147"/>
    </row>
    <row r="97" spans="1:14" ht="25.5" hidden="1" x14ac:dyDescent="0.25">
      <c r="A97" s="28"/>
      <c r="B97" s="10" t="s">
        <v>46</v>
      </c>
      <c r="C97" s="34">
        <f t="shared" ref="C97:L97" si="42">SUM(C98:C98)</f>
        <v>0</v>
      </c>
      <c r="D97" s="34">
        <f t="shared" si="42"/>
        <v>0</v>
      </c>
      <c r="E97" s="34">
        <f t="shared" si="42"/>
        <v>0</v>
      </c>
      <c r="F97" s="34">
        <f t="shared" si="42"/>
        <v>0</v>
      </c>
      <c r="G97" s="34">
        <f t="shared" si="42"/>
        <v>0</v>
      </c>
      <c r="H97" s="34">
        <f t="shared" si="42"/>
        <v>0</v>
      </c>
      <c r="I97" s="34">
        <f t="shared" si="42"/>
        <v>0</v>
      </c>
      <c r="J97" s="34">
        <f t="shared" si="42"/>
        <v>0</v>
      </c>
      <c r="K97" s="34">
        <f t="shared" si="42"/>
        <v>0</v>
      </c>
      <c r="L97" s="34">
        <f t="shared" si="42"/>
        <v>0</v>
      </c>
      <c r="M97" s="55"/>
      <c r="N97" s="147"/>
    </row>
    <row r="98" spans="1:14" ht="15.75" hidden="1" x14ac:dyDescent="0.25">
      <c r="A98" s="28"/>
      <c r="B98" s="3"/>
      <c r="C98" s="1"/>
      <c r="D98" s="1"/>
      <c r="E98" s="1"/>
      <c r="F98" s="1"/>
      <c r="G98" s="1"/>
      <c r="H98" s="1"/>
      <c r="I98" s="6"/>
      <c r="J98" s="1"/>
      <c r="K98" s="6"/>
      <c r="L98" s="1"/>
      <c r="M98" s="3"/>
      <c r="N98" s="147"/>
    </row>
    <row r="99" spans="1:14" ht="15.75" hidden="1" x14ac:dyDescent="0.25">
      <c r="A99" s="28"/>
      <c r="B99" s="56" t="s">
        <v>33</v>
      </c>
      <c r="C99" s="34">
        <f>C100</f>
        <v>0</v>
      </c>
      <c r="D99" s="34">
        <f t="shared" ref="D99:L99" si="43">D100</f>
        <v>0</v>
      </c>
      <c r="E99" s="34">
        <f t="shared" si="43"/>
        <v>0</v>
      </c>
      <c r="F99" s="34">
        <f t="shared" si="43"/>
        <v>0</v>
      </c>
      <c r="G99" s="34">
        <f t="shared" si="43"/>
        <v>0</v>
      </c>
      <c r="H99" s="34">
        <f t="shared" si="43"/>
        <v>0</v>
      </c>
      <c r="I99" s="34">
        <f t="shared" si="43"/>
        <v>0</v>
      </c>
      <c r="J99" s="34">
        <f t="shared" si="43"/>
        <v>0</v>
      </c>
      <c r="K99" s="34">
        <f t="shared" si="43"/>
        <v>0</v>
      </c>
      <c r="L99" s="34">
        <f t="shared" si="43"/>
        <v>0</v>
      </c>
      <c r="M99" s="3"/>
      <c r="N99" s="147"/>
    </row>
    <row r="100" spans="1:14" ht="15.75" hidden="1" x14ac:dyDescent="0.25">
      <c r="A100" s="28"/>
      <c r="B100" s="46"/>
      <c r="C100" s="1"/>
      <c r="D100" s="1"/>
      <c r="E100" s="40"/>
      <c r="F100" s="40"/>
      <c r="G100" s="40"/>
      <c r="H100" s="40"/>
      <c r="I100" s="1"/>
      <c r="J100" s="1"/>
      <c r="K100" s="1"/>
      <c r="L100" s="1"/>
      <c r="M100" s="3"/>
      <c r="N100" s="147"/>
    </row>
    <row r="101" spans="1:14" ht="38.25" hidden="1" x14ac:dyDescent="0.25">
      <c r="A101" s="28"/>
      <c r="B101" s="10" t="s">
        <v>134</v>
      </c>
      <c r="C101" s="34">
        <f>C102</f>
        <v>0</v>
      </c>
      <c r="D101" s="34">
        <f t="shared" ref="D101:L101" si="44">D102</f>
        <v>0</v>
      </c>
      <c r="E101" s="34">
        <f t="shared" si="44"/>
        <v>0</v>
      </c>
      <c r="F101" s="34">
        <f t="shared" si="44"/>
        <v>0</v>
      </c>
      <c r="G101" s="34">
        <f t="shared" si="44"/>
        <v>0</v>
      </c>
      <c r="H101" s="34">
        <f t="shared" si="44"/>
        <v>0</v>
      </c>
      <c r="I101" s="34">
        <f t="shared" si="44"/>
        <v>0</v>
      </c>
      <c r="J101" s="34">
        <f t="shared" si="44"/>
        <v>0</v>
      </c>
      <c r="K101" s="34">
        <f t="shared" si="44"/>
        <v>350000</v>
      </c>
      <c r="L101" s="34">
        <f t="shared" si="44"/>
        <v>350000</v>
      </c>
      <c r="M101" s="55"/>
      <c r="N101" s="147"/>
    </row>
    <row r="102" spans="1:14" ht="38.25" hidden="1" x14ac:dyDescent="0.25">
      <c r="A102" s="28"/>
      <c r="B102" s="46"/>
      <c r="C102" s="1"/>
      <c r="D102" s="1"/>
      <c r="E102" s="40"/>
      <c r="F102" s="40"/>
      <c r="G102" s="40"/>
      <c r="H102" s="40"/>
      <c r="I102" s="1"/>
      <c r="J102" s="1"/>
      <c r="K102" s="1">
        <v>350000</v>
      </c>
      <c r="L102" s="1">
        <v>350000</v>
      </c>
      <c r="M102" s="3" t="s">
        <v>304</v>
      </c>
      <c r="N102" s="147"/>
    </row>
    <row r="103" spans="1:14" ht="38.25" hidden="1" x14ac:dyDescent="0.25">
      <c r="A103" s="28" t="s">
        <v>19</v>
      </c>
      <c r="B103" s="67" t="s">
        <v>20</v>
      </c>
      <c r="C103" s="30">
        <f t="shared" ref="C103:L104" si="45">C104</f>
        <v>0</v>
      </c>
      <c r="D103" s="30">
        <f t="shared" si="45"/>
        <v>0</v>
      </c>
      <c r="E103" s="30">
        <f t="shared" si="45"/>
        <v>0</v>
      </c>
      <c r="F103" s="30">
        <f t="shared" si="45"/>
        <v>0</v>
      </c>
      <c r="G103" s="30">
        <f t="shared" si="45"/>
        <v>0</v>
      </c>
      <c r="H103" s="30">
        <f t="shared" si="45"/>
        <v>0</v>
      </c>
      <c r="I103" s="30">
        <f t="shared" si="45"/>
        <v>0</v>
      </c>
      <c r="J103" s="30">
        <f t="shared" si="45"/>
        <v>0</v>
      </c>
      <c r="K103" s="30">
        <f t="shared" si="45"/>
        <v>0</v>
      </c>
      <c r="L103" s="30">
        <f t="shared" si="45"/>
        <v>0</v>
      </c>
      <c r="M103" s="9"/>
      <c r="N103" s="147"/>
    </row>
    <row r="104" spans="1:14" ht="25.5" hidden="1" x14ac:dyDescent="0.25">
      <c r="A104" s="28" t="s">
        <v>21</v>
      </c>
      <c r="B104" s="68" t="s">
        <v>120</v>
      </c>
      <c r="C104" s="30">
        <f>C105</f>
        <v>0</v>
      </c>
      <c r="D104" s="30">
        <f t="shared" si="45"/>
        <v>0</v>
      </c>
      <c r="E104" s="30">
        <f t="shared" si="45"/>
        <v>0</v>
      </c>
      <c r="F104" s="30">
        <f t="shared" si="45"/>
        <v>0</v>
      </c>
      <c r="G104" s="30">
        <f t="shared" si="45"/>
        <v>0</v>
      </c>
      <c r="H104" s="30">
        <f t="shared" si="45"/>
        <v>0</v>
      </c>
      <c r="I104" s="30">
        <f t="shared" si="45"/>
        <v>0</v>
      </c>
      <c r="J104" s="30">
        <f t="shared" si="45"/>
        <v>0</v>
      </c>
      <c r="K104" s="30">
        <f t="shared" si="45"/>
        <v>0</v>
      </c>
      <c r="L104" s="30">
        <f t="shared" si="45"/>
        <v>0</v>
      </c>
      <c r="M104" s="9"/>
      <c r="N104" s="147"/>
    </row>
    <row r="105" spans="1:14" ht="25.5" hidden="1" x14ac:dyDescent="0.25">
      <c r="A105" s="28"/>
      <c r="B105" s="11" t="s">
        <v>31</v>
      </c>
      <c r="C105" s="34">
        <f>C106</f>
        <v>0</v>
      </c>
      <c r="D105" s="34">
        <f t="shared" ref="D105:L105" si="46">D106</f>
        <v>0</v>
      </c>
      <c r="E105" s="34">
        <f t="shared" si="46"/>
        <v>0</v>
      </c>
      <c r="F105" s="34">
        <f t="shared" si="46"/>
        <v>0</v>
      </c>
      <c r="G105" s="34">
        <f t="shared" si="46"/>
        <v>0</v>
      </c>
      <c r="H105" s="34">
        <f t="shared" si="46"/>
        <v>0</v>
      </c>
      <c r="I105" s="34">
        <f t="shared" si="46"/>
        <v>0</v>
      </c>
      <c r="J105" s="34">
        <f t="shared" si="46"/>
        <v>0</v>
      </c>
      <c r="K105" s="34">
        <f t="shared" si="46"/>
        <v>0</v>
      </c>
      <c r="L105" s="34">
        <f t="shared" si="46"/>
        <v>0</v>
      </c>
      <c r="M105" s="9"/>
      <c r="N105" s="147"/>
    </row>
    <row r="106" spans="1:14" ht="15.75" hidden="1" x14ac:dyDescent="0.25">
      <c r="A106" s="28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3"/>
      <c r="N106" s="147"/>
    </row>
    <row r="107" spans="1:14" ht="57.6" customHeight="1" x14ac:dyDescent="0.25">
      <c r="A107" s="28" t="s">
        <v>166</v>
      </c>
      <c r="B107" s="54" t="s">
        <v>63</v>
      </c>
      <c r="C107" s="30">
        <f t="shared" ref="C107:J107" si="47">C108+C117+C120</f>
        <v>0</v>
      </c>
      <c r="D107" s="30">
        <f t="shared" si="47"/>
        <v>0</v>
      </c>
      <c r="E107" s="30">
        <f t="shared" si="47"/>
        <v>0</v>
      </c>
      <c r="F107" s="30">
        <f t="shared" si="47"/>
        <v>0</v>
      </c>
      <c r="G107" s="30">
        <f t="shared" ref="G107:H107" si="48">G108+G117+G120</f>
        <v>2308209</v>
      </c>
      <c r="H107" s="30">
        <f t="shared" si="48"/>
        <v>0</v>
      </c>
      <c r="I107" s="30">
        <f t="shared" si="47"/>
        <v>0</v>
      </c>
      <c r="J107" s="30">
        <f t="shared" si="47"/>
        <v>0</v>
      </c>
      <c r="K107" s="30">
        <f t="shared" ref="K107:L107" si="49">K108+K117+K120</f>
        <v>546056</v>
      </c>
      <c r="L107" s="30">
        <f t="shared" si="49"/>
        <v>546056</v>
      </c>
      <c r="M107" s="9"/>
      <c r="N107" s="147"/>
    </row>
    <row r="108" spans="1:14" ht="63.75" hidden="1" x14ac:dyDescent="0.25">
      <c r="A108" s="28" t="s">
        <v>67</v>
      </c>
      <c r="B108" s="32" t="s">
        <v>68</v>
      </c>
      <c r="C108" s="30">
        <f>C111+C109+C115</f>
        <v>0</v>
      </c>
      <c r="D108" s="30">
        <f t="shared" ref="D108:J108" si="50">D111+D109+D115</f>
        <v>0</v>
      </c>
      <c r="E108" s="30">
        <f t="shared" si="50"/>
        <v>0</v>
      </c>
      <c r="F108" s="30">
        <f t="shared" si="50"/>
        <v>0</v>
      </c>
      <c r="G108" s="30">
        <f t="shared" ref="G108:H108" si="51">G111+G109+G115</f>
        <v>0</v>
      </c>
      <c r="H108" s="30">
        <f t="shared" si="51"/>
        <v>0</v>
      </c>
      <c r="I108" s="30">
        <f t="shared" si="50"/>
        <v>0</v>
      </c>
      <c r="J108" s="30">
        <f t="shared" si="50"/>
        <v>0</v>
      </c>
      <c r="K108" s="30">
        <f t="shared" ref="K108:L108" si="52">K111+K109+K115</f>
        <v>0</v>
      </c>
      <c r="L108" s="30">
        <f t="shared" si="52"/>
        <v>0</v>
      </c>
      <c r="M108" s="9"/>
      <c r="N108" s="147"/>
    </row>
    <row r="109" spans="1:14" ht="38.25" hidden="1" x14ac:dyDescent="0.25">
      <c r="A109" s="28"/>
      <c r="B109" s="69" t="s">
        <v>39</v>
      </c>
      <c r="C109" s="34">
        <f t="shared" ref="C109:L109" si="53">C110</f>
        <v>0</v>
      </c>
      <c r="D109" s="34">
        <f t="shared" si="53"/>
        <v>0</v>
      </c>
      <c r="E109" s="34">
        <f t="shared" si="53"/>
        <v>0</v>
      </c>
      <c r="F109" s="34">
        <f t="shared" si="53"/>
        <v>0</v>
      </c>
      <c r="G109" s="34">
        <f t="shared" si="53"/>
        <v>0</v>
      </c>
      <c r="H109" s="34">
        <f t="shared" si="53"/>
        <v>0</v>
      </c>
      <c r="I109" s="34">
        <f t="shared" si="53"/>
        <v>0</v>
      </c>
      <c r="J109" s="34">
        <f t="shared" si="53"/>
        <v>0</v>
      </c>
      <c r="K109" s="34">
        <f t="shared" si="53"/>
        <v>0</v>
      </c>
      <c r="L109" s="34">
        <f t="shared" si="53"/>
        <v>0</v>
      </c>
      <c r="M109" s="9"/>
      <c r="N109" s="147"/>
    </row>
    <row r="110" spans="1:14" ht="15.75" hidden="1" x14ac:dyDescent="0.25">
      <c r="A110" s="28"/>
      <c r="B110" s="70"/>
      <c r="C110" s="1"/>
      <c r="D110" s="1"/>
      <c r="E110" s="71"/>
      <c r="F110" s="71"/>
      <c r="G110" s="71"/>
      <c r="H110" s="71"/>
      <c r="I110" s="71"/>
      <c r="J110" s="71"/>
      <c r="K110" s="71"/>
      <c r="L110" s="71"/>
      <c r="M110" s="3"/>
      <c r="N110" s="147"/>
    </row>
    <row r="111" spans="1:14" ht="25.5" hidden="1" x14ac:dyDescent="0.25">
      <c r="A111" s="28"/>
      <c r="B111" s="10" t="s">
        <v>60</v>
      </c>
      <c r="C111" s="34">
        <f>C112+C113+C114</f>
        <v>0</v>
      </c>
      <c r="D111" s="34">
        <f t="shared" ref="D111:J111" si="54">D112+D113+D114</f>
        <v>0</v>
      </c>
      <c r="E111" s="34">
        <f t="shared" si="54"/>
        <v>0</v>
      </c>
      <c r="F111" s="34">
        <f t="shared" si="54"/>
        <v>0</v>
      </c>
      <c r="G111" s="34">
        <f t="shared" ref="G111:H111" si="55">G112+G113+G114</f>
        <v>0</v>
      </c>
      <c r="H111" s="34">
        <f t="shared" si="55"/>
        <v>0</v>
      </c>
      <c r="I111" s="34">
        <f t="shared" si="54"/>
        <v>0</v>
      </c>
      <c r="J111" s="34">
        <f t="shared" si="54"/>
        <v>0</v>
      </c>
      <c r="K111" s="34">
        <f t="shared" ref="K111:L111" si="56">K112+K113+K114</f>
        <v>0</v>
      </c>
      <c r="L111" s="34">
        <f t="shared" si="56"/>
        <v>0</v>
      </c>
      <c r="M111" s="9"/>
      <c r="N111" s="147"/>
    </row>
    <row r="112" spans="1:14" ht="15.75" hidden="1" x14ac:dyDescent="0.25">
      <c r="A112" s="28"/>
      <c r="B112" s="9"/>
      <c r="C112" s="7"/>
      <c r="D112" s="71"/>
      <c r="E112" s="7"/>
      <c r="F112" s="71"/>
      <c r="G112" s="7"/>
      <c r="H112" s="71"/>
      <c r="I112" s="1"/>
      <c r="J112" s="1"/>
      <c r="K112" s="1"/>
      <c r="L112" s="1"/>
      <c r="M112" s="3"/>
      <c r="N112" s="147"/>
    </row>
    <row r="113" spans="1:14" ht="15.75" hidden="1" x14ac:dyDescent="0.25">
      <c r="A113" s="28"/>
      <c r="B113" s="9"/>
      <c r="C113" s="7"/>
      <c r="D113" s="71"/>
      <c r="E113" s="7"/>
      <c r="F113" s="71"/>
      <c r="G113" s="7"/>
      <c r="H113" s="71"/>
      <c r="I113" s="1"/>
      <c r="J113" s="1"/>
      <c r="K113" s="1"/>
      <c r="L113" s="1"/>
      <c r="M113" s="3"/>
      <c r="N113" s="147"/>
    </row>
    <row r="114" spans="1:14" ht="15.75" hidden="1" x14ac:dyDescent="0.25">
      <c r="A114" s="28"/>
      <c r="B114" s="9"/>
      <c r="C114" s="7"/>
      <c r="D114" s="71"/>
      <c r="E114" s="7"/>
      <c r="F114" s="71"/>
      <c r="G114" s="7"/>
      <c r="H114" s="71"/>
      <c r="I114" s="1"/>
      <c r="J114" s="1"/>
      <c r="K114" s="1"/>
      <c r="L114" s="1"/>
      <c r="M114" s="3"/>
      <c r="N114" s="147"/>
    </row>
    <row r="115" spans="1:14" ht="63.75" hidden="1" x14ac:dyDescent="0.25">
      <c r="A115" s="28"/>
      <c r="B115" s="56" t="s">
        <v>133</v>
      </c>
      <c r="C115" s="34">
        <f>C116</f>
        <v>0</v>
      </c>
      <c r="D115" s="34">
        <f t="shared" ref="D115:L115" si="57">D116</f>
        <v>0</v>
      </c>
      <c r="E115" s="34">
        <f t="shared" si="57"/>
        <v>0</v>
      </c>
      <c r="F115" s="34">
        <f t="shared" si="57"/>
        <v>0</v>
      </c>
      <c r="G115" s="34">
        <f t="shared" si="57"/>
        <v>0</v>
      </c>
      <c r="H115" s="34">
        <f t="shared" si="57"/>
        <v>0</v>
      </c>
      <c r="I115" s="34">
        <f t="shared" si="57"/>
        <v>0</v>
      </c>
      <c r="J115" s="34">
        <f t="shared" si="57"/>
        <v>0</v>
      </c>
      <c r="K115" s="34">
        <f t="shared" si="57"/>
        <v>0</v>
      </c>
      <c r="L115" s="34">
        <f t="shared" si="57"/>
        <v>0</v>
      </c>
      <c r="M115" s="3"/>
      <c r="N115" s="147"/>
    </row>
    <row r="116" spans="1:14" ht="15.75" hidden="1" x14ac:dyDescent="0.25">
      <c r="A116" s="28"/>
      <c r="B116" s="70"/>
      <c r="C116" s="1"/>
      <c r="D116" s="71"/>
      <c r="E116" s="71"/>
      <c r="F116" s="71"/>
      <c r="G116" s="71"/>
      <c r="H116" s="71"/>
      <c r="I116" s="71"/>
      <c r="J116" s="71"/>
      <c r="K116" s="71"/>
      <c r="L116" s="71"/>
      <c r="M116" s="3"/>
      <c r="N116" s="147"/>
    </row>
    <row r="117" spans="1:14" ht="63.75" hidden="1" x14ac:dyDescent="0.25">
      <c r="A117" s="28" t="s">
        <v>167</v>
      </c>
      <c r="B117" s="54" t="s">
        <v>64</v>
      </c>
      <c r="C117" s="30">
        <f t="shared" ref="C117:L118" si="58">C118</f>
        <v>0</v>
      </c>
      <c r="D117" s="30">
        <f t="shared" si="58"/>
        <v>0</v>
      </c>
      <c r="E117" s="30">
        <f t="shared" si="58"/>
        <v>0</v>
      </c>
      <c r="F117" s="30">
        <f t="shared" si="58"/>
        <v>0</v>
      </c>
      <c r="G117" s="30">
        <f t="shared" si="58"/>
        <v>0</v>
      </c>
      <c r="H117" s="30">
        <f t="shared" si="58"/>
        <v>0</v>
      </c>
      <c r="I117" s="30">
        <f t="shared" si="58"/>
        <v>0</v>
      </c>
      <c r="J117" s="30">
        <f t="shared" si="58"/>
        <v>0</v>
      </c>
      <c r="K117" s="30">
        <f t="shared" si="58"/>
        <v>0</v>
      </c>
      <c r="L117" s="30">
        <f t="shared" si="58"/>
        <v>0</v>
      </c>
      <c r="M117" s="9"/>
      <c r="N117" s="147"/>
    </row>
    <row r="118" spans="1:14" ht="25.5" hidden="1" x14ac:dyDescent="0.25">
      <c r="A118" s="28"/>
      <c r="B118" s="10" t="s">
        <v>60</v>
      </c>
      <c r="C118" s="34">
        <f>C119</f>
        <v>0</v>
      </c>
      <c r="D118" s="34">
        <f t="shared" si="58"/>
        <v>0</v>
      </c>
      <c r="E118" s="34">
        <f t="shared" si="58"/>
        <v>0</v>
      </c>
      <c r="F118" s="34">
        <f t="shared" si="58"/>
        <v>0</v>
      </c>
      <c r="G118" s="34">
        <f t="shared" si="58"/>
        <v>0</v>
      </c>
      <c r="H118" s="34">
        <f t="shared" si="58"/>
        <v>0</v>
      </c>
      <c r="I118" s="34">
        <f t="shared" si="58"/>
        <v>0</v>
      </c>
      <c r="J118" s="34">
        <f t="shared" si="58"/>
        <v>0</v>
      </c>
      <c r="K118" s="34">
        <f t="shared" si="58"/>
        <v>0</v>
      </c>
      <c r="L118" s="34">
        <f t="shared" si="58"/>
        <v>0</v>
      </c>
      <c r="M118" s="9"/>
      <c r="N118" s="147"/>
    </row>
    <row r="119" spans="1:14" ht="15.75" hidden="1" x14ac:dyDescent="0.25">
      <c r="A119" s="28"/>
      <c r="B119" s="69"/>
      <c r="C119" s="34"/>
      <c r="D119" s="34"/>
      <c r="E119" s="8"/>
      <c r="F119" s="34"/>
      <c r="G119" s="8"/>
      <c r="H119" s="34"/>
      <c r="I119" s="34"/>
      <c r="J119" s="34"/>
      <c r="K119" s="34"/>
      <c r="L119" s="34"/>
      <c r="M119" s="9"/>
      <c r="N119" s="147"/>
    </row>
    <row r="120" spans="1:14" ht="55.15" customHeight="1" x14ac:dyDescent="0.25">
      <c r="A120" s="28" t="s">
        <v>168</v>
      </c>
      <c r="B120" s="72" t="s">
        <v>329</v>
      </c>
      <c r="C120" s="30">
        <f t="shared" ref="C120:L120" si="59">C121</f>
        <v>0</v>
      </c>
      <c r="D120" s="30">
        <f t="shared" si="59"/>
        <v>0</v>
      </c>
      <c r="E120" s="30">
        <f t="shared" si="59"/>
        <v>0</v>
      </c>
      <c r="F120" s="30">
        <f t="shared" si="59"/>
        <v>0</v>
      </c>
      <c r="G120" s="30">
        <f t="shared" si="59"/>
        <v>2308209</v>
      </c>
      <c r="H120" s="30">
        <f t="shared" si="59"/>
        <v>0</v>
      </c>
      <c r="I120" s="30">
        <f t="shared" si="59"/>
        <v>0</v>
      </c>
      <c r="J120" s="30">
        <f t="shared" si="59"/>
        <v>0</v>
      </c>
      <c r="K120" s="30">
        <f t="shared" si="59"/>
        <v>546056</v>
      </c>
      <c r="L120" s="30">
        <f t="shared" si="59"/>
        <v>546056</v>
      </c>
      <c r="M120" s="9"/>
      <c r="N120" s="147"/>
    </row>
    <row r="121" spans="1:14" ht="25.5" x14ac:dyDescent="0.25">
      <c r="A121" s="28"/>
      <c r="B121" s="10" t="s">
        <v>60</v>
      </c>
      <c r="C121" s="34">
        <f t="shared" ref="C121:I121" si="60">C122+C123+C124+C125</f>
        <v>0</v>
      </c>
      <c r="D121" s="34">
        <f t="shared" si="60"/>
        <v>0</v>
      </c>
      <c r="E121" s="34">
        <f t="shared" si="60"/>
        <v>0</v>
      </c>
      <c r="F121" s="34">
        <f t="shared" si="60"/>
        <v>0</v>
      </c>
      <c r="G121" s="34">
        <f t="shared" ref="G121:H121" si="61">G122+G123+G124+G125</f>
        <v>2308209</v>
      </c>
      <c r="H121" s="34">
        <f t="shared" si="61"/>
        <v>0</v>
      </c>
      <c r="I121" s="34">
        <f t="shared" si="60"/>
        <v>0</v>
      </c>
      <c r="J121" s="34">
        <f>J122+J123+J124+J125</f>
        <v>0</v>
      </c>
      <c r="K121" s="34">
        <f t="shared" ref="K121" si="62">K122+K123+K124+K125</f>
        <v>546056</v>
      </c>
      <c r="L121" s="34">
        <f>L122+L123+L124+L125</f>
        <v>546056</v>
      </c>
      <c r="M121" s="9"/>
      <c r="N121" s="147"/>
    </row>
    <row r="122" spans="1:14" ht="69" customHeight="1" x14ac:dyDescent="0.25">
      <c r="A122" s="28"/>
      <c r="B122" s="73" t="s">
        <v>254</v>
      </c>
      <c r="C122" s="1"/>
      <c r="D122" s="1"/>
      <c r="E122" s="1"/>
      <c r="F122" s="1"/>
      <c r="G122" s="1">
        <v>9800</v>
      </c>
      <c r="H122" s="1"/>
      <c r="I122" s="1"/>
      <c r="J122" s="1"/>
      <c r="K122" s="1"/>
      <c r="L122" s="1"/>
      <c r="M122" s="3" t="s">
        <v>282</v>
      </c>
      <c r="N122" s="147"/>
    </row>
    <row r="123" spans="1:14" ht="21.6" customHeight="1" x14ac:dyDescent="0.25">
      <c r="A123" s="28"/>
      <c r="B123" s="73" t="s">
        <v>255</v>
      </c>
      <c r="C123" s="1"/>
      <c r="D123" s="1"/>
      <c r="E123" s="1"/>
      <c r="F123" s="1"/>
      <c r="G123" s="1">
        <v>2298409</v>
      </c>
      <c r="H123" s="1"/>
      <c r="I123" s="1"/>
      <c r="J123" s="1"/>
      <c r="K123" s="143">
        <v>546056</v>
      </c>
      <c r="L123" s="143">
        <v>546056</v>
      </c>
      <c r="M123" s="144" t="s">
        <v>333</v>
      </c>
      <c r="N123" s="147"/>
    </row>
    <row r="124" spans="1:14" ht="15.75" hidden="1" x14ac:dyDescent="0.25">
      <c r="A124" s="28"/>
      <c r="B124" s="7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9"/>
      <c r="N124" s="147"/>
    </row>
    <row r="125" spans="1:14" ht="15.75" hidden="1" x14ac:dyDescent="0.25">
      <c r="A125" s="28"/>
      <c r="B125" s="10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73"/>
      <c r="N125" s="147"/>
    </row>
    <row r="126" spans="1:14" ht="70.150000000000006" customHeight="1" x14ac:dyDescent="0.25">
      <c r="A126" s="28" t="s">
        <v>241</v>
      </c>
      <c r="B126" s="32" t="s">
        <v>242</v>
      </c>
      <c r="C126" s="30">
        <f>SUM(C127)</f>
        <v>0</v>
      </c>
      <c r="D126" s="30">
        <f t="shared" ref="D126:L127" si="63">SUM(D127)</f>
        <v>0</v>
      </c>
      <c r="E126" s="30">
        <f t="shared" si="63"/>
        <v>0</v>
      </c>
      <c r="F126" s="30">
        <f t="shared" si="63"/>
        <v>0</v>
      </c>
      <c r="G126" s="30">
        <f>G127+G131</f>
        <v>205000000</v>
      </c>
      <c r="H126" s="30">
        <f t="shared" si="63"/>
        <v>0</v>
      </c>
      <c r="I126" s="30">
        <f t="shared" si="63"/>
        <v>0</v>
      </c>
      <c r="J126" s="30">
        <f t="shared" si="63"/>
        <v>0</v>
      </c>
      <c r="K126" s="30">
        <f t="shared" si="63"/>
        <v>0</v>
      </c>
      <c r="L126" s="30">
        <f t="shared" si="63"/>
        <v>0</v>
      </c>
      <c r="M126" s="9"/>
      <c r="N126" s="147"/>
    </row>
    <row r="127" spans="1:14" ht="51" hidden="1" x14ac:dyDescent="0.25">
      <c r="A127" s="28" t="s">
        <v>243</v>
      </c>
      <c r="B127" s="54" t="s">
        <v>244</v>
      </c>
      <c r="C127" s="30">
        <f>SUM(C128)</f>
        <v>0</v>
      </c>
      <c r="D127" s="30">
        <f t="shared" si="63"/>
        <v>0</v>
      </c>
      <c r="E127" s="30">
        <f t="shared" si="63"/>
        <v>0</v>
      </c>
      <c r="F127" s="30">
        <f t="shared" si="63"/>
        <v>0</v>
      </c>
      <c r="G127" s="30">
        <f t="shared" si="63"/>
        <v>0</v>
      </c>
      <c r="H127" s="30">
        <f t="shared" si="63"/>
        <v>0</v>
      </c>
      <c r="I127" s="30">
        <f t="shared" si="63"/>
        <v>0</v>
      </c>
      <c r="J127" s="30">
        <f t="shared" si="63"/>
        <v>0</v>
      </c>
      <c r="K127" s="30">
        <f t="shared" si="63"/>
        <v>0</v>
      </c>
      <c r="L127" s="30">
        <f t="shared" si="63"/>
        <v>0</v>
      </c>
      <c r="M127" s="9"/>
      <c r="N127" s="147"/>
    </row>
    <row r="128" spans="1:14" ht="51" hidden="1" x14ac:dyDescent="0.25">
      <c r="A128" s="28"/>
      <c r="B128" s="10" t="s">
        <v>151</v>
      </c>
      <c r="C128" s="34">
        <f>C129+C130</f>
        <v>0</v>
      </c>
      <c r="D128" s="34">
        <f t="shared" ref="D128:L128" si="64">D129+D130</f>
        <v>0</v>
      </c>
      <c r="E128" s="34">
        <f t="shared" si="64"/>
        <v>0</v>
      </c>
      <c r="F128" s="34">
        <f t="shared" si="64"/>
        <v>0</v>
      </c>
      <c r="G128" s="34">
        <f t="shared" si="64"/>
        <v>0</v>
      </c>
      <c r="H128" s="34">
        <f t="shared" si="64"/>
        <v>0</v>
      </c>
      <c r="I128" s="34">
        <f t="shared" si="64"/>
        <v>0</v>
      </c>
      <c r="J128" s="34">
        <f t="shared" si="64"/>
        <v>0</v>
      </c>
      <c r="K128" s="34">
        <f t="shared" si="64"/>
        <v>0</v>
      </c>
      <c r="L128" s="34">
        <f t="shared" si="64"/>
        <v>0</v>
      </c>
      <c r="M128" s="3"/>
      <c r="N128" s="147"/>
    </row>
    <row r="129" spans="1:14" ht="25.5" hidden="1" x14ac:dyDescent="0.25">
      <c r="A129" s="28"/>
      <c r="B129" s="9" t="s">
        <v>245</v>
      </c>
      <c r="C129" s="1"/>
      <c r="D129" s="1"/>
      <c r="E129" s="74"/>
      <c r="F129" s="74"/>
      <c r="G129" s="75"/>
      <c r="H129" s="74"/>
      <c r="I129" s="74"/>
      <c r="J129" s="74"/>
      <c r="K129" s="74"/>
      <c r="L129" s="74"/>
      <c r="M129" s="3"/>
      <c r="N129" s="147"/>
    </row>
    <row r="130" spans="1:14" ht="38.25" hidden="1" x14ac:dyDescent="0.25">
      <c r="A130" s="28"/>
      <c r="B130" s="9" t="s">
        <v>248</v>
      </c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20"/>
      <c r="N130" s="147"/>
    </row>
    <row r="131" spans="1:14" ht="45" customHeight="1" x14ac:dyDescent="0.25">
      <c r="A131" s="28" t="s">
        <v>274</v>
      </c>
      <c r="B131" s="134" t="s">
        <v>248</v>
      </c>
      <c r="C131" s="30"/>
      <c r="D131" s="30"/>
      <c r="E131" s="30"/>
      <c r="F131" s="30"/>
      <c r="G131" s="30">
        <f>G132</f>
        <v>205000000</v>
      </c>
      <c r="H131" s="30"/>
      <c r="I131" s="1"/>
      <c r="J131" s="1"/>
      <c r="K131" s="1"/>
      <c r="L131" s="1"/>
      <c r="M131" s="73"/>
      <c r="N131" s="147"/>
    </row>
    <row r="132" spans="1:14" ht="55.15" customHeight="1" x14ac:dyDescent="0.25">
      <c r="A132" s="28"/>
      <c r="B132" s="10" t="s">
        <v>151</v>
      </c>
      <c r="C132" s="1"/>
      <c r="D132" s="1"/>
      <c r="E132" s="1"/>
      <c r="F132" s="1"/>
      <c r="G132" s="34">
        <f>G133</f>
        <v>205000000</v>
      </c>
      <c r="H132" s="1"/>
      <c r="I132" s="1"/>
      <c r="J132" s="1"/>
      <c r="K132" s="1"/>
      <c r="L132" s="1"/>
      <c r="M132" s="73"/>
      <c r="N132" s="147"/>
    </row>
    <row r="133" spans="1:14" ht="38.25" x14ac:dyDescent="0.25">
      <c r="A133" s="28"/>
      <c r="B133" s="10"/>
      <c r="C133" s="1"/>
      <c r="D133" s="1"/>
      <c r="E133" s="1"/>
      <c r="F133" s="1"/>
      <c r="G133" s="1">
        <v>205000000</v>
      </c>
      <c r="H133" s="1"/>
      <c r="I133" s="1"/>
      <c r="J133" s="1"/>
      <c r="K133" s="1"/>
      <c r="L133" s="1"/>
      <c r="M133" s="73" t="s">
        <v>249</v>
      </c>
      <c r="N133" s="147"/>
    </row>
    <row r="134" spans="1:14" ht="43.15" customHeight="1" x14ac:dyDescent="0.25">
      <c r="A134" s="28" t="s">
        <v>22</v>
      </c>
      <c r="B134" s="54" t="s">
        <v>23</v>
      </c>
      <c r="C134" s="30">
        <f>C135</f>
        <v>0</v>
      </c>
      <c r="D134" s="30">
        <f t="shared" ref="D134:L134" si="65">D135</f>
        <v>0</v>
      </c>
      <c r="E134" s="30">
        <f t="shared" si="65"/>
        <v>0</v>
      </c>
      <c r="F134" s="30">
        <f t="shared" si="65"/>
        <v>0</v>
      </c>
      <c r="G134" s="30">
        <f t="shared" si="65"/>
        <v>6318000</v>
      </c>
      <c r="H134" s="30">
        <f t="shared" si="65"/>
        <v>0</v>
      </c>
      <c r="I134" s="30">
        <f t="shared" si="65"/>
        <v>0</v>
      </c>
      <c r="J134" s="30">
        <f t="shared" si="65"/>
        <v>0</v>
      </c>
      <c r="K134" s="30">
        <f t="shared" si="65"/>
        <v>20098012</v>
      </c>
      <c r="L134" s="30">
        <f t="shared" si="65"/>
        <v>20098012</v>
      </c>
      <c r="M134" s="9"/>
      <c r="N134" s="147"/>
    </row>
    <row r="135" spans="1:14" ht="54.6" customHeight="1" x14ac:dyDescent="0.25">
      <c r="A135" s="28" t="s">
        <v>24</v>
      </c>
      <c r="B135" s="54" t="s">
        <v>25</v>
      </c>
      <c r="C135" s="30">
        <f t="shared" ref="C135:L135" si="66">C136</f>
        <v>0</v>
      </c>
      <c r="D135" s="30">
        <f t="shared" si="66"/>
        <v>0</v>
      </c>
      <c r="E135" s="30">
        <f t="shared" si="66"/>
        <v>0</v>
      </c>
      <c r="F135" s="30">
        <f t="shared" si="66"/>
        <v>0</v>
      </c>
      <c r="G135" s="30">
        <f t="shared" si="66"/>
        <v>6318000</v>
      </c>
      <c r="H135" s="30">
        <f t="shared" si="66"/>
        <v>0</v>
      </c>
      <c r="I135" s="30">
        <f t="shared" si="66"/>
        <v>0</v>
      </c>
      <c r="J135" s="30">
        <f t="shared" si="66"/>
        <v>0</v>
      </c>
      <c r="K135" s="30">
        <f t="shared" si="66"/>
        <v>20098012</v>
      </c>
      <c r="L135" s="30">
        <f t="shared" si="66"/>
        <v>20098012</v>
      </c>
      <c r="M135" s="9"/>
      <c r="N135" s="147"/>
    </row>
    <row r="136" spans="1:14" ht="42" customHeight="1" x14ac:dyDescent="0.25">
      <c r="A136" s="152"/>
      <c r="B136" s="56" t="s">
        <v>26</v>
      </c>
      <c r="C136" s="34">
        <f>C137+C138+C139+C140+C141+C142+C143</f>
        <v>0</v>
      </c>
      <c r="D136" s="34">
        <f t="shared" ref="D136:L136" si="67">D137+D138+D139+D140+D141+D142+D143</f>
        <v>0</v>
      </c>
      <c r="E136" s="34">
        <f t="shared" si="67"/>
        <v>0</v>
      </c>
      <c r="F136" s="34">
        <f t="shared" si="67"/>
        <v>0</v>
      </c>
      <c r="G136" s="34">
        <f t="shared" si="67"/>
        <v>6318000</v>
      </c>
      <c r="H136" s="34">
        <f t="shared" si="67"/>
        <v>0</v>
      </c>
      <c r="I136" s="34">
        <f t="shared" si="67"/>
        <v>0</v>
      </c>
      <c r="J136" s="34">
        <f t="shared" si="67"/>
        <v>0</v>
      </c>
      <c r="K136" s="34">
        <f t="shared" si="67"/>
        <v>20098012</v>
      </c>
      <c r="L136" s="34">
        <f t="shared" si="67"/>
        <v>20098012</v>
      </c>
      <c r="M136" s="9"/>
      <c r="N136" s="147"/>
    </row>
    <row r="137" spans="1:14" ht="25.5" x14ac:dyDescent="0.25">
      <c r="A137" s="153"/>
      <c r="B137" s="70" t="s">
        <v>337</v>
      </c>
      <c r="C137" s="1"/>
      <c r="D137" s="1"/>
      <c r="E137" s="1"/>
      <c r="F137" s="1"/>
      <c r="G137" s="1">
        <v>3026000</v>
      </c>
      <c r="H137" s="1"/>
      <c r="I137" s="1"/>
      <c r="J137" s="1"/>
      <c r="K137" s="1"/>
      <c r="L137" s="1"/>
      <c r="M137" s="149" t="s">
        <v>282</v>
      </c>
      <c r="N137" s="147"/>
    </row>
    <row r="138" spans="1:14" ht="17.25" customHeight="1" x14ac:dyDescent="0.25">
      <c r="A138" s="153"/>
      <c r="B138" s="70" t="s">
        <v>267</v>
      </c>
      <c r="C138" s="1"/>
      <c r="D138" s="1"/>
      <c r="E138" s="1"/>
      <c r="F138" s="1"/>
      <c r="G138" s="1">
        <v>1978000</v>
      </c>
      <c r="H138" s="1"/>
      <c r="I138" s="1"/>
      <c r="J138" s="1"/>
      <c r="K138" s="1"/>
      <c r="L138" s="1"/>
      <c r="M138" s="149" t="s">
        <v>282</v>
      </c>
      <c r="N138" s="147"/>
    </row>
    <row r="139" spans="1:14" ht="95.45" hidden="1" customHeight="1" x14ac:dyDescent="0.25">
      <c r="A139" s="153"/>
      <c r="B139" s="138" t="s">
        <v>326</v>
      </c>
      <c r="C139" s="77"/>
      <c r="D139" s="1"/>
      <c r="E139" s="1"/>
      <c r="F139" s="1"/>
      <c r="G139" s="1"/>
      <c r="H139" s="1"/>
      <c r="I139" s="1"/>
      <c r="J139" s="1"/>
      <c r="K139" s="1"/>
      <c r="L139" s="1">
        <v>5998212</v>
      </c>
      <c r="M139" s="163" t="s">
        <v>305</v>
      </c>
      <c r="N139" s="147"/>
    </row>
    <row r="140" spans="1:14" ht="25.5" hidden="1" x14ac:dyDescent="0.25">
      <c r="A140" s="153"/>
      <c r="B140" s="70" t="s">
        <v>325</v>
      </c>
      <c r="C140" s="1"/>
      <c r="D140" s="1"/>
      <c r="E140" s="1"/>
      <c r="F140" s="1"/>
      <c r="G140" s="1"/>
      <c r="H140" s="1"/>
      <c r="I140" s="1"/>
      <c r="J140" s="1"/>
      <c r="K140" s="1">
        <f>756751+14378261</f>
        <v>15135012</v>
      </c>
      <c r="L140" s="1"/>
      <c r="M140" s="157"/>
      <c r="N140" s="147"/>
    </row>
    <row r="141" spans="1:14" ht="15.75" hidden="1" x14ac:dyDescent="0.25">
      <c r="A141" s="153"/>
      <c r="B141" s="70" t="s">
        <v>268</v>
      </c>
      <c r="C141" s="1"/>
      <c r="D141" s="1"/>
      <c r="E141" s="1"/>
      <c r="F141" s="1"/>
      <c r="G141" s="1"/>
      <c r="H141" s="1"/>
      <c r="I141" s="1"/>
      <c r="J141" s="1"/>
      <c r="K141" s="1"/>
      <c r="L141" s="1">
        <v>9136800</v>
      </c>
      <c r="M141" s="157"/>
      <c r="N141" s="147"/>
    </row>
    <row r="142" spans="1:14" ht="110.45" customHeight="1" x14ac:dyDescent="0.25">
      <c r="A142" s="153"/>
      <c r="B142" s="70" t="s">
        <v>292</v>
      </c>
      <c r="C142" s="1"/>
      <c r="D142" s="1"/>
      <c r="E142" s="1"/>
      <c r="F142" s="1"/>
      <c r="G142" s="1">
        <v>1314000</v>
      </c>
      <c r="H142" s="1"/>
      <c r="I142" s="1"/>
      <c r="J142" s="1"/>
      <c r="K142" s="1"/>
      <c r="L142" s="1"/>
      <c r="M142" s="139" t="s">
        <v>313</v>
      </c>
      <c r="N142" s="147"/>
    </row>
    <row r="143" spans="1:14" ht="38.25" hidden="1" x14ac:dyDescent="0.25">
      <c r="A143" s="153"/>
      <c r="B143" s="9" t="s">
        <v>269</v>
      </c>
      <c r="C143" s="1"/>
      <c r="D143" s="1"/>
      <c r="E143" s="1"/>
      <c r="F143" s="1"/>
      <c r="G143" s="1"/>
      <c r="H143" s="1"/>
      <c r="I143" s="1"/>
      <c r="J143" s="1"/>
      <c r="K143" s="126">
        <v>4963000</v>
      </c>
      <c r="L143" s="126">
        <v>4963000</v>
      </c>
      <c r="M143" s="139" t="s">
        <v>314</v>
      </c>
      <c r="N143" s="147"/>
    </row>
    <row r="144" spans="1:14" ht="63.75" hidden="1" x14ac:dyDescent="0.25">
      <c r="A144" s="28" t="s">
        <v>197</v>
      </c>
      <c r="B144" s="54" t="s">
        <v>27</v>
      </c>
      <c r="C144" s="30">
        <f t="shared" ref="C144:J144" si="68">C145+C152+C156</f>
        <v>0</v>
      </c>
      <c r="D144" s="30">
        <f t="shared" si="68"/>
        <v>0</v>
      </c>
      <c r="E144" s="30">
        <f t="shared" si="68"/>
        <v>0</v>
      </c>
      <c r="F144" s="30">
        <f t="shared" si="68"/>
        <v>0</v>
      </c>
      <c r="G144" s="30">
        <f t="shared" ref="G144:H144" si="69">G145+G152+G156</f>
        <v>0</v>
      </c>
      <c r="H144" s="30">
        <f t="shared" si="69"/>
        <v>0</v>
      </c>
      <c r="I144" s="30">
        <f t="shared" si="68"/>
        <v>0</v>
      </c>
      <c r="J144" s="30">
        <f t="shared" si="68"/>
        <v>0</v>
      </c>
      <c r="K144" s="30">
        <f t="shared" ref="K144:L144" si="70">K145+K152+K156</f>
        <v>0</v>
      </c>
      <c r="L144" s="30">
        <f t="shared" si="70"/>
        <v>0</v>
      </c>
      <c r="M144" s="9"/>
      <c r="N144" s="147"/>
    </row>
    <row r="145" spans="1:14" ht="63.75" hidden="1" x14ac:dyDescent="0.25">
      <c r="A145" s="28" t="s">
        <v>71</v>
      </c>
      <c r="B145" s="78" t="s">
        <v>72</v>
      </c>
      <c r="C145" s="30">
        <f>C146+C148+C150</f>
        <v>0</v>
      </c>
      <c r="D145" s="30">
        <f t="shared" ref="D145:J145" si="71">D146+D148+D150</f>
        <v>0</v>
      </c>
      <c r="E145" s="30">
        <f t="shared" si="71"/>
        <v>0</v>
      </c>
      <c r="F145" s="30">
        <f t="shared" si="71"/>
        <v>0</v>
      </c>
      <c r="G145" s="30">
        <f t="shared" ref="G145:H145" si="72">G146+G148+G150</f>
        <v>0</v>
      </c>
      <c r="H145" s="30">
        <f t="shared" si="72"/>
        <v>0</v>
      </c>
      <c r="I145" s="30">
        <f t="shared" si="71"/>
        <v>0</v>
      </c>
      <c r="J145" s="30">
        <f t="shared" si="71"/>
        <v>0</v>
      </c>
      <c r="K145" s="30">
        <f t="shared" ref="K145:L145" si="73">K146+K148+K150</f>
        <v>0</v>
      </c>
      <c r="L145" s="30">
        <f t="shared" si="73"/>
        <v>0</v>
      </c>
      <c r="M145" s="9"/>
      <c r="N145" s="147"/>
    </row>
    <row r="146" spans="1:14" ht="38.25" hidden="1" x14ac:dyDescent="0.25">
      <c r="A146" s="28"/>
      <c r="B146" s="10" t="s">
        <v>41</v>
      </c>
      <c r="C146" s="34">
        <f>C147</f>
        <v>0</v>
      </c>
      <c r="D146" s="34">
        <f t="shared" ref="D146:L146" si="74">D147</f>
        <v>0</v>
      </c>
      <c r="E146" s="34">
        <f t="shared" si="74"/>
        <v>0</v>
      </c>
      <c r="F146" s="34">
        <f t="shared" si="74"/>
        <v>0</v>
      </c>
      <c r="G146" s="34">
        <f t="shared" si="74"/>
        <v>0</v>
      </c>
      <c r="H146" s="34">
        <f t="shared" si="74"/>
        <v>0</v>
      </c>
      <c r="I146" s="34">
        <f t="shared" si="74"/>
        <v>0</v>
      </c>
      <c r="J146" s="34">
        <f t="shared" si="74"/>
        <v>0</v>
      </c>
      <c r="K146" s="34">
        <f t="shared" si="74"/>
        <v>0</v>
      </c>
      <c r="L146" s="34">
        <f t="shared" si="74"/>
        <v>0</v>
      </c>
      <c r="M146" s="9"/>
      <c r="N146" s="147"/>
    </row>
    <row r="147" spans="1:14" ht="15.75" hidden="1" x14ac:dyDescent="0.25">
      <c r="A147" s="28"/>
      <c r="B147" s="10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"/>
      <c r="N147" s="147"/>
    </row>
    <row r="148" spans="1:14" ht="25.5" hidden="1" x14ac:dyDescent="0.25">
      <c r="A148" s="28"/>
      <c r="B148" s="56" t="s">
        <v>73</v>
      </c>
      <c r="C148" s="34">
        <f>C149</f>
        <v>0</v>
      </c>
      <c r="D148" s="34">
        <f t="shared" ref="D148:L148" si="75">D149</f>
        <v>0</v>
      </c>
      <c r="E148" s="34">
        <f t="shared" si="75"/>
        <v>0</v>
      </c>
      <c r="F148" s="34">
        <f t="shared" si="75"/>
        <v>0</v>
      </c>
      <c r="G148" s="34">
        <f t="shared" si="75"/>
        <v>0</v>
      </c>
      <c r="H148" s="34">
        <f t="shared" si="75"/>
        <v>0</v>
      </c>
      <c r="I148" s="34">
        <f t="shared" si="75"/>
        <v>0</v>
      </c>
      <c r="J148" s="34">
        <f t="shared" si="75"/>
        <v>0</v>
      </c>
      <c r="K148" s="34">
        <f t="shared" si="75"/>
        <v>0</v>
      </c>
      <c r="L148" s="34">
        <f t="shared" si="75"/>
        <v>0</v>
      </c>
      <c r="M148" s="9"/>
      <c r="N148" s="147"/>
    </row>
    <row r="149" spans="1:14" ht="15.75" hidden="1" x14ac:dyDescent="0.25">
      <c r="A149" s="28"/>
      <c r="B149" s="9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9"/>
      <c r="N149" s="147"/>
    </row>
    <row r="150" spans="1:14" ht="25.5" hidden="1" x14ac:dyDescent="0.25">
      <c r="A150" s="28"/>
      <c r="B150" s="79" t="s">
        <v>28</v>
      </c>
      <c r="C150" s="34">
        <f>C151</f>
        <v>0</v>
      </c>
      <c r="D150" s="34">
        <f t="shared" ref="D150:L150" si="76">D151</f>
        <v>0</v>
      </c>
      <c r="E150" s="34">
        <f t="shared" si="76"/>
        <v>0</v>
      </c>
      <c r="F150" s="34">
        <f t="shared" si="76"/>
        <v>0</v>
      </c>
      <c r="G150" s="34">
        <f t="shared" si="76"/>
        <v>0</v>
      </c>
      <c r="H150" s="34">
        <f t="shared" si="76"/>
        <v>0</v>
      </c>
      <c r="I150" s="34">
        <f t="shared" si="76"/>
        <v>0</v>
      </c>
      <c r="J150" s="34">
        <f t="shared" si="76"/>
        <v>0</v>
      </c>
      <c r="K150" s="34">
        <f t="shared" si="76"/>
        <v>0</v>
      </c>
      <c r="L150" s="34">
        <f t="shared" si="76"/>
        <v>0</v>
      </c>
      <c r="M150" s="9"/>
      <c r="N150" s="147"/>
    </row>
    <row r="151" spans="1:14" ht="15.75" hidden="1" x14ac:dyDescent="0.25">
      <c r="A151" s="28"/>
      <c r="B151" s="9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9"/>
      <c r="N151" s="147"/>
    </row>
    <row r="152" spans="1:14" ht="76.5" hidden="1" x14ac:dyDescent="0.25">
      <c r="A152" s="28" t="s">
        <v>169</v>
      </c>
      <c r="B152" s="78" t="s">
        <v>99</v>
      </c>
      <c r="C152" s="30">
        <f t="shared" ref="C152:L152" si="77">C153</f>
        <v>0</v>
      </c>
      <c r="D152" s="30">
        <f t="shared" si="77"/>
        <v>0</v>
      </c>
      <c r="E152" s="30">
        <f t="shared" si="77"/>
        <v>0</v>
      </c>
      <c r="F152" s="30">
        <f t="shared" si="77"/>
        <v>0</v>
      </c>
      <c r="G152" s="30">
        <f t="shared" si="77"/>
        <v>0</v>
      </c>
      <c r="H152" s="30">
        <f t="shared" si="77"/>
        <v>0</v>
      </c>
      <c r="I152" s="30">
        <f t="shared" si="77"/>
        <v>0</v>
      </c>
      <c r="J152" s="30">
        <f t="shared" si="77"/>
        <v>0</v>
      </c>
      <c r="K152" s="30">
        <f t="shared" si="77"/>
        <v>0</v>
      </c>
      <c r="L152" s="30">
        <f t="shared" si="77"/>
        <v>0</v>
      </c>
      <c r="M152" s="9"/>
      <c r="N152" s="147"/>
    </row>
    <row r="153" spans="1:14" ht="25.5" hidden="1" x14ac:dyDescent="0.25">
      <c r="A153" s="28"/>
      <c r="B153" s="79" t="s">
        <v>28</v>
      </c>
      <c r="C153" s="34">
        <f t="shared" ref="C153:J153" si="78">SUM(C154:C155)</f>
        <v>0</v>
      </c>
      <c r="D153" s="34">
        <f t="shared" si="78"/>
        <v>0</v>
      </c>
      <c r="E153" s="34">
        <f t="shared" si="78"/>
        <v>0</v>
      </c>
      <c r="F153" s="34">
        <f t="shared" si="78"/>
        <v>0</v>
      </c>
      <c r="G153" s="34">
        <f t="shared" ref="G153:H153" si="79">SUM(G154:G155)</f>
        <v>0</v>
      </c>
      <c r="H153" s="34">
        <f t="shared" si="79"/>
        <v>0</v>
      </c>
      <c r="I153" s="34">
        <f t="shared" si="78"/>
        <v>0</v>
      </c>
      <c r="J153" s="34">
        <f t="shared" si="78"/>
        <v>0</v>
      </c>
      <c r="K153" s="34">
        <f t="shared" ref="K153:L153" si="80">SUM(K154:K155)</f>
        <v>0</v>
      </c>
      <c r="L153" s="34">
        <f t="shared" si="80"/>
        <v>0</v>
      </c>
      <c r="M153" s="9"/>
      <c r="N153" s="147"/>
    </row>
    <row r="154" spans="1:14" ht="15.75" hidden="1" x14ac:dyDescent="0.25">
      <c r="A154" s="28"/>
      <c r="B154" s="9"/>
      <c r="C154" s="80"/>
      <c r="D154" s="80"/>
      <c r="E154" s="39"/>
      <c r="F154" s="38"/>
      <c r="G154" s="39"/>
      <c r="H154" s="38"/>
      <c r="I154" s="38"/>
      <c r="J154" s="38"/>
      <c r="K154" s="38"/>
      <c r="L154" s="38"/>
      <c r="M154" s="33"/>
      <c r="N154" s="147"/>
    </row>
    <row r="155" spans="1:14" ht="15.75" hidden="1" x14ac:dyDescent="0.25">
      <c r="A155" s="28"/>
      <c r="B155" s="9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9"/>
      <c r="N155" s="147"/>
    </row>
    <row r="156" spans="1:14" ht="38.25" hidden="1" x14ac:dyDescent="0.25">
      <c r="A156" s="28" t="s">
        <v>121</v>
      </c>
      <c r="B156" s="78" t="s">
        <v>122</v>
      </c>
      <c r="C156" s="30">
        <f>C157+C164+C161+C159</f>
        <v>0</v>
      </c>
      <c r="D156" s="30">
        <f t="shared" ref="D156:J156" si="81">D157+D164+D161+D159</f>
        <v>0</v>
      </c>
      <c r="E156" s="30">
        <f t="shared" si="81"/>
        <v>0</v>
      </c>
      <c r="F156" s="30">
        <f t="shared" si="81"/>
        <v>0</v>
      </c>
      <c r="G156" s="30">
        <f t="shared" ref="G156:H156" si="82">G157+G164+G161+G159</f>
        <v>0</v>
      </c>
      <c r="H156" s="30">
        <f t="shared" si="82"/>
        <v>0</v>
      </c>
      <c r="I156" s="30">
        <f t="shared" si="81"/>
        <v>0</v>
      </c>
      <c r="J156" s="30">
        <f t="shared" si="81"/>
        <v>0</v>
      </c>
      <c r="K156" s="30">
        <f t="shared" ref="K156:L156" si="83">K157+K164+K161+K159</f>
        <v>0</v>
      </c>
      <c r="L156" s="30">
        <f t="shared" si="83"/>
        <v>0</v>
      </c>
      <c r="M156" s="9"/>
      <c r="N156" s="147"/>
    </row>
    <row r="157" spans="1:14" ht="15.75" hidden="1" x14ac:dyDescent="0.25">
      <c r="A157" s="28"/>
      <c r="B157" s="79" t="s">
        <v>33</v>
      </c>
      <c r="C157" s="34">
        <f>C158</f>
        <v>0</v>
      </c>
      <c r="D157" s="34">
        <f t="shared" ref="D157:L157" si="84">D158</f>
        <v>0</v>
      </c>
      <c r="E157" s="34">
        <f t="shared" si="84"/>
        <v>0</v>
      </c>
      <c r="F157" s="34">
        <f t="shared" si="84"/>
        <v>0</v>
      </c>
      <c r="G157" s="34">
        <f t="shared" si="84"/>
        <v>0</v>
      </c>
      <c r="H157" s="34">
        <f t="shared" si="84"/>
        <v>0</v>
      </c>
      <c r="I157" s="34">
        <f t="shared" si="84"/>
        <v>0</v>
      </c>
      <c r="J157" s="34">
        <f t="shared" si="84"/>
        <v>0</v>
      </c>
      <c r="K157" s="34">
        <f t="shared" si="84"/>
        <v>0</v>
      </c>
      <c r="L157" s="34">
        <f t="shared" si="84"/>
        <v>0</v>
      </c>
      <c r="M157" s="9"/>
      <c r="N157" s="147"/>
    </row>
    <row r="158" spans="1:14" ht="15.75" hidden="1" x14ac:dyDescent="0.25">
      <c r="A158" s="28"/>
      <c r="B158" s="9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9"/>
      <c r="N158" s="147"/>
    </row>
    <row r="159" spans="1:14" ht="63.75" hidden="1" x14ac:dyDescent="0.25">
      <c r="A159" s="28"/>
      <c r="B159" s="56" t="s">
        <v>133</v>
      </c>
      <c r="C159" s="1">
        <f>C160</f>
        <v>0</v>
      </c>
      <c r="D159" s="1">
        <f t="shared" ref="D159:L159" si="85">D160</f>
        <v>0</v>
      </c>
      <c r="E159" s="1">
        <f t="shared" si="85"/>
        <v>0</v>
      </c>
      <c r="F159" s="1">
        <f t="shared" si="85"/>
        <v>0</v>
      </c>
      <c r="G159" s="1">
        <f t="shared" si="85"/>
        <v>0</v>
      </c>
      <c r="H159" s="1">
        <f t="shared" si="85"/>
        <v>0</v>
      </c>
      <c r="I159" s="1">
        <f t="shared" si="85"/>
        <v>0</v>
      </c>
      <c r="J159" s="1">
        <f t="shared" si="85"/>
        <v>0</v>
      </c>
      <c r="K159" s="1">
        <f t="shared" si="85"/>
        <v>0</v>
      </c>
      <c r="L159" s="1">
        <f t="shared" si="85"/>
        <v>0</v>
      </c>
      <c r="M159" s="9"/>
      <c r="N159" s="147"/>
    </row>
    <row r="160" spans="1:14" ht="15.75" hidden="1" x14ac:dyDescent="0.25">
      <c r="A160" s="28"/>
      <c r="B160" s="9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76"/>
      <c r="N160" s="147"/>
    </row>
    <row r="161" spans="1:14" ht="25.5" hidden="1" x14ac:dyDescent="0.25">
      <c r="A161" s="28"/>
      <c r="B161" s="56" t="s">
        <v>73</v>
      </c>
      <c r="C161" s="34">
        <f>C162</f>
        <v>0</v>
      </c>
      <c r="D161" s="34">
        <f t="shared" ref="D161:L161" si="86">D162</f>
        <v>0</v>
      </c>
      <c r="E161" s="34">
        <f t="shared" si="86"/>
        <v>0</v>
      </c>
      <c r="F161" s="34">
        <f t="shared" si="86"/>
        <v>0</v>
      </c>
      <c r="G161" s="34">
        <f t="shared" si="86"/>
        <v>0</v>
      </c>
      <c r="H161" s="34">
        <f t="shared" si="86"/>
        <v>0</v>
      </c>
      <c r="I161" s="34">
        <f t="shared" si="86"/>
        <v>0</v>
      </c>
      <c r="J161" s="34">
        <f t="shared" si="86"/>
        <v>0</v>
      </c>
      <c r="K161" s="34">
        <f t="shared" si="86"/>
        <v>0</v>
      </c>
      <c r="L161" s="34">
        <f t="shared" si="86"/>
        <v>0</v>
      </c>
      <c r="M161" s="9"/>
      <c r="N161" s="147"/>
    </row>
    <row r="162" spans="1:14" ht="15.75" hidden="1" x14ac:dyDescent="0.25">
      <c r="A162" s="28"/>
      <c r="B162" s="9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9"/>
      <c r="N162" s="147"/>
    </row>
    <row r="163" spans="1:14" ht="15.75" hidden="1" x14ac:dyDescent="0.25">
      <c r="A163" s="28"/>
      <c r="B163" s="9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9"/>
      <c r="N163" s="147"/>
    </row>
    <row r="164" spans="1:14" ht="25.5" hidden="1" x14ac:dyDescent="0.25">
      <c r="A164" s="28"/>
      <c r="B164" s="79" t="s">
        <v>28</v>
      </c>
      <c r="C164" s="34">
        <f>C165+C166+C167+C168+C169</f>
        <v>0</v>
      </c>
      <c r="D164" s="34">
        <f t="shared" ref="D164:J164" si="87">D165+D166+D167+D168+D169</f>
        <v>0</v>
      </c>
      <c r="E164" s="34">
        <f t="shared" si="87"/>
        <v>0</v>
      </c>
      <c r="F164" s="34">
        <f t="shared" si="87"/>
        <v>0</v>
      </c>
      <c r="G164" s="34">
        <f t="shared" ref="G164:H164" si="88">G165+G166+G167+G168+G169</f>
        <v>0</v>
      </c>
      <c r="H164" s="34">
        <f t="shared" si="88"/>
        <v>0</v>
      </c>
      <c r="I164" s="34">
        <f t="shared" si="87"/>
        <v>0</v>
      </c>
      <c r="J164" s="34">
        <f t="shared" si="87"/>
        <v>0</v>
      </c>
      <c r="K164" s="34">
        <f t="shared" ref="K164:L164" si="89">K165+K166+K167+K168+K169</f>
        <v>0</v>
      </c>
      <c r="L164" s="34">
        <f t="shared" si="89"/>
        <v>0</v>
      </c>
      <c r="M164" s="9"/>
      <c r="N164" s="147"/>
    </row>
    <row r="165" spans="1:14" ht="15.75" hidden="1" x14ac:dyDescent="0.25">
      <c r="A165" s="28"/>
      <c r="B165" s="9"/>
      <c r="C165" s="80"/>
      <c r="D165" s="80"/>
      <c r="E165" s="1"/>
      <c r="F165" s="1"/>
      <c r="G165" s="1"/>
      <c r="H165" s="1"/>
      <c r="I165" s="1"/>
      <c r="J165" s="1"/>
      <c r="K165" s="1"/>
      <c r="L165" s="1"/>
      <c r="M165" s="9"/>
      <c r="N165" s="147"/>
    </row>
    <row r="166" spans="1:14" ht="15.75" hidden="1" x14ac:dyDescent="0.25">
      <c r="A166" s="28"/>
      <c r="B166" s="9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9"/>
      <c r="N166" s="147"/>
    </row>
    <row r="167" spans="1:14" ht="15.75" hidden="1" x14ac:dyDescent="0.25">
      <c r="A167" s="28"/>
      <c r="B167" s="9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9"/>
      <c r="N167" s="147"/>
    </row>
    <row r="168" spans="1:14" ht="15.75" hidden="1" x14ac:dyDescent="0.25">
      <c r="A168" s="28"/>
      <c r="B168" s="9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9"/>
      <c r="N168" s="147"/>
    </row>
    <row r="169" spans="1:14" ht="15.75" hidden="1" x14ac:dyDescent="0.25">
      <c r="A169" s="28"/>
      <c r="B169" s="79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9"/>
      <c r="N169" s="147"/>
    </row>
    <row r="170" spans="1:14" ht="89.25" hidden="1" x14ac:dyDescent="0.25">
      <c r="A170" s="28" t="s">
        <v>170</v>
      </c>
      <c r="B170" s="54" t="s">
        <v>29</v>
      </c>
      <c r="C170" s="30">
        <f t="shared" ref="C170:J170" si="90">C171+C174+C179</f>
        <v>0</v>
      </c>
      <c r="D170" s="30">
        <f t="shared" si="90"/>
        <v>0</v>
      </c>
      <c r="E170" s="30">
        <f t="shared" si="90"/>
        <v>0</v>
      </c>
      <c r="F170" s="30">
        <f t="shared" si="90"/>
        <v>0</v>
      </c>
      <c r="G170" s="30">
        <f t="shared" ref="G170:H170" si="91">G171+G174+G179</f>
        <v>0</v>
      </c>
      <c r="H170" s="30">
        <f t="shared" si="91"/>
        <v>0</v>
      </c>
      <c r="I170" s="30">
        <f t="shared" si="90"/>
        <v>0</v>
      </c>
      <c r="J170" s="30">
        <f t="shared" si="90"/>
        <v>0</v>
      </c>
      <c r="K170" s="30">
        <f t="shared" ref="K170:L170" si="92">K171+K174+K179</f>
        <v>0</v>
      </c>
      <c r="L170" s="30">
        <f t="shared" si="92"/>
        <v>0</v>
      </c>
      <c r="M170" s="9"/>
      <c r="N170" s="147"/>
    </row>
    <row r="171" spans="1:14" ht="102" hidden="1" x14ac:dyDescent="0.25">
      <c r="A171" s="28" t="s">
        <v>100</v>
      </c>
      <c r="B171" s="78" t="s">
        <v>101</v>
      </c>
      <c r="C171" s="30">
        <f t="shared" ref="C171:L172" si="93">C172</f>
        <v>0</v>
      </c>
      <c r="D171" s="30">
        <f t="shared" si="93"/>
        <v>0</v>
      </c>
      <c r="E171" s="30">
        <f t="shared" si="93"/>
        <v>0</v>
      </c>
      <c r="F171" s="30">
        <f t="shared" si="93"/>
        <v>0</v>
      </c>
      <c r="G171" s="30">
        <f t="shared" si="93"/>
        <v>0</v>
      </c>
      <c r="H171" s="30">
        <f t="shared" si="93"/>
        <v>0</v>
      </c>
      <c r="I171" s="30">
        <f t="shared" si="93"/>
        <v>0</v>
      </c>
      <c r="J171" s="30">
        <f t="shared" si="93"/>
        <v>0</v>
      </c>
      <c r="K171" s="30">
        <f t="shared" si="93"/>
        <v>0</v>
      </c>
      <c r="L171" s="30">
        <f t="shared" si="93"/>
        <v>0</v>
      </c>
      <c r="M171" s="9"/>
      <c r="N171" s="147"/>
    </row>
    <row r="172" spans="1:14" ht="25.5" hidden="1" x14ac:dyDescent="0.25">
      <c r="A172" s="28"/>
      <c r="B172" s="56" t="s">
        <v>32</v>
      </c>
      <c r="C172" s="34">
        <f t="shared" si="93"/>
        <v>0</v>
      </c>
      <c r="D172" s="34">
        <f t="shared" si="93"/>
        <v>0</v>
      </c>
      <c r="E172" s="34">
        <f>E173</f>
        <v>0</v>
      </c>
      <c r="F172" s="34">
        <f t="shared" si="93"/>
        <v>0</v>
      </c>
      <c r="G172" s="34">
        <f>G173</f>
        <v>0</v>
      </c>
      <c r="H172" s="34">
        <f t="shared" si="93"/>
        <v>0</v>
      </c>
      <c r="I172" s="34">
        <f t="shared" si="93"/>
        <v>0</v>
      </c>
      <c r="J172" s="34">
        <f t="shared" si="93"/>
        <v>0</v>
      </c>
      <c r="K172" s="34">
        <f t="shared" si="93"/>
        <v>0</v>
      </c>
      <c r="L172" s="34">
        <f t="shared" si="93"/>
        <v>0</v>
      </c>
      <c r="M172" s="9"/>
      <c r="N172" s="147"/>
    </row>
    <row r="173" spans="1:14" ht="15.75" hidden="1" x14ac:dyDescent="0.25">
      <c r="A173" s="28"/>
      <c r="B173" s="56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"/>
      <c r="N173" s="147"/>
    </row>
    <row r="174" spans="1:14" ht="63.75" hidden="1" x14ac:dyDescent="0.25">
      <c r="A174" s="28" t="s">
        <v>30</v>
      </c>
      <c r="B174" s="54" t="s">
        <v>123</v>
      </c>
      <c r="C174" s="30">
        <f t="shared" ref="C174:L174" si="94">C175</f>
        <v>0</v>
      </c>
      <c r="D174" s="30">
        <f t="shared" si="94"/>
        <v>0</v>
      </c>
      <c r="E174" s="30">
        <f t="shared" si="94"/>
        <v>0</v>
      </c>
      <c r="F174" s="30">
        <f t="shared" si="94"/>
        <v>0</v>
      </c>
      <c r="G174" s="30">
        <f t="shared" si="94"/>
        <v>0</v>
      </c>
      <c r="H174" s="30">
        <f t="shared" si="94"/>
        <v>0</v>
      </c>
      <c r="I174" s="30">
        <f t="shared" si="94"/>
        <v>0</v>
      </c>
      <c r="J174" s="30">
        <f t="shared" si="94"/>
        <v>0</v>
      </c>
      <c r="K174" s="30">
        <f t="shared" si="94"/>
        <v>0</v>
      </c>
      <c r="L174" s="30">
        <f t="shared" si="94"/>
        <v>0</v>
      </c>
      <c r="M174" s="9"/>
      <c r="N174" s="147"/>
    </row>
    <row r="175" spans="1:14" ht="25.5" hidden="1" x14ac:dyDescent="0.25">
      <c r="A175" s="28"/>
      <c r="B175" s="79" t="s">
        <v>28</v>
      </c>
      <c r="C175" s="34">
        <f t="shared" ref="C175:J175" si="95">SUM(C176:C178)</f>
        <v>0</v>
      </c>
      <c r="D175" s="34">
        <f t="shared" si="95"/>
        <v>0</v>
      </c>
      <c r="E175" s="34">
        <f t="shared" si="95"/>
        <v>0</v>
      </c>
      <c r="F175" s="34">
        <f t="shared" si="95"/>
        <v>0</v>
      </c>
      <c r="G175" s="34">
        <f t="shared" ref="G175:H175" si="96">SUM(G176:G178)</f>
        <v>0</v>
      </c>
      <c r="H175" s="34">
        <f t="shared" si="96"/>
        <v>0</v>
      </c>
      <c r="I175" s="34">
        <f t="shared" si="95"/>
        <v>0</v>
      </c>
      <c r="J175" s="34">
        <f t="shared" si="95"/>
        <v>0</v>
      </c>
      <c r="K175" s="34">
        <f t="shared" ref="K175:L175" si="97">SUM(K176:K178)</f>
        <v>0</v>
      </c>
      <c r="L175" s="34">
        <f t="shared" si="97"/>
        <v>0</v>
      </c>
      <c r="M175" s="81"/>
      <c r="N175" s="147"/>
    </row>
    <row r="176" spans="1:14" ht="15.75" hidden="1" x14ac:dyDescent="0.25">
      <c r="A176" s="28"/>
      <c r="B176" s="9"/>
      <c r="C176" s="80"/>
      <c r="D176" s="80"/>
      <c r="E176" s="1"/>
      <c r="F176" s="1"/>
      <c r="G176" s="1"/>
      <c r="H176" s="1"/>
      <c r="I176" s="1"/>
      <c r="J176" s="1"/>
      <c r="K176" s="1"/>
      <c r="L176" s="1"/>
      <c r="M176" s="9"/>
      <c r="N176" s="147"/>
    </row>
    <row r="177" spans="1:14" ht="15.75" hidden="1" x14ac:dyDescent="0.25">
      <c r="A177" s="28"/>
      <c r="B177" s="8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83"/>
      <c r="N177" s="147"/>
    </row>
    <row r="178" spans="1:14" ht="15.75" hidden="1" x14ac:dyDescent="0.25">
      <c r="A178" s="28"/>
      <c r="B178" s="8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9"/>
      <c r="N178" s="147"/>
    </row>
    <row r="179" spans="1:14" ht="51" hidden="1" x14ac:dyDescent="0.25">
      <c r="A179" s="28" t="s">
        <v>154</v>
      </c>
      <c r="B179" s="54" t="s">
        <v>155</v>
      </c>
      <c r="C179" s="30">
        <f>C180</f>
        <v>0</v>
      </c>
      <c r="D179" s="30">
        <f t="shared" ref="D179:L180" si="98">D180</f>
        <v>0</v>
      </c>
      <c r="E179" s="30">
        <f t="shared" si="98"/>
        <v>0</v>
      </c>
      <c r="F179" s="30">
        <f t="shared" si="98"/>
        <v>0</v>
      </c>
      <c r="G179" s="30">
        <f t="shared" si="98"/>
        <v>0</v>
      </c>
      <c r="H179" s="30">
        <f t="shared" si="98"/>
        <v>0</v>
      </c>
      <c r="I179" s="30">
        <f t="shared" si="98"/>
        <v>0</v>
      </c>
      <c r="J179" s="30">
        <f t="shared" si="98"/>
        <v>0</v>
      </c>
      <c r="K179" s="30">
        <f t="shared" si="98"/>
        <v>0</v>
      </c>
      <c r="L179" s="30">
        <f t="shared" si="98"/>
        <v>0</v>
      </c>
      <c r="M179" s="9"/>
      <c r="N179" s="147"/>
    </row>
    <row r="180" spans="1:14" ht="25.5" hidden="1" x14ac:dyDescent="0.25">
      <c r="A180" s="28"/>
      <c r="B180" s="56" t="s">
        <v>28</v>
      </c>
      <c r="C180" s="34">
        <f>C181</f>
        <v>0</v>
      </c>
      <c r="D180" s="34">
        <f t="shared" si="98"/>
        <v>0</v>
      </c>
      <c r="E180" s="34">
        <f t="shared" si="98"/>
        <v>0</v>
      </c>
      <c r="F180" s="34">
        <f t="shared" si="98"/>
        <v>0</v>
      </c>
      <c r="G180" s="34">
        <f t="shared" si="98"/>
        <v>0</v>
      </c>
      <c r="H180" s="34">
        <f t="shared" si="98"/>
        <v>0</v>
      </c>
      <c r="I180" s="34">
        <f t="shared" si="98"/>
        <v>0</v>
      </c>
      <c r="J180" s="34">
        <f t="shared" si="98"/>
        <v>0</v>
      </c>
      <c r="K180" s="34">
        <f t="shared" si="98"/>
        <v>0</v>
      </c>
      <c r="L180" s="34">
        <f t="shared" si="98"/>
        <v>0</v>
      </c>
      <c r="M180" s="9"/>
      <c r="N180" s="147"/>
    </row>
    <row r="181" spans="1:14" ht="15.75" hidden="1" x14ac:dyDescent="0.25">
      <c r="A181" s="28"/>
      <c r="B181" s="8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9"/>
      <c r="N181" s="147"/>
    </row>
    <row r="182" spans="1:14" ht="40.5" customHeight="1" x14ac:dyDescent="0.25">
      <c r="A182" s="28" t="s">
        <v>171</v>
      </c>
      <c r="B182" s="68" t="s">
        <v>12</v>
      </c>
      <c r="C182" s="84">
        <f>C183+C194+C199</f>
        <v>0</v>
      </c>
      <c r="D182" s="84">
        <f t="shared" ref="D182:J182" si="99">D183+D194+D199</f>
        <v>0</v>
      </c>
      <c r="E182" s="84">
        <f t="shared" si="99"/>
        <v>0</v>
      </c>
      <c r="F182" s="84">
        <f t="shared" si="99"/>
        <v>0</v>
      </c>
      <c r="G182" s="84">
        <f t="shared" ref="G182:H182" si="100">G183+G194+G199</f>
        <v>25955808</v>
      </c>
      <c r="H182" s="84">
        <f t="shared" si="100"/>
        <v>19</v>
      </c>
      <c r="I182" s="84">
        <f t="shared" si="99"/>
        <v>0</v>
      </c>
      <c r="J182" s="84">
        <f t="shared" si="99"/>
        <v>0</v>
      </c>
      <c r="K182" s="84">
        <f t="shared" ref="K182:L182" si="101">K183+K194+K199</f>
        <v>16925493</v>
      </c>
      <c r="L182" s="84">
        <f t="shared" si="101"/>
        <v>16925493</v>
      </c>
      <c r="M182" s="82"/>
      <c r="N182" s="147"/>
    </row>
    <row r="183" spans="1:14" ht="43.9" customHeight="1" x14ac:dyDescent="0.25">
      <c r="A183" s="28" t="s">
        <v>172</v>
      </c>
      <c r="B183" s="54" t="s">
        <v>54</v>
      </c>
      <c r="C183" s="30">
        <f t="shared" ref="C183:L183" si="102">C184</f>
        <v>0</v>
      </c>
      <c r="D183" s="30">
        <f t="shared" si="102"/>
        <v>0</v>
      </c>
      <c r="E183" s="30">
        <f t="shared" si="102"/>
        <v>0</v>
      </c>
      <c r="F183" s="30">
        <f t="shared" si="102"/>
        <v>0</v>
      </c>
      <c r="G183" s="30">
        <f t="shared" si="102"/>
        <v>16100000</v>
      </c>
      <c r="H183" s="30">
        <f t="shared" si="102"/>
        <v>19</v>
      </c>
      <c r="I183" s="30">
        <f t="shared" si="102"/>
        <v>0</v>
      </c>
      <c r="J183" s="30">
        <f t="shared" si="102"/>
        <v>0</v>
      </c>
      <c r="K183" s="30">
        <f t="shared" si="102"/>
        <v>15425493</v>
      </c>
      <c r="L183" s="30">
        <f t="shared" si="102"/>
        <v>15425493</v>
      </c>
      <c r="M183" s="55"/>
      <c r="N183" s="147"/>
    </row>
    <row r="184" spans="1:14" ht="15.75" x14ac:dyDescent="0.25">
      <c r="A184" s="28"/>
      <c r="B184" s="10" t="s">
        <v>2</v>
      </c>
      <c r="C184" s="34">
        <f t="shared" ref="C184:J184" si="103">SUM(C185:C193)</f>
        <v>0</v>
      </c>
      <c r="D184" s="34">
        <f t="shared" si="103"/>
        <v>0</v>
      </c>
      <c r="E184" s="34">
        <f t="shared" si="103"/>
        <v>0</v>
      </c>
      <c r="F184" s="34">
        <f t="shared" si="103"/>
        <v>0</v>
      </c>
      <c r="G184" s="34">
        <f t="shared" ref="G184:H184" si="104">SUM(G185:G193)</f>
        <v>16100000</v>
      </c>
      <c r="H184" s="34">
        <f t="shared" si="104"/>
        <v>19</v>
      </c>
      <c r="I184" s="34">
        <f t="shared" si="103"/>
        <v>0</v>
      </c>
      <c r="J184" s="34">
        <f t="shared" si="103"/>
        <v>0</v>
      </c>
      <c r="K184" s="34">
        <f t="shared" ref="K184:L184" si="105">SUM(K185:K193)</f>
        <v>15425493</v>
      </c>
      <c r="L184" s="34">
        <f t="shared" si="105"/>
        <v>15425493</v>
      </c>
      <c r="M184" s="55"/>
      <c r="N184" s="147"/>
    </row>
    <row r="185" spans="1:14" ht="54" customHeight="1" x14ac:dyDescent="0.25">
      <c r="A185" s="28"/>
      <c r="B185" s="141" t="s">
        <v>270</v>
      </c>
      <c r="C185" s="135"/>
      <c r="D185" s="135"/>
      <c r="E185" s="135"/>
      <c r="F185" s="135"/>
      <c r="G185" s="135">
        <v>15500000</v>
      </c>
      <c r="H185" s="135"/>
      <c r="I185" s="135"/>
      <c r="J185" s="135"/>
      <c r="K185" s="135"/>
      <c r="L185" s="135"/>
      <c r="M185" s="76" t="s">
        <v>306</v>
      </c>
      <c r="N185" s="147"/>
    </row>
    <row r="186" spans="1:14" ht="30.6" customHeight="1" x14ac:dyDescent="0.25">
      <c r="A186" s="28"/>
      <c r="B186" s="141"/>
      <c r="C186" s="135"/>
      <c r="D186" s="135"/>
      <c r="E186" s="135"/>
      <c r="F186" s="135"/>
      <c r="G186" s="135">
        <v>600000</v>
      </c>
      <c r="H186" s="135"/>
      <c r="I186" s="135"/>
      <c r="J186" s="135"/>
      <c r="K186" s="135"/>
      <c r="L186" s="135"/>
      <c r="M186" s="76" t="s">
        <v>283</v>
      </c>
      <c r="N186" s="147"/>
    </row>
    <row r="187" spans="1:14" ht="42.6" customHeight="1" x14ac:dyDescent="0.25">
      <c r="A187" s="28"/>
      <c r="B187" s="141"/>
      <c r="C187" s="135"/>
      <c r="D187" s="135"/>
      <c r="E187" s="135"/>
      <c r="F187" s="135"/>
      <c r="G187" s="135"/>
      <c r="H187" s="135">
        <v>19</v>
      </c>
      <c r="I187" s="135"/>
      <c r="J187" s="135"/>
      <c r="K187" s="135"/>
      <c r="L187" s="135"/>
      <c r="M187" s="76" t="s">
        <v>271</v>
      </c>
      <c r="N187" s="147"/>
    </row>
    <row r="188" spans="1:14" ht="93" hidden="1" customHeight="1" x14ac:dyDescent="0.25">
      <c r="A188" s="28"/>
      <c r="B188" s="141" t="s">
        <v>272</v>
      </c>
      <c r="C188" s="135"/>
      <c r="D188" s="135"/>
      <c r="E188" s="135"/>
      <c r="F188" s="135"/>
      <c r="G188" s="135"/>
      <c r="H188" s="135"/>
      <c r="I188" s="135"/>
      <c r="J188" s="135"/>
      <c r="K188" s="135">
        <v>15425493</v>
      </c>
      <c r="L188" s="135">
        <v>15425493</v>
      </c>
      <c r="M188" s="139" t="s">
        <v>321</v>
      </c>
      <c r="N188" s="147"/>
    </row>
    <row r="189" spans="1:14" ht="15.75" hidden="1" x14ac:dyDescent="0.25">
      <c r="A189" s="28"/>
      <c r="B189" s="10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76"/>
      <c r="N189" s="147"/>
    </row>
    <row r="190" spans="1:14" ht="15.75" hidden="1" x14ac:dyDescent="0.25">
      <c r="A190" s="28"/>
      <c r="B190" s="10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76"/>
      <c r="N190" s="147"/>
    </row>
    <row r="191" spans="1:14" ht="15.75" hidden="1" x14ac:dyDescent="0.25">
      <c r="A191" s="28"/>
      <c r="B191" s="10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76"/>
      <c r="N191" s="147"/>
    </row>
    <row r="192" spans="1:14" ht="15.75" hidden="1" x14ac:dyDescent="0.25">
      <c r="A192" s="28"/>
      <c r="B192" s="10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76"/>
      <c r="N192" s="147"/>
    </row>
    <row r="193" spans="1:14" ht="15.75" hidden="1" x14ac:dyDescent="0.25">
      <c r="A193" s="28"/>
      <c r="B193" s="10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76"/>
      <c r="N193" s="147"/>
    </row>
    <row r="194" spans="1:14" ht="41.25" customHeight="1" x14ac:dyDescent="0.25">
      <c r="A194" s="28" t="s">
        <v>173</v>
      </c>
      <c r="B194" s="68" t="s">
        <v>13</v>
      </c>
      <c r="C194" s="84">
        <f>C195</f>
        <v>0</v>
      </c>
      <c r="D194" s="84">
        <f t="shared" ref="D194:L194" si="106">D195</f>
        <v>0</v>
      </c>
      <c r="E194" s="84">
        <f t="shared" si="106"/>
        <v>0</v>
      </c>
      <c r="F194" s="84">
        <f t="shared" si="106"/>
        <v>0</v>
      </c>
      <c r="G194" s="84">
        <f t="shared" si="106"/>
        <v>9855808</v>
      </c>
      <c r="H194" s="84">
        <f t="shared" si="106"/>
        <v>0</v>
      </c>
      <c r="I194" s="84">
        <f t="shared" si="106"/>
        <v>0</v>
      </c>
      <c r="J194" s="84">
        <f t="shared" si="106"/>
        <v>0</v>
      </c>
      <c r="K194" s="84">
        <f t="shared" si="106"/>
        <v>1500000</v>
      </c>
      <c r="L194" s="84">
        <f t="shared" si="106"/>
        <v>1500000</v>
      </c>
      <c r="M194" s="33"/>
      <c r="N194" s="147"/>
    </row>
    <row r="195" spans="1:14" ht="15.75" x14ac:dyDescent="0.25">
      <c r="A195" s="28"/>
      <c r="B195" s="10" t="s">
        <v>150</v>
      </c>
      <c r="C195" s="85">
        <f>C196+C197+C198</f>
        <v>0</v>
      </c>
      <c r="D195" s="85">
        <f t="shared" ref="D195:J195" si="107">D196+D197+D198</f>
        <v>0</v>
      </c>
      <c r="E195" s="85">
        <f t="shared" si="107"/>
        <v>0</v>
      </c>
      <c r="F195" s="85">
        <f t="shared" si="107"/>
        <v>0</v>
      </c>
      <c r="G195" s="85">
        <f t="shared" ref="G195:H195" si="108">G196+G197+G198</f>
        <v>9855808</v>
      </c>
      <c r="H195" s="85">
        <f t="shared" si="108"/>
        <v>0</v>
      </c>
      <c r="I195" s="85">
        <f t="shared" si="107"/>
        <v>0</v>
      </c>
      <c r="J195" s="85">
        <f t="shared" si="107"/>
        <v>0</v>
      </c>
      <c r="K195" s="85">
        <f t="shared" ref="K195:L195" si="109">K196+K197+K198</f>
        <v>1500000</v>
      </c>
      <c r="L195" s="85">
        <f t="shared" si="109"/>
        <v>1500000</v>
      </c>
      <c r="M195" s="9"/>
      <c r="N195" s="147"/>
    </row>
    <row r="196" spans="1:14" ht="43.9" customHeight="1" x14ac:dyDescent="0.25">
      <c r="A196" s="86"/>
      <c r="B196" s="70" t="s">
        <v>235</v>
      </c>
      <c r="C196" s="87"/>
      <c r="D196" s="87"/>
      <c r="E196" s="87"/>
      <c r="F196" s="87"/>
      <c r="G196" s="87">
        <v>8998504</v>
      </c>
      <c r="H196" s="87"/>
      <c r="I196" s="87"/>
      <c r="J196" s="87"/>
      <c r="K196" s="87"/>
      <c r="L196" s="87">
        <v>1500000</v>
      </c>
      <c r="M196" s="141" t="s">
        <v>347</v>
      </c>
      <c r="N196" s="147"/>
    </row>
    <row r="197" spans="1:14" ht="42" customHeight="1" x14ac:dyDescent="0.25">
      <c r="A197" s="86"/>
      <c r="B197" s="70" t="s">
        <v>262</v>
      </c>
      <c r="C197" s="87"/>
      <c r="D197" s="87"/>
      <c r="E197" s="87"/>
      <c r="F197" s="87"/>
      <c r="G197" s="87">
        <v>857304</v>
      </c>
      <c r="H197" s="87"/>
      <c r="I197" s="87"/>
      <c r="J197" s="87"/>
      <c r="K197" s="87">
        <v>1500000</v>
      </c>
      <c r="L197" s="87"/>
      <c r="M197" s="149" t="s">
        <v>282</v>
      </c>
      <c r="N197" s="147"/>
    </row>
    <row r="198" spans="1:14" ht="15.75" hidden="1" x14ac:dyDescent="0.25">
      <c r="A198" s="28"/>
      <c r="B198" s="70"/>
      <c r="C198" s="85"/>
      <c r="D198" s="85"/>
      <c r="E198" s="85"/>
      <c r="F198" s="85"/>
      <c r="G198" s="85"/>
      <c r="H198" s="85"/>
      <c r="I198" s="87"/>
      <c r="J198" s="87"/>
      <c r="K198" s="87"/>
      <c r="L198" s="87"/>
      <c r="M198" s="9"/>
      <c r="N198" s="147"/>
    </row>
    <row r="199" spans="1:14" ht="38.25" hidden="1" x14ac:dyDescent="0.25">
      <c r="A199" s="28" t="s">
        <v>174</v>
      </c>
      <c r="B199" s="68" t="s">
        <v>141</v>
      </c>
      <c r="C199" s="84">
        <f>C200</f>
        <v>0</v>
      </c>
      <c r="D199" s="84">
        <f t="shared" ref="D199:L200" si="110">D200</f>
        <v>0</v>
      </c>
      <c r="E199" s="84">
        <f t="shared" si="110"/>
        <v>0</v>
      </c>
      <c r="F199" s="84">
        <f t="shared" si="110"/>
        <v>0</v>
      </c>
      <c r="G199" s="84">
        <f t="shared" si="110"/>
        <v>0</v>
      </c>
      <c r="H199" s="84">
        <f t="shared" si="110"/>
        <v>0</v>
      </c>
      <c r="I199" s="84">
        <f t="shared" si="110"/>
        <v>0</v>
      </c>
      <c r="J199" s="84">
        <f t="shared" si="110"/>
        <v>0</v>
      </c>
      <c r="K199" s="84">
        <f t="shared" si="110"/>
        <v>0</v>
      </c>
      <c r="L199" s="84">
        <f t="shared" si="110"/>
        <v>0</v>
      </c>
      <c r="M199" s="33"/>
      <c r="N199" s="147"/>
    </row>
    <row r="200" spans="1:14" ht="25.5" hidden="1" x14ac:dyDescent="0.25">
      <c r="A200" s="154"/>
      <c r="B200" s="11" t="s">
        <v>60</v>
      </c>
      <c r="C200" s="87">
        <f>C201</f>
        <v>0</v>
      </c>
      <c r="D200" s="87">
        <f t="shared" si="110"/>
        <v>0</v>
      </c>
      <c r="E200" s="87">
        <f t="shared" si="110"/>
        <v>0</v>
      </c>
      <c r="F200" s="87">
        <f t="shared" si="110"/>
        <v>0</v>
      </c>
      <c r="G200" s="87">
        <f t="shared" si="110"/>
        <v>0</v>
      </c>
      <c r="H200" s="87">
        <f t="shared" si="110"/>
        <v>0</v>
      </c>
      <c r="I200" s="87">
        <f t="shared" si="110"/>
        <v>0</v>
      </c>
      <c r="J200" s="87">
        <f t="shared" si="110"/>
        <v>0</v>
      </c>
      <c r="K200" s="87">
        <f t="shared" si="110"/>
        <v>0</v>
      </c>
      <c r="L200" s="87">
        <f t="shared" si="110"/>
        <v>0</v>
      </c>
      <c r="M200" s="9"/>
      <c r="N200" s="147"/>
    </row>
    <row r="201" spans="1:14" ht="15.75" hidden="1" x14ac:dyDescent="0.25">
      <c r="A201" s="86"/>
      <c r="B201" s="70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43"/>
      <c r="N201" s="147"/>
    </row>
    <row r="202" spans="1:14" ht="45" customHeight="1" x14ac:dyDescent="0.25">
      <c r="A202" s="28" t="s">
        <v>175</v>
      </c>
      <c r="B202" s="54" t="s">
        <v>65</v>
      </c>
      <c r="C202" s="30">
        <f>C208+C203</f>
        <v>0</v>
      </c>
      <c r="D202" s="30">
        <f t="shared" ref="D202:J202" si="111">D208+D203</f>
        <v>0</v>
      </c>
      <c r="E202" s="30">
        <f t="shared" si="111"/>
        <v>0</v>
      </c>
      <c r="F202" s="30">
        <f t="shared" si="111"/>
        <v>0</v>
      </c>
      <c r="G202" s="30">
        <f t="shared" ref="G202:H202" si="112">G208+G203</f>
        <v>980198</v>
      </c>
      <c r="H202" s="30">
        <f t="shared" si="112"/>
        <v>0</v>
      </c>
      <c r="I202" s="30">
        <f t="shared" si="111"/>
        <v>0</v>
      </c>
      <c r="J202" s="30">
        <f t="shared" si="111"/>
        <v>0</v>
      </c>
      <c r="K202" s="30">
        <f t="shared" ref="K202:L202" si="113">K208+K203</f>
        <v>0</v>
      </c>
      <c r="L202" s="30">
        <f t="shared" si="113"/>
        <v>0</v>
      </c>
      <c r="M202" s="9"/>
      <c r="N202" s="147"/>
    </row>
    <row r="203" spans="1:14" ht="82.15" customHeight="1" x14ac:dyDescent="0.25">
      <c r="A203" s="28" t="s">
        <v>124</v>
      </c>
      <c r="B203" s="54" t="s">
        <v>92</v>
      </c>
      <c r="C203" s="30">
        <f t="shared" ref="C203:L203" si="114">C204</f>
        <v>0</v>
      </c>
      <c r="D203" s="30">
        <f t="shared" si="114"/>
        <v>0</v>
      </c>
      <c r="E203" s="30">
        <f t="shared" si="114"/>
        <v>0</v>
      </c>
      <c r="F203" s="30">
        <f t="shared" si="114"/>
        <v>0</v>
      </c>
      <c r="G203" s="30">
        <f t="shared" si="114"/>
        <v>980198</v>
      </c>
      <c r="H203" s="30">
        <f t="shared" si="114"/>
        <v>0</v>
      </c>
      <c r="I203" s="30">
        <f t="shared" si="114"/>
        <v>0</v>
      </c>
      <c r="J203" s="30">
        <f t="shared" si="114"/>
        <v>0</v>
      </c>
      <c r="K203" s="30">
        <f t="shared" si="114"/>
        <v>0</v>
      </c>
      <c r="L203" s="30">
        <f t="shared" si="114"/>
        <v>0</v>
      </c>
      <c r="M203" s="9"/>
      <c r="N203" s="147"/>
    </row>
    <row r="204" spans="1:14" ht="43.5" customHeight="1" x14ac:dyDescent="0.25">
      <c r="A204" s="28"/>
      <c r="B204" s="10" t="s">
        <v>116</v>
      </c>
      <c r="C204" s="34">
        <f>C205+C207+C206</f>
        <v>0</v>
      </c>
      <c r="D204" s="34">
        <f t="shared" ref="D204:J204" si="115">D205+D207+D206</f>
        <v>0</v>
      </c>
      <c r="E204" s="34">
        <f>E205+E207+E206</f>
        <v>0</v>
      </c>
      <c r="F204" s="34">
        <f t="shared" si="115"/>
        <v>0</v>
      </c>
      <c r="G204" s="34">
        <f>G205+G207+G206</f>
        <v>980198</v>
      </c>
      <c r="H204" s="34">
        <f t="shared" ref="H204" si="116">H205+H207+H206</f>
        <v>0</v>
      </c>
      <c r="I204" s="34">
        <f t="shared" si="115"/>
        <v>0</v>
      </c>
      <c r="J204" s="34">
        <f t="shared" si="115"/>
        <v>0</v>
      </c>
      <c r="K204" s="34">
        <f t="shared" ref="K204:L204" si="117">K205+K207+K206</f>
        <v>0</v>
      </c>
      <c r="L204" s="34">
        <f t="shared" si="117"/>
        <v>0</v>
      </c>
      <c r="M204" s="9"/>
      <c r="N204" s="147"/>
    </row>
    <row r="205" spans="1:14" ht="18" customHeight="1" x14ac:dyDescent="0.25">
      <c r="A205" s="28"/>
      <c r="B205" s="146" t="s">
        <v>226</v>
      </c>
      <c r="C205" s="1"/>
      <c r="D205" s="1"/>
      <c r="E205" s="1"/>
      <c r="F205" s="1"/>
      <c r="G205" s="1">
        <v>980198</v>
      </c>
      <c r="H205" s="1"/>
      <c r="I205" s="1"/>
      <c r="J205" s="1"/>
      <c r="K205" s="1"/>
      <c r="L205" s="1"/>
      <c r="M205" s="149" t="s">
        <v>282</v>
      </c>
      <c r="N205" s="147"/>
    </row>
    <row r="206" spans="1:14" ht="15.75" hidden="1" x14ac:dyDescent="0.25">
      <c r="A206" s="28"/>
      <c r="B206" s="88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9"/>
      <c r="N206" s="147"/>
    </row>
    <row r="207" spans="1:14" ht="15.75" hidden="1" x14ac:dyDescent="0.25">
      <c r="A207" s="28"/>
      <c r="B207" s="9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9"/>
      <c r="N207" s="147"/>
    </row>
    <row r="208" spans="1:14" ht="51" hidden="1" x14ac:dyDescent="0.25">
      <c r="A208" s="28" t="s">
        <v>176</v>
      </c>
      <c r="B208" s="54" t="s">
        <v>66</v>
      </c>
      <c r="C208" s="30">
        <f>C209</f>
        <v>0</v>
      </c>
      <c r="D208" s="30">
        <f t="shared" ref="D208:L208" si="118">D209</f>
        <v>0</v>
      </c>
      <c r="E208" s="30">
        <f t="shared" si="118"/>
        <v>0</v>
      </c>
      <c r="F208" s="30">
        <f t="shared" si="118"/>
        <v>0</v>
      </c>
      <c r="G208" s="30">
        <f t="shared" si="118"/>
        <v>0</v>
      </c>
      <c r="H208" s="30">
        <f t="shared" si="118"/>
        <v>0</v>
      </c>
      <c r="I208" s="30">
        <f t="shared" si="118"/>
        <v>0</v>
      </c>
      <c r="J208" s="30">
        <f t="shared" si="118"/>
        <v>0</v>
      </c>
      <c r="K208" s="30">
        <f t="shared" si="118"/>
        <v>0</v>
      </c>
      <c r="L208" s="30">
        <f t="shared" si="118"/>
        <v>0</v>
      </c>
      <c r="M208" s="9"/>
      <c r="N208" s="147"/>
    </row>
    <row r="209" spans="1:14" ht="38.25" hidden="1" x14ac:dyDescent="0.25">
      <c r="A209" s="28"/>
      <c r="B209" s="10" t="s">
        <v>116</v>
      </c>
      <c r="C209" s="34">
        <f>C210+C211</f>
        <v>0</v>
      </c>
      <c r="D209" s="34">
        <f t="shared" ref="D209:J209" si="119">D210+D211</f>
        <v>0</v>
      </c>
      <c r="E209" s="34">
        <f t="shared" si="119"/>
        <v>0</v>
      </c>
      <c r="F209" s="34">
        <f t="shared" si="119"/>
        <v>0</v>
      </c>
      <c r="G209" s="34">
        <f t="shared" ref="G209:H209" si="120">G210+G211</f>
        <v>0</v>
      </c>
      <c r="H209" s="34">
        <f t="shared" si="120"/>
        <v>0</v>
      </c>
      <c r="I209" s="34">
        <f t="shared" si="119"/>
        <v>0</v>
      </c>
      <c r="J209" s="34">
        <f t="shared" si="119"/>
        <v>0</v>
      </c>
      <c r="K209" s="34">
        <f t="shared" ref="K209:L209" si="121">K210+K211</f>
        <v>0</v>
      </c>
      <c r="L209" s="34">
        <f t="shared" si="121"/>
        <v>0</v>
      </c>
      <c r="M209" s="55"/>
      <c r="N209" s="147"/>
    </row>
    <row r="210" spans="1:14" ht="63.75" hidden="1" x14ac:dyDescent="0.25">
      <c r="A210" s="28"/>
      <c r="B210" s="89" t="s">
        <v>227</v>
      </c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9" t="s">
        <v>228</v>
      </c>
      <c r="N210" s="147"/>
    </row>
    <row r="211" spans="1:14" ht="15.75" hidden="1" x14ac:dyDescent="0.25">
      <c r="A211" s="28"/>
      <c r="B211" s="9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9"/>
      <c r="N211" s="147"/>
    </row>
    <row r="212" spans="1:14" ht="52.15" customHeight="1" x14ac:dyDescent="0.25">
      <c r="A212" s="28" t="s">
        <v>177</v>
      </c>
      <c r="B212" s="32" t="s">
        <v>55</v>
      </c>
      <c r="C212" s="30">
        <f t="shared" ref="C212:J212" si="122">C213+C221</f>
        <v>0</v>
      </c>
      <c r="D212" s="30">
        <f t="shared" si="122"/>
        <v>0</v>
      </c>
      <c r="E212" s="30">
        <f t="shared" si="122"/>
        <v>0</v>
      </c>
      <c r="F212" s="30">
        <f t="shared" si="122"/>
        <v>0</v>
      </c>
      <c r="G212" s="30">
        <f t="shared" ref="G212:H212" si="123">G213+G221</f>
        <v>0</v>
      </c>
      <c r="H212" s="30">
        <f t="shared" si="123"/>
        <v>0</v>
      </c>
      <c r="I212" s="30">
        <f t="shared" si="122"/>
        <v>0</v>
      </c>
      <c r="J212" s="30">
        <f t="shared" si="122"/>
        <v>0</v>
      </c>
      <c r="K212" s="30">
        <f t="shared" ref="K212:L212" si="124">K213+K221</f>
        <v>110000</v>
      </c>
      <c r="L212" s="30">
        <f t="shared" si="124"/>
        <v>110000</v>
      </c>
      <c r="M212" s="9"/>
      <c r="N212" s="147"/>
    </row>
    <row r="213" spans="1:14" ht="56.45" customHeight="1" x14ac:dyDescent="0.25">
      <c r="A213" s="28" t="s">
        <v>178</v>
      </c>
      <c r="B213" s="35" t="s">
        <v>56</v>
      </c>
      <c r="C213" s="36">
        <f t="shared" ref="C213:L213" si="125">C214</f>
        <v>0</v>
      </c>
      <c r="D213" s="36">
        <f t="shared" si="125"/>
        <v>0</v>
      </c>
      <c r="E213" s="36">
        <f t="shared" si="125"/>
        <v>0</v>
      </c>
      <c r="F213" s="36">
        <f t="shared" si="125"/>
        <v>0</v>
      </c>
      <c r="G213" s="36">
        <f t="shared" si="125"/>
        <v>0</v>
      </c>
      <c r="H213" s="36">
        <f t="shared" si="125"/>
        <v>0</v>
      </c>
      <c r="I213" s="36">
        <f t="shared" si="125"/>
        <v>0</v>
      </c>
      <c r="J213" s="36">
        <f t="shared" si="125"/>
        <v>0</v>
      </c>
      <c r="K213" s="36">
        <f t="shared" si="125"/>
        <v>110000</v>
      </c>
      <c r="L213" s="36">
        <f t="shared" si="125"/>
        <v>110000</v>
      </c>
      <c r="M213" s="9"/>
      <c r="N213" s="147"/>
    </row>
    <row r="214" spans="1:14" ht="38.25" x14ac:dyDescent="0.25">
      <c r="A214" s="155"/>
      <c r="B214" s="10" t="s">
        <v>152</v>
      </c>
      <c r="C214" s="38">
        <f t="shared" ref="C214:J214" si="126">SUM(C215:C220)</f>
        <v>0</v>
      </c>
      <c r="D214" s="38">
        <f t="shared" si="126"/>
        <v>0</v>
      </c>
      <c r="E214" s="38">
        <f t="shared" si="126"/>
        <v>0</v>
      </c>
      <c r="F214" s="38">
        <f t="shared" si="126"/>
        <v>0</v>
      </c>
      <c r="G214" s="38">
        <f t="shared" ref="G214:H214" si="127">SUM(G215:G220)</f>
        <v>0</v>
      </c>
      <c r="H214" s="38">
        <f t="shared" si="127"/>
        <v>0</v>
      </c>
      <c r="I214" s="38">
        <f t="shared" si="126"/>
        <v>0</v>
      </c>
      <c r="J214" s="38">
        <f t="shared" si="126"/>
        <v>0</v>
      </c>
      <c r="K214" s="38">
        <f t="shared" ref="K214:L214" si="128">SUM(K215:K220)</f>
        <v>110000</v>
      </c>
      <c r="L214" s="38">
        <f t="shared" si="128"/>
        <v>110000</v>
      </c>
      <c r="M214" s="90"/>
      <c r="N214" s="147"/>
    </row>
    <row r="215" spans="1:14" ht="25.5" hidden="1" x14ac:dyDescent="0.25">
      <c r="A215" s="28"/>
      <c r="B215" s="76"/>
      <c r="C215" s="39"/>
      <c r="D215" s="39"/>
      <c r="E215" s="1"/>
      <c r="F215" s="1"/>
      <c r="G215" s="1"/>
      <c r="H215" s="1"/>
      <c r="I215" s="1"/>
      <c r="J215" s="1"/>
      <c r="K215" s="1">
        <v>110000</v>
      </c>
      <c r="L215" s="1">
        <v>110000</v>
      </c>
      <c r="M215" s="76" t="s">
        <v>284</v>
      </c>
      <c r="N215" s="147"/>
    </row>
    <row r="216" spans="1:14" ht="82.9" customHeight="1" x14ac:dyDescent="0.25">
      <c r="A216" s="28"/>
      <c r="B216" s="123" t="s">
        <v>293</v>
      </c>
      <c r="C216" s="47"/>
      <c r="D216" s="47"/>
      <c r="E216" s="1"/>
      <c r="F216" s="1"/>
      <c r="G216" s="1"/>
      <c r="H216" s="1"/>
      <c r="I216" s="1"/>
      <c r="J216" s="1"/>
      <c r="K216" s="1"/>
      <c r="L216" s="1"/>
      <c r="M216" s="91" t="s">
        <v>348</v>
      </c>
      <c r="N216" s="147"/>
    </row>
    <row r="217" spans="1:14" ht="15.75" hidden="1" x14ac:dyDescent="0.25">
      <c r="A217" s="28"/>
      <c r="B217" s="76"/>
      <c r="C217" s="39"/>
      <c r="D217" s="40"/>
      <c r="E217" s="1"/>
      <c r="F217" s="1"/>
      <c r="G217" s="1"/>
      <c r="H217" s="1"/>
      <c r="I217" s="1"/>
      <c r="J217" s="1"/>
      <c r="K217" s="1"/>
      <c r="L217" s="1"/>
      <c r="M217" s="76"/>
      <c r="N217" s="147"/>
    </row>
    <row r="218" spans="1:14" ht="15.75" hidden="1" x14ac:dyDescent="0.25">
      <c r="A218" s="28"/>
      <c r="B218" s="76"/>
      <c r="C218" s="47"/>
      <c r="D218" s="47"/>
      <c r="E218" s="1"/>
      <c r="F218" s="1"/>
      <c r="G218" s="1"/>
      <c r="H218" s="1"/>
      <c r="I218" s="1"/>
      <c r="J218" s="1"/>
      <c r="K218" s="1"/>
      <c r="L218" s="1"/>
      <c r="M218" s="76"/>
      <c r="N218" s="147"/>
    </row>
    <row r="219" spans="1:14" ht="15.75" hidden="1" x14ac:dyDescent="0.25">
      <c r="A219" s="28"/>
      <c r="B219" s="76"/>
      <c r="C219" s="47"/>
      <c r="D219" s="47"/>
      <c r="E219" s="1"/>
      <c r="F219" s="1"/>
      <c r="G219" s="1"/>
      <c r="H219" s="1"/>
      <c r="I219" s="1"/>
      <c r="J219" s="1"/>
      <c r="K219" s="1"/>
      <c r="L219" s="1"/>
      <c r="M219" s="76"/>
      <c r="N219" s="147"/>
    </row>
    <row r="220" spans="1:14" ht="15.75" hidden="1" x14ac:dyDescent="0.25">
      <c r="A220" s="28"/>
      <c r="B220" s="76"/>
      <c r="C220" s="47"/>
      <c r="D220" s="47"/>
      <c r="E220" s="1"/>
      <c r="F220" s="1"/>
      <c r="G220" s="1"/>
      <c r="H220" s="1"/>
      <c r="I220" s="1"/>
      <c r="J220" s="1"/>
      <c r="K220" s="1"/>
      <c r="L220" s="1"/>
      <c r="M220" s="76"/>
      <c r="N220" s="147"/>
    </row>
    <row r="221" spans="1:14" ht="63.75" hidden="1" x14ac:dyDescent="0.25">
      <c r="A221" s="28" t="s">
        <v>179</v>
      </c>
      <c r="B221" s="35" t="s">
        <v>57</v>
      </c>
      <c r="C221" s="30">
        <f>+C224+C222</f>
        <v>0</v>
      </c>
      <c r="D221" s="30">
        <f t="shared" ref="D221:J221" si="129">+D224+D222</f>
        <v>0</v>
      </c>
      <c r="E221" s="30">
        <f t="shared" si="129"/>
        <v>0</v>
      </c>
      <c r="F221" s="30">
        <f t="shared" si="129"/>
        <v>0</v>
      </c>
      <c r="G221" s="30">
        <f t="shared" ref="G221:H221" si="130">+G224+G222</f>
        <v>0</v>
      </c>
      <c r="H221" s="30">
        <f t="shared" si="130"/>
        <v>0</v>
      </c>
      <c r="I221" s="30">
        <f t="shared" si="129"/>
        <v>0</v>
      </c>
      <c r="J221" s="30">
        <f t="shared" si="129"/>
        <v>0</v>
      </c>
      <c r="K221" s="30">
        <f t="shared" ref="K221:L221" si="131">+K224+K222</f>
        <v>0</v>
      </c>
      <c r="L221" s="30">
        <f t="shared" si="131"/>
        <v>0</v>
      </c>
      <c r="M221" s="55"/>
      <c r="N221" s="147"/>
    </row>
    <row r="222" spans="1:14" ht="38.25" hidden="1" x14ac:dyDescent="0.25">
      <c r="A222" s="28"/>
      <c r="B222" s="10" t="s">
        <v>152</v>
      </c>
      <c r="C222" s="1">
        <f t="shared" ref="C222:L222" si="132">C223</f>
        <v>0</v>
      </c>
      <c r="D222" s="1">
        <f t="shared" si="132"/>
        <v>0</v>
      </c>
      <c r="E222" s="1">
        <f t="shared" si="132"/>
        <v>0</v>
      </c>
      <c r="F222" s="1">
        <f t="shared" si="132"/>
        <v>0</v>
      </c>
      <c r="G222" s="1">
        <f t="shared" si="132"/>
        <v>0</v>
      </c>
      <c r="H222" s="1">
        <f t="shared" si="132"/>
        <v>0</v>
      </c>
      <c r="I222" s="1">
        <f t="shared" si="132"/>
        <v>0</v>
      </c>
      <c r="J222" s="1">
        <f t="shared" si="132"/>
        <v>0</v>
      </c>
      <c r="K222" s="1">
        <f t="shared" si="132"/>
        <v>0</v>
      </c>
      <c r="L222" s="1">
        <f t="shared" si="132"/>
        <v>0</v>
      </c>
      <c r="M222" s="76"/>
      <c r="N222" s="147"/>
    </row>
    <row r="223" spans="1:14" ht="15.75" hidden="1" x14ac:dyDescent="0.25">
      <c r="A223" s="28"/>
      <c r="B223" s="76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76"/>
      <c r="N223" s="147"/>
    </row>
    <row r="224" spans="1:14" ht="25.5" hidden="1" x14ac:dyDescent="0.25">
      <c r="A224" s="28"/>
      <c r="B224" s="10" t="s">
        <v>60</v>
      </c>
      <c r="C224" s="34">
        <f t="shared" ref="C224:D224" si="133">C225</f>
        <v>0</v>
      </c>
      <c r="D224" s="34">
        <f t="shared" si="133"/>
        <v>0</v>
      </c>
      <c r="E224" s="34"/>
      <c r="F224" s="34"/>
      <c r="G224" s="34"/>
      <c r="H224" s="34"/>
      <c r="I224" s="34"/>
      <c r="J224" s="34"/>
      <c r="K224" s="34"/>
      <c r="L224" s="34"/>
      <c r="M224" s="9"/>
      <c r="N224" s="147"/>
    </row>
    <row r="225" spans="1:14" ht="15.75" hidden="1" x14ac:dyDescent="0.25">
      <c r="A225" s="28"/>
      <c r="B225" s="132"/>
      <c r="C225" s="133"/>
      <c r="D225" s="133"/>
      <c r="E225" s="133"/>
      <c r="F225" s="133"/>
      <c r="G225" s="133"/>
      <c r="H225" s="133"/>
      <c r="I225" s="133"/>
      <c r="J225" s="133"/>
      <c r="K225" s="133"/>
      <c r="L225" s="133"/>
      <c r="M225" s="134"/>
      <c r="N225" s="147"/>
    </row>
    <row r="226" spans="1:14" ht="70.5" customHeight="1" x14ac:dyDescent="0.25">
      <c r="A226" s="28" t="s">
        <v>180</v>
      </c>
      <c r="B226" s="32" t="s">
        <v>340</v>
      </c>
      <c r="C226" s="92">
        <f t="shared" ref="C226:J226" si="134">C227+C232+C238+C243</f>
        <v>0</v>
      </c>
      <c r="D226" s="92">
        <f t="shared" si="134"/>
        <v>0</v>
      </c>
      <c r="E226" s="92">
        <f t="shared" si="134"/>
        <v>0</v>
      </c>
      <c r="F226" s="92">
        <f t="shared" si="134"/>
        <v>0</v>
      </c>
      <c r="G226" s="92">
        <f t="shared" ref="G226:H226" si="135">G227+G232+G238+G243</f>
        <v>162283087</v>
      </c>
      <c r="H226" s="92">
        <f t="shared" si="135"/>
        <v>200000000</v>
      </c>
      <c r="I226" s="92">
        <f t="shared" si="134"/>
        <v>0</v>
      </c>
      <c r="J226" s="92">
        <f t="shared" si="134"/>
        <v>0</v>
      </c>
      <c r="K226" s="92">
        <f t="shared" ref="K226:L226" si="136">K227+K232+K238+K243</f>
        <v>6628710</v>
      </c>
      <c r="L226" s="92">
        <f t="shared" si="136"/>
        <v>7059338</v>
      </c>
      <c r="M226" s="9"/>
      <c r="N226" s="147"/>
    </row>
    <row r="227" spans="1:14" ht="63.75" hidden="1" x14ac:dyDescent="0.25">
      <c r="A227" s="28" t="s">
        <v>181</v>
      </c>
      <c r="B227" s="32" t="s">
        <v>125</v>
      </c>
      <c r="C227" s="93">
        <f>C228</f>
        <v>0</v>
      </c>
      <c r="D227" s="93">
        <f t="shared" ref="D227:L227" si="137">D228</f>
        <v>0</v>
      </c>
      <c r="E227" s="93">
        <f t="shared" si="137"/>
        <v>0</v>
      </c>
      <c r="F227" s="93">
        <f t="shared" si="137"/>
        <v>0</v>
      </c>
      <c r="G227" s="93">
        <f t="shared" si="137"/>
        <v>0</v>
      </c>
      <c r="H227" s="93">
        <f t="shared" si="137"/>
        <v>0</v>
      </c>
      <c r="I227" s="93">
        <f t="shared" si="137"/>
        <v>0</v>
      </c>
      <c r="J227" s="93">
        <f t="shared" si="137"/>
        <v>0</v>
      </c>
      <c r="K227" s="93">
        <f t="shared" si="137"/>
        <v>6628710</v>
      </c>
      <c r="L227" s="93">
        <f t="shared" si="137"/>
        <v>6628710</v>
      </c>
      <c r="M227" s="33"/>
      <c r="N227" s="147"/>
    </row>
    <row r="228" spans="1:14" ht="51" hidden="1" x14ac:dyDescent="0.25">
      <c r="A228" s="28"/>
      <c r="B228" s="10" t="s">
        <v>151</v>
      </c>
      <c r="C228" s="34">
        <f t="shared" ref="C228:F228" si="138">C229+C230+C231</f>
        <v>0</v>
      </c>
      <c r="D228" s="34">
        <f t="shared" si="138"/>
        <v>0</v>
      </c>
      <c r="E228" s="34">
        <f t="shared" si="138"/>
        <v>0</v>
      </c>
      <c r="F228" s="34">
        <f t="shared" si="138"/>
        <v>0</v>
      </c>
      <c r="G228" s="34">
        <f t="shared" ref="G228:H228" si="139">G229+G230+G231</f>
        <v>0</v>
      </c>
      <c r="H228" s="34">
        <f t="shared" si="139"/>
        <v>0</v>
      </c>
      <c r="I228" s="34">
        <f>I229+I230+I231</f>
        <v>0</v>
      </c>
      <c r="J228" s="34">
        <f>J229+J230+J231</f>
        <v>0</v>
      </c>
      <c r="K228" s="34">
        <f>K229+K230+K231</f>
        <v>6628710</v>
      </c>
      <c r="L228" s="34">
        <f>L229+L230+L231</f>
        <v>6628710</v>
      </c>
      <c r="M228" s="55"/>
      <c r="N228" s="147"/>
    </row>
    <row r="229" spans="1:14" ht="43.9" hidden="1" customHeight="1" x14ac:dyDescent="0.25">
      <c r="A229" s="28"/>
      <c r="B229" s="13" t="s">
        <v>256</v>
      </c>
      <c r="C229" s="135"/>
      <c r="D229" s="135"/>
      <c r="E229" s="135"/>
      <c r="F229" s="135"/>
      <c r="G229" s="135"/>
      <c r="H229" s="135"/>
      <c r="I229" s="6"/>
      <c r="J229" s="6"/>
      <c r="K229" s="6">
        <v>6628710</v>
      </c>
      <c r="L229" s="6">
        <v>6628710</v>
      </c>
      <c r="M229" s="140" t="s">
        <v>320</v>
      </c>
      <c r="N229" s="147"/>
    </row>
    <row r="230" spans="1:14" ht="15.75" hidden="1" x14ac:dyDescent="0.25">
      <c r="A230" s="28"/>
      <c r="B230" s="2"/>
      <c r="C230" s="34"/>
      <c r="D230" s="34"/>
      <c r="E230" s="34"/>
      <c r="F230" s="34"/>
      <c r="G230" s="34"/>
      <c r="H230" s="34"/>
      <c r="I230" s="62"/>
      <c r="J230" s="62"/>
      <c r="K230" s="62"/>
      <c r="L230" s="62"/>
      <c r="M230" s="3"/>
      <c r="N230" s="147"/>
    </row>
    <row r="231" spans="1:14" ht="15.75" hidden="1" x14ac:dyDescent="0.25">
      <c r="A231" s="28"/>
      <c r="B231" s="2"/>
      <c r="C231" s="34"/>
      <c r="D231" s="34"/>
      <c r="E231" s="34"/>
      <c r="F231" s="34"/>
      <c r="G231" s="34"/>
      <c r="H231" s="34"/>
      <c r="I231" s="62"/>
      <c r="J231" s="62"/>
      <c r="K231" s="62"/>
      <c r="L231" s="62"/>
      <c r="M231" s="3"/>
      <c r="N231" s="147"/>
    </row>
    <row r="232" spans="1:14" ht="84.6" customHeight="1" x14ac:dyDescent="0.25">
      <c r="A232" s="28" t="s">
        <v>182</v>
      </c>
      <c r="B232" s="54" t="s">
        <v>327</v>
      </c>
      <c r="C232" s="94">
        <f t="shared" ref="C232:L232" si="140">C233</f>
        <v>0</v>
      </c>
      <c r="D232" s="94">
        <f t="shared" si="140"/>
        <v>0</v>
      </c>
      <c r="E232" s="94">
        <f t="shared" si="140"/>
        <v>0</v>
      </c>
      <c r="F232" s="94">
        <f t="shared" si="140"/>
        <v>0</v>
      </c>
      <c r="G232" s="94">
        <f t="shared" si="140"/>
        <v>659792</v>
      </c>
      <c r="H232" s="94">
        <f t="shared" si="140"/>
        <v>200000000</v>
      </c>
      <c r="I232" s="94">
        <f t="shared" si="140"/>
        <v>0</v>
      </c>
      <c r="J232" s="94">
        <f t="shared" si="140"/>
        <v>0</v>
      </c>
      <c r="K232" s="94">
        <f t="shared" si="140"/>
        <v>0</v>
      </c>
      <c r="L232" s="94">
        <f t="shared" si="140"/>
        <v>430628</v>
      </c>
      <c r="M232" s="9"/>
      <c r="N232" s="147"/>
    </row>
    <row r="233" spans="1:14" ht="55.9" customHeight="1" x14ac:dyDescent="0.25">
      <c r="A233" s="28"/>
      <c r="B233" s="10" t="s">
        <v>151</v>
      </c>
      <c r="C233" s="34">
        <f t="shared" ref="C233:J233" si="141">SUM(C234:C237)</f>
        <v>0</v>
      </c>
      <c r="D233" s="34">
        <f t="shared" si="141"/>
        <v>0</v>
      </c>
      <c r="E233" s="34">
        <f t="shared" si="141"/>
        <v>0</v>
      </c>
      <c r="F233" s="34">
        <f t="shared" si="141"/>
        <v>0</v>
      </c>
      <c r="G233" s="34">
        <f t="shared" ref="G233:H233" si="142">SUM(G234:G237)</f>
        <v>659792</v>
      </c>
      <c r="H233" s="34">
        <f t="shared" si="142"/>
        <v>200000000</v>
      </c>
      <c r="I233" s="34">
        <f t="shared" si="141"/>
        <v>0</v>
      </c>
      <c r="J233" s="34">
        <f t="shared" si="141"/>
        <v>0</v>
      </c>
      <c r="K233" s="34">
        <f t="shared" ref="K233:L233" si="143">SUM(K234:K237)</f>
        <v>0</v>
      </c>
      <c r="L233" s="34">
        <f t="shared" si="143"/>
        <v>430628</v>
      </c>
      <c r="M233" s="9"/>
      <c r="N233" s="147"/>
    </row>
    <row r="234" spans="1:14" ht="33.6" customHeight="1" x14ac:dyDescent="0.25">
      <c r="A234" s="28"/>
      <c r="B234" s="9" t="s">
        <v>246</v>
      </c>
      <c r="C234" s="1"/>
      <c r="D234" s="1"/>
      <c r="E234" s="74"/>
      <c r="F234" s="74"/>
      <c r="G234" s="74"/>
      <c r="H234" s="74">
        <v>200000000</v>
      </c>
      <c r="I234" s="74"/>
      <c r="J234" s="74"/>
      <c r="K234" s="74"/>
      <c r="L234" s="74">
        <v>430628</v>
      </c>
      <c r="M234" s="141" t="s">
        <v>334</v>
      </c>
      <c r="N234" s="147"/>
    </row>
    <row r="235" spans="1:14" ht="68.45" customHeight="1" x14ac:dyDescent="0.25">
      <c r="A235" s="28"/>
      <c r="B235" s="9" t="s">
        <v>247</v>
      </c>
      <c r="C235" s="1"/>
      <c r="D235" s="1"/>
      <c r="E235" s="74"/>
      <c r="F235" s="74"/>
      <c r="G235" s="74">
        <v>659792</v>
      </c>
      <c r="H235" s="74"/>
      <c r="I235" s="74"/>
      <c r="J235" s="74"/>
      <c r="K235" s="74"/>
      <c r="L235" s="74"/>
      <c r="M235" s="150" t="s">
        <v>349</v>
      </c>
      <c r="N235" s="147"/>
    </row>
    <row r="236" spans="1:14" ht="15.75" hidden="1" x14ac:dyDescent="0.25">
      <c r="A236" s="28"/>
      <c r="B236" s="46"/>
      <c r="C236" s="1"/>
      <c r="D236" s="1"/>
      <c r="E236" s="74"/>
      <c r="F236" s="74"/>
      <c r="G236" s="74"/>
      <c r="H236" s="74"/>
      <c r="I236" s="74"/>
      <c r="J236" s="74"/>
      <c r="K236" s="74"/>
      <c r="L236" s="74"/>
      <c r="M236" s="9"/>
      <c r="N236" s="147"/>
    </row>
    <row r="237" spans="1:14" ht="15.75" hidden="1" x14ac:dyDescent="0.25">
      <c r="A237" s="28"/>
      <c r="B237" s="46"/>
      <c r="C237" s="1"/>
      <c r="D237" s="1"/>
      <c r="E237" s="74"/>
      <c r="F237" s="74"/>
      <c r="G237" s="74"/>
      <c r="H237" s="74"/>
      <c r="I237" s="74"/>
      <c r="J237" s="74"/>
      <c r="K237" s="74"/>
      <c r="L237" s="74"/>
      <c r="M237" s="9"/>
      <c r="N237" s="147"/>
    </row>
    <row r="238" spans="1:14" ht="76.5" hidden="1" x14ac:dyDescent="0.25">
      <c r="A238" s="28" t="s">
        <v>108</v>
      </c>
      <c r="B238" s="32" t="s">
        <v>126</v>
      </c>
      <c r="C238" s="94">
        <f>SUM(C239)</f>
        <v>0</v>
      </c>
      <c r="D238" s="94">
        <f t="shared" ref="D238:L238" si="144">SUM(D239)</f>
        <v>0</v>
      </c>
      <c r="E238" s="94">
        <f t="shared" si="144"/>
        <v>0</v>
      </c>
      <c r="F238" s="94">
        <f t="shared" si="144"/>
        <v>0</v>
      </c>
      <c r="G238" s="94">
        <f t="shared" si="144"/>
        <v>0</v>
      </c>
      <c r="H238" s="94">
        <f t="shared" si="144"/>
        <v>0</v>
      </c>
      <c r="I238" s="94">
        <f t="shared" si="144"/>
        <v>0</v>
      </c>
      <c r="J238" s="94">
        <f t="shared" si="144"/>
        <v>0</v>
      </c>
      <c r="K238" s="94">
        <f t="shared" si="144"/>
        <v>0</v>
      </c>
      <c r="L238" s="94">
        <f t="shared" si="144"/>
        <v>0</v>
      </c>
      <c r="M238" s="3"/>
      <c r="N238" s="147"/>
    </row>
    <row r="239" spans="1:14" ht="25.5" hidden="1" x14ac:dyDescent="0.25">
      <c r="A239" s="28"/>
      <c r="B239" s="10" t="s">
        <v>31</v>
      </c>
      <c r="C239" s="34">
        <f>C242+C241+C240</f>
        <v>0</v>
      </c>
      <c r="D239" s="34">
        <f t="shared" ref="D239:J239" si="145">D242+D241+D240</f>
        <v>0</v>
      </c>
      <c r="E239" s="34">
        <f t="shared" si="145"/>
        <v>0</v>
      </c>
      <c r="F239" s="34">
        <f t="shared" si="145"/>
        <v>0</v>
      </c>
      <c r="G239" s="34">
        <f t="shared" ref="G239:H239" si="146">G242+G241+G240</f>
        <v>0</v>
      </c>
      <c r="H239" s="34">
        <f t="shared" si="146"/>
        <v>0</v>
      </c>
      <c r="I239" s="34">
        <f t="shared" si="145"/>
        <v>0</v>
      </c>
      <c r="J239" s="34">
        <f t="shared" si="145"/>
        <v>0</v>
      </c>
      <c r="K239" s="34">
        <f t="shared" ref="K239:L239" si="147">K242+K241+K240</f>
        <v>0</v>
      </c>
      <c r="L239" s="34">
        <f t="shared" si="147"/>
        <v>0</v>
      </c>
      <c r="M239" s="3"/>
      <c r="N239" s="147"/>
    </row>
    <row r="240" spans="1:14" ht="15.75" hidden="1" x14ac:dyDescent="0.25">
      <c r="A240" s="28"/>
      <c r="B240" s="46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76"/>
      <c r="N240" s="147"/>
    </row>
    <row r="241" spans="1:14" ht="15.75" hidden="1" x14ac:dyDescent="0.25">
      <c r="A241" s="28"/>
      <c r="B241" s="46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76"/>
      <c r="N241" s="147"/>
    </row>
    <row r="242" spans="1:14" ht="15.75" hidden="1" x14ac:dyDescent="0.25">
      <c r="A242" s="28"/>
      <c r="B242" s="70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76"/>
      <c r="N242" s="147"/>
    </row>
    <row r="243" spans="1:14" ht="81" customHeight="1" x14ac:dyDescent="0.25">
      <c r="A243" s="28" t="s">
        <v>183</v>
      </c>
      <c r="B243" s="32" t="s">
        <v>341</v>
      </c>
      <c r="C243" s="92">
        <f>C244+C246</f>
        <v>0</v>
      </c>
      <c r="D243" s="92">
        <f t="shared" ref="D243:L243" si="148">D244+D246</f>
        <v>0</v>
      </c>
      <c r="E243" s="92">
        <f t="shared" si="148"/>
        <v>0</v>
      </c>
      <c r="F243" s="92">
        <f t="shared" si="148"/>
        <v>0</v>
      </c>
      <c r="G243" s="92">
        <f t="shared" si="148"/>
        <v>161623295</v>
      </c>
      <c r="H243" s="92">
        <f t="shared" si="148"/>
        <v>0</v>
      </c>
      <c r="I243" s="92">
        <f t="shared" si="148"/>
        <v>0</v>
      </c>
      <c r="J243" s="92">
        <f t="shared" si="148"/>
        <v>0</v>
      </c>
      <c r="K243" s="92">
        <f t="shared" si="148"/>
        <v>0</v>
      </c>
      <c r="L243" s="92">
        <f t="shared" si="148"/>
        <v>0</v>
      </c>
      <c r="M243" s="3"/>
      <c r="N243" s="147"/>
    </row>
    <row r="244" spans="1:14" ht="28.15" customHeight="1" x14ac:dyDescent="0.25">
      <c r="A244" s="28"/>
      <c r="B244" s="10" t="s">
        <v>147</v>
      </c>
      <c r="C244" s="85">
        <f>C245</f>
        <v>0</v>
      </c>
      <c r="D244" s="85">
        <f t="shared" ref="D244:L244" si="149">D245</f>
        <v>0</v>
      </c>
      <c r="E244" s="85">
        <f t="shared" si="149"/>
        <v>0</v>
      </c>
      <c r="F244" s="85">
        <f t="shared" si="149"/>
        <v>0</v>
      </c>
      <c r="G244" s="85">
        <f t="shared" si="149"/>
        <v>22625000</v>
      </c>
      <c r="H244" s="85">
        <f t="shared" si="149"/>
        <v>0</v>
      </c>
      <c r="I244" s="85">
        <f t="shared" si="149"/>
        <v>0</v>
      </c>
      <c r="J244" s="85">
        <f t="shared" si="149"/>
        <v>0</v>
      </c>
      <c r="K244" s="85">
        <f t="shared" si="149"/>
        <v>0</v>
      </c>
      <c r="L244" s="85">
        <f t="shared" si="149"/>
        <v>0</v>
      </c>
      <c r="M244" s="3"/>
      <c r="N244" s="147"/>
    </row>
    <row r="245" spans="1:14" ht="124.15" customHeight="1" x14ac:dyDescent="0.25">
      <c r="A245" s="28"/>
      <c r="B245" s="9" t="s">
        <v>275</v>
      </c>
      <c r="C245" s="34"/>
      <c r="D245" s="34"/>
      <c r="E245" s="1"/>
      <c r="F245" s="1"/>
      <c r="G245" s="74">
        <v>22625000</v>
      </c>
      <c r="H245" s="1"/>
      <c r="I245" s="159"/>
      <c r="J245" s="159"/>
      <c r="K245" s="1"/>
      <c r="L245" s="1"/>
      <c r="M245" s="9" t="s">
        <v>276</v>
      </c>
      <c r="N245" s="147"/>
    </row>
    <row r="246" spans="1:14" ht="56.45" customHeight="1" x14ac:dyDescent="0.25">
      <c r="A246" s="28"/>
      <c r="B246" s="10" t="s">
        <v>151</v>
      </c>
      <c r="C246" s="34">
        <f>C247+C248</f>
        <v>0</v>
      </c>
      <c r="D246" s="34">
        <f>D247+D248</f>
        <v>0</v>
      </c>
      <c r="E246" s="34">
        <f t="shared" ref="E246:H246" si="150">E247+E248</f>
        <v>0</v>
      </c>
      <c r="F246" s="34">
        <f t="shared" si="150"/>
        <v>0</v>
      </c>
      <c r="G246" s="34">
        <f t="shared" si="150"/>
        <v>138998295</v>
      </c>
      <c r="H246" s="34">
        <f t="shared" si="150"/>
        <v>0</v>
      </c>
      <c r="I246" s="159"/>
      <c r="J246" s="159"/>
      <c r="K246" s="1">
        <f>K247+K248</f>
        <v>0</v>
      </c>
      <c r="L246" s="1">
        <f>L247+L248</f>
        <v>0</v>
      </c>
      <c r="M246" s="9"/>
      <c r="N246" s="147"/>
    </row>
    <row r="247" spans="1:14" ht="56.45" customHeight="1" x14ac:dyDescent="0.25">
      <c r="A247" s="28"/>
      <c r="B247" s="141" t="s">
        <v>257</v>
      </c>
      <c r="C247" s="135"/>
      <c r="D247" s="135"/>
      <c r="E247" s="135"/>
      <c r="F247" s="135"/>
      <c r="G247" s="135">
        <v>46241606</v>
      </c>
      <c r="H247" s="1"/>
      <c r="I247" s="159"/>
      <c r="J247" s="159"/>
      <c r="K247" s="1"/>
      <c r="L247" s="1"/>
      <c r="M247" s="33" t="s">
        <v>285</v>
      </c>
      <c r="N247" s="147"/>
    </row>
    <row r="248" spans="1:14" ht="56.45" customHeight="1" x14ac:dyDescent="0.25">
      <c r="A248" s="28"/>
      <c r="B248" s="138" t="s">
        <v>258</v>
      </c>
      <c r="C248" s="135"/>
      <c r="D248" s="135"/>
      <c r="E248" s="135"/>
      <c r="F248" s="135"/>
      <c r="G248" s="87">
        <v>92756689</v>
      </c>
      <c r="H248" s="1"/>
      <c r="I248" s="159"/>
      <c r="J248" s="159"/>
      <c r="K248" s="1"/>
      <c r="L248" s="1"/>
      <c r="M248" s="140" t="s">
        <v>342</v>
      </c>
      <c r="N248" s="147"/>
    </row>
    <row r="249" spans="1:14" ht="54" customHeight="1" x14ac:dyDescent="0.25">
      <c r="A249" s="28" t="s">
        <v>184</v>
      </c>
      <c r="B249" s="68" t="s">
        <v>14</v>
      </c>
      <c r="C249" s="84">
        <f t="shared" ref="C249:L249" si="151">C250+C257+C266</f>
        <v>0</v>
      </c>
      <c r="D249" s="84">
        <f t="shared" si="151"/>
        <v>0</v>
      </c>
      <c r="E249" s="84">
        <f t="shared" si="151"/>
        <v>0</v>
      </c>
      <c r="F249" s="84">
        <f t="shared" si="151"/>
        <v>0</v>
      </c>
      <c r="G249" s="84">
        <f t="shared" si="151"/>
        <v>11223930</v>
      </c>
      <c r="H249" s="84">
        <f t="shared" si="151"/>
        <v>0</v>
      </c>
      <c r="I249" s="84">
        <f t="shared" si="151"/>
        <v>0</v>
      </c>
      <c r="J249" s="84">
        <f t="shared" si="151"/>
        <v>0</v>
      </c>
      <c r="K249" s="84">
        <f t="shared" si="151"/>
        <v>221201100</v>
      </c>
      <c r="L249" s="84">
        <f t="shared" si="151"/>
        <v>221201100</v>
      </c>
      <c r="M249" s="33"/>
      <c r="N249" s="147"/>
    </row>
    <row r="250" spans="1:14" ht="53.25" customHeight="1" x14ac:dyDescent="0.25">
      <c r="A250" s="28" t="s">
        <v>185</v>
      </c>
      <c r="B250" s="68" t="s">
        <v>15</v>
      </c>
      <c r="C250" s="84">
        <f t="shared" ref="C250" si="152">C251+C253</f>
        <v>0</v>
      </c>
      <c r="D250" s="84">
        <f t="shared" ref="D250:J250" si="153">D251+D253</f>
        <v>0</v>
      </c>
      <c r="E250" s="84">
        <f t="shared" si="153"/>
        <v>0</v>
      </c>
      <c r="F250" s="84">
        <f t="shared" si="153"/>
        <v>0</v>
      </c>
      <c r="G250" s="84">
        <f t="shared" ref="G250:H250" si="154">G251+G253</f>
        <v>4216100</v>
      </c>
      <c r="H250" s="84">
        <f t="shared" si="154"/>
        <v>0</v>
      </c>
      <c r="I250" s="84">
        <f t="shared" si="153"/>
        <v>0</v>
      </c>
      <c r="J250" s="84">
        <f t="shared" si="153"/>
        <v>0</v>
      </c>
      <c r="K250" s="84">
        <f t="shared" ref="K250:L250" si="155">K251+K253</f>
        <v>0</v>
      </c>
      <c r="L250" s="84">
        <f t="shared" si="155"/>
        <v>0</v>
      </c>
      <c r="M250" s="33"/>
      <c r="N250" s="147"/>
    </row>
    <row r="251" spans="1:14" ht="28.15" customHeight="1" x14ac:dyDescent="0.25">
      <c r="A251" s="28"/>
      <c r="B251" s="136" t="s">
        <v>136</v>
      </c>
      <c r="C251" s="142">
        <f t="shared" ref="C251:L251" si="156">C252</f>
        <v>0</v>
      </c>
      <c r="D251" s="142">
        <f t="shared" si="156"/>
        <v>0</v>
      </c>
      <c r="E251" s="142">
        <f t="shared" si="156"/>
        <v>0</v>
      </c>
      <c r="F251" s="142">
        <f t="shared" si="156"/>
        <v>0</v>
      </c>
      <c r="G251" s="142">
        <f t="shared" si="156"/>
        <v>4216100</v>
      </c>
      <c r="H251" s="142">
        <f t="shared" si="156"/>
        <v>0</v>
      </c>
      <c r="I251" s="142">
        <f t="shared" si="156"/>
        <v>0</v>
      </c>
      <c r="J251" s="142">
        <f t="shared" si="156"/>
        <v>0</v>
      </c>
      <c r="K251" s="142">
        <f t="shared" si="156"/>
        <v>0</v>
      </c>
      <c r="L251" s="142">
        <f t="shared" si="156"/>
        <v>0</v>
      </c>
      <c r="M251" s="33"/>
      <c r="N251" s="147"/>
    </row>
    <row r="252" spans="1:14" ht="45.6" customHeight="1" x14ac:dyDescent="0.25">
      <c r="A252" s="28"/>
      <c r="B252" s="64" t="s">
        <v>235</v>
      </c>
      <c r="C252" s="85"/>
      <c r="D252" s="85"/>
      <c r="E252" s="1"/>
      <c r="F252" s="1"/>
      <c r="G252" s="1">
        <v>4216100</v>
      </c>
      <c r="H252" s="1"/>
      <c r="I252" s="85"/>
      <c r="J252" s="85"/>
      <c r="K252" s="85"/>
      <c r="L252" s="85"/>
      <c r="M252" s="43" t="s">
        <v>307</v>
      </c>
      <c r="N252" s="147"/>
    </row>
    <row r="253" spans="1:14" ht="25.5" hidden="1" x14ac:dyDescent="0.25">
      <c r="A253" s="28"/>
      <c r="B253" s="11" t="s">
        <v>136</v>
      </c>
      <c r="C253" s="85">
        <f t="shared" ref="C253:L253" si="157">C254+C255+C256</f>
        <v>0</v>
      </c>
      <c r="D253" s="85">
        <f t="shared" si="157"/>
        <v>0</v>
      </c>
      <c r="E253" s="85">
        <f t="shared" si="157"/>
        <v>0</v>
      </c>
      <c r="F253" s="85">
        <f t="shared" si="157"/>
        <v>0</v>
      </c>
      <c r="G253" s="85">
        <f t="shared" si="157"/>
        <v>0</v>
      </c>
      <c r="H253" s="85">
        <f t="shared" si="157"/>
        <v>0</v>
      </c>
      <c r="I253" s="85">
        <f t="shared" si="157"/>
        <v>0</v>
      </c>
      <c r="J253" s="85">
        <f t="shared" si="157"/>
        <v>0</v>
      </c>
      <c r="K253" s="85">
        <f t="shared" si="157"/>
        <v>0</v>
      </c>
      <c r="L253" s="85">
        <f t="shared" si="157"/>
        <v>0</v>
      </c>
      <c r="M253" s="33"/>
      <c r="N253" s="147"/>
    </row>
    <row r="254" spans="1:14" ht="15.75" hidden="1" x14ac:dyDescent="0.25">
      <c r="A254" s="28"/>
      <c r="B254" s="64"/>
      <c r="C254" s="85"/>
      <c r="D254" s="85"/>
      <c r="E254" s="1"/>
      <c r="F254" s="1"/>
      <c r="G254" s="1"/>
      <c r="H254" s="1"/>
      <c r="I254" s="85"/>
      <c r="J254" s="85"/>
      <c r="K254" s="85"/>
      <c r="L254" s="85"/>
      <c r="M254" s="9"/>
      <c r="N254" s="147"/>
    </row>
    <row r="255" spans="1:14" ht="15.75" hidden="1" x14ac:dyDescent="0.25">
      <c r="A255" s="28"/>
      <c r="B255" s="64"/>
      <c r="C255" s="95"/>
      <c r="D255" s="95"/>
      <c r="E255" s="1"/>
      <c r="F255" s="1"/>
      <c r="G255" s="1"/>
      <c r="H255" s="1"/>
      <c r="I255" s="1"/>
      <c r="J255" s="1"/>
      <c r="K255" s="1"/>
      <c r="L255" s="1"/>
      <c r="M255" s="33"/>
      <c r="N255" s="147"/>
    </row>
    <row r="256" spans="1:14" ht="15.75" hidden="1" x14ac:dyDescent="0.25">
      <c r="A256" s="28"/>
      <c r="B256" s="9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33"/>
      <c r="N256" s="147"/>
    </row>
    <row r="257" spans="1:14" ht="53.45" customHeight="1" x14ac:dyDescent="0.25">
      <c r="A257" s="28" t="s">
        <v>322</v>
      </c>
      <c r="B257" s="68" t="s">
        <v>127</v>
      </c>
      <c r="C257" s="84">
        <f>C258</f>
        <v>0</v>
      </c>
      <c r="D257" s="84">
        <f t="shared" ref="D257:L257" si="158">D258</f>
        <v>0</v>
      </c>
      <c r="E257" s="84">
        <f t="shared" si="158"/>
        <v>0</v>
      </c>
      <c r="F257" s="84">
        <f t="shared" si="158"/>
        <v>0</v>
      </c>
      <c r="G257" s="84">
        <f t="shared" si="158"/>
        <v>6004740</v>
      </c>
      <c r="H257" s="84">
        <f t="shared" si="158"/>
        <v>0</v>
      </c>
      <c r="I257" s="84">
        <f t="shared" si="158"/>
        <v>0</v>
      </c>
      <c r="J257" s="84">
        <f t="shared" si="158"/>
        <v>0</v>
      </c>
      <c r="K257" s="84">
        <f t="shared" si="158"/>
        <v>221201100</v>
      </c>
      <c r="L257" s="84">
        <f t="shared" si="158"/>
        <v>221201100</v>
      </c>
      <c r="M257" s="37"/>
      <c r="N257" s="147"/>
    </row>
    <row r="258" spans="1:14" ht="25.5" x14ac:dyDescent="0.25">
      <c r="A258" s="28"/>
      <c r="B258" s="11" t="s">
        <v>136</v>
      </c>
      <c r="C258" s="85">
        <f t="shared" ref="C258:I258" si="159">C260+C261+C263+C264+C265+C259+C262</f>
        <v>0</v>
      </c>
      <c r="D258" s="85">
        <f t="shared" si="159"/>
        <v>0</v>
      </c>
      <c r="E258" s="85">
        <f t="shared" si="159"/>
        <v>0</v>
      </c>
      <c r="F258" s="85">
        <f t="shared" si="159"/>
        <v>0</v>
      </c>
      <c r="G258" s="85">
        <f t="shared" ref="G258:H258" si="160">G260+G261+G263+G264+G265+G259+G262</f>
        <v>6004740</v>
      </c>
      <c r="H258" s="85">
        <f t="shared" si="160"/>
        <v>0</v>
      </c>
      <c r="I258" s="85">
        <f t="shared" si="159"/>
        <v>0</v>
      </c>
      <c r="J258" s="85">
        <f>J260+J261+J263+J264+J265+J259+J262</f>
        <v>0</v>
      </c>
      <c r="K258" s="85">
        <f>K260+K261+K263+K264+K265+K259+K262</f>
        <v>221201100</v>
      </c>
      <c r="L258" s="85">
        <f>L260+L261+L263+L264+L265+L259+L262</f>
        <v>221201100</v>
      </c>
      <c r="M258" s="37"/>
      <c r="N258" s="147"/>
    </row>
    <row r="259" spans="1:14" ht="28.15" customHeight="1" x14ac:dyDescent="0.25">
      <c r="A259" s="28"/>
      <c r="B259" s="9" t="s">
        <v>236</v>
      </c>
      <c r="C259" s="85"/>
      <c r="D259" s="85"/>
      <c r="E259" s="85"/>
      <c r="F259" s="85"/>
      <c r="G259" s="87">
        <v>6004740</v>
      </c>
      <c r="H259" s="85"/>
      <c r="I259" s="85"/>
      <c r="J259" s="85"/>
      <c r="K259" s="85"/>
      <c r="L259" s="85"/>
      <c r="M259" s="9" t="s">
        <v>338</v>
      </c>
      <c r="N259" s="147"/>
    </row>
    <row r="260" spans="1:14" ht="51" hidden="1" x14ac:dyDescent="0.25">
      <c r="A260" s="86"/>
      <c r="B260" s="9" t="s">
        <v>286</v>
      </c>
      <c r="C260" s="87"/>
      <c r="D260" s="87"/>
      <c r="E260" s="87"/>
      <c r="F260" s="87"/>
      <c r="G260" s="87"/>
      <c r="H260" s="87"/>
      <c r="I260" s="87"/>
      <c r="J260" s="87"/>
      <c r="K260" s="87">
        <v>199378900</v>
      </c>
      <c r="L260" s="87">
        <v>199378900</v>
      </c>
      <c r="M260" s="9" t="s">
        <v>317</v>
      </c>
      <c r="N260" s="147"/>
    </row>
    <row r="261" spans="1:14" ht="15.75" hidden="1" x14ac:dyDescent="0.25">
      <c r="A261" s="28"/>
      <c r="B261" s="9" t="s">
        <v>237</v>
      </c>
      <c r="C261" s="87"/>
      <c r="D261" s="87"/>
      <c r="E261" s="87"/>
      <c r="F261" s="87"/>
      <c r="G261" s="87"/>
      <c r="H261" s="87"/>
      <c r="I261" s="87"/>
      <c r="J261" s="87"/>
      <c r="K261" s="87"/>
      <c r="L261" s="87">
        <v>21822200</v>
      </c>
      <c r="M261" s="160" t="s">
        <v>316</v>
      </c>
      <c r="N261" s="147"/>
    </row>
    <row r="262" spans="1:14" ht="67.150000000000006" hidden="1" customHeight="1" x14ac:dyDescent="0.25">
      <c r="A262" s="28"/>
      <c r="B262" s="9" t="s">
        <v>238</v>
      </c>
      <c r="C262" s="87"/>
      <c r="D262" s="87"/>
      <c r="E262" s="87"/>
      <c r="F262" s="87"/>
      <c r="G262" s="87"/>
      <c r="H262" s="87"/>
      <c r="I262" s="87"/>
      <c r="J262" s="87"/>
      <c r="K262" s="87">
        <v>21822200</v>
      </c>
      <c r="L262" s="87"/>
      <c r="M262" s="160"/>
      <c r="N262" s="147"/>
    </row>
    <row r="263" spans="1:14" ht="15.75" hidden="1" x14ac:dyDescent="0.25">
      <c r="A263" s="28"/>
      <c r="B263" s="3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37"/>
      <c r="N263" s="147"/>
    </row>
    <row r="264" spans="1:14" ht="15.75" hidden="1" x14ac:dyDescent="0.25">
      <c r="A264" s="28"/>
      <c r="B264" s="9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9"/>
      <c r="N264" s="147"/>
    </row>
    <row r="265" spans="1:14" ht="15.75" hidden="1" x14ac:dyDescent="0.25">
      <c r="A265" s="28"/>
      <c r="B265" s="3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3"/>
      <c r="N265" s="147"/>
    </row>
    <row r="266" spans="1:14" ht="56.45" customHeight="1" x14ac:dyDescent="0.25">
      <c r="A266" s="28" t="s">
        <v>186</v>
      </c>
      <c r="B266" s="32" t="s">
        <v>16</v>
      </c>
      <c r="C266" s="92">
        <f t="shared" ref="C266:L266" si="161">C267</f>
        <v>0</v>
      </c>
      <c r="D266" s="92">
        <f t="shared" si="161"/>
        <v>0</v>
      </c>
      <c r="E266" s="92">
        <f t="shared" si="161"/>
        <v>0</v>
      </c>
      <c r="F266" s="92">
        <f t="shared" si="161"/>
        <v>0</v>
      </c>
      <c r="G266" s="92">
        <f t="shared" si="161"/>
        <v>1003090</v>
      </c>
      <c r="H266" s="92">
        <f t="shared" si="161"/>
        <v>0</v>
      </c>
      <c r="I266" s="92">
        <f t="shared" si="161"/>
        <v>0</v>
      </c>
      <c r="J266" s="92">
        <f t="shared" si="161"/>
        <v>0</v>
      </c>
      <c r="K266" s="92">
        <f t="shared" si="161"/>
        <v>0</v>
      </c>
      <c r="L266" s="92">
        <f t="shared" si="161"/>
        <v>0</v>
      </c>
      <c r="M266" s="33"/>
      <c r="N266" s="147"/>
    </row>
    <row r="267" spans="1:14" ht="25.5" x14ac:dyDescent="0.25">
      <c r="A267" s="28"/>
      <c r="B267" s="11" t="s">
        <v>136</v>
      </c>
      <c r="C267" s="85">
        <f>C268+C269+C270+C271</f>
        <v>0</v>
      </c>
      <c r="D267" s="85">
        <f t="shared" ref="D267:J267" si="162">D268+D269+D270+D271</f>
        <v>0</v>
      </c>
      <c r="E267" s="85">
        <f t="shared" si="162"/>
        <v>0</v>
      </c>
      <c r="F267" s="85">
        <f t="shared" si="162"/>
        <v>0</v>
      </c>
      <c r="G267" s="85">
        <f t="shared" ref="G267:H267" si="163">G268+G269+G270+G271</f>
        <v>1003090</v>
      </c>
      <c r="H267" s="85">
        <f t="shared" si="163"/>
        <v>0</v>
      </c>
      <c r="I267" s="85">
        <f t="shared" si="162"/>
        <v>0</v>
      </c>
      <c r="J267" s="85">
        <f t="shared" si="162"/>
        <v>0</v>
      </c>
      <c r="K267" s="85">
        <f t="shared" ref="K267:L267" si="164">K268+K269+K270+K271</f>
        <v>0</v>
      </c>
      <c r="L267" s="85">
        <f t="shared" si="164"/>
        <v>0</v>
      </c>
      <c r="M267" s="33"/>
      <c r="N267" s="147"/>
    </row>
    <row r="268" spans="1:14" ht="41.45" customHeight="1" x14ac:dyDescent="0.25">
      <c r="A268" s="28"/>
      <c r="B268" s="9" t="s">
        <v>235</v>
      </c>
      <c r="C268" s="87"/>
      <c r="D268" s="87"/>
      <c r="E268" s="1"/>
      <c r="F268" s="1"/>
      <c r="G268" s="1">
        <f>6131+60420+7400+22930+137482+99867+98900+15257+93360+219418+146087+6480+42706+28430+18222</f>
        <v>1003090</v>
      </c>
      <c r="H268" s="1"/>
      <c r="I268" s="1"/>
      <c r="J268" s="1"/>
      <c r="K268" s="1"/>
      <c r="L268" s="1"/>
      <c r="M268" s="9" t="s">
        <v>308</v>
      </c>
      <c r="N268" s="147"/>
    </row>
    <row r="269" spans="1:14" ht="15.75" hidden="1" x14ac:dyDescent="0.25">
      <c r="A269" s="28"/>
      <c r="B269" s="9"/>
      <c r="C269" s="87"/>
      <c r="D269" s="87"/>
      <c r="E269" s="1"/>
      <c r="F269" s="1"/>
      <c r="G269" s="1"/>
      <c r="H269" s="1"/>
      <c r="I269" s="1"/>
      <c r="J269" s="1"/>
      <c r="K269" s="1"/>
      <c r="L269" s="1"/>
      <c r="M269" s="3"/>
      <c r="N269" s="147"/>
    </row>
    <row r="270" spans="1:14" ht="15.75" hidden="1" x14ac:dyDescent="0.25">
      <c r="A270" s="28"/>
      <c r="B270" s="9"/>
      <c r="C270" s="87"/>
      <c r="D270" s="87"/>
      <c r="E270" s="1"/>
      <c r="F270" s="1"/>
      <c r="G270" s="1"/>
      <c r="H270" s="1"/>
      <c r="I270" s="1"/>
      <c r="J270" s="1"/>
      <c r="K270" s="1"/>
      <c r="L270" s="1"/>
      <c r="M270" s="3"/>
      <c r="N270" s="147"/>
    </row>
    <row r="271" spans="1:14" ht="15.75" hidden="1" x14ac:dyDescent="0.25">
      <c r="A271" s="28"/>
      <c r="B271" s="9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3"/>
      <c r="N271" s="147"/>
    </row>
    <row r="272" spans="1:14" ht="69" customHeight="1" x14ac:dyDescent="0.25">
      <c r="A272" s="28" t="s">
        <v>78</v>
      </c>
      <c r="B272" s="68" t="s">
        <v>74</v>
      </c>
      <c r="C272" s="30">
        <f>C273</f>
        <v>0</v>
      </c>
      <c r="D272" s="30">
        <f t="shared" ref="D272:L273" si="165">D273</f>
        <v>0</v>
      </c>
      <c r="E272" s="30">
        <f t="shared" si="165"/>
        <v>0</v>
      </c>
      <c r="F272" s="30">
        <f t="shared" si="165"/>
        <v>0</v>
      </c>
      <c r="G272" s="30">
        <f t="shared" si="165"/>
        <v>597100</v>
      </c>
      <c r="H272" s="30">
        <f t="shared" si="165"/>
        <v>0</v>
      </c>
      <c r="I272" s="30">
        <f t="shared" si="165"/>
        <v>0</v>
      </c>
      <c r="J272" s="30">
        <f t="shared" si="165"/>
        <v>0</v>
      </c>
      <c r="K272" s="30">
        <f t="shared" si="165"/>
        <v>0</v>
      </c>
      <c r="L272" s="30">
        <f t="shared" si="165"/>
        <v>0</v>
      </c>
      <c r="M272" s="9"/>
      <c r="N272" s="147"/>
    </row>
    <row r="273" spans="1:14" ht="69" customHeight="1" x14ac:dyDescent="0.25">
      <c r="A273" s="28" t="s">
        <v>135</v>
      </c>
      <c r="B273" s="32" t="s">
        <v>75</v>
      </c>
      <c r="C273" s="30">
        <f>C274</f>
        <v>0</v>
      </c>
      <c r="D273" s="30">
        <f t="shared" si="165"/>
        <v>0</v>
      </c>
      <c r="E273" s="30">
        <f t="shared" si="165"/>
        <v>0</v>
      </c>
      <c r="F273" s="30">
        <f t="shared" si="165"/>
        <v>0</v>
      </c>
      <c r="G273" s="30">
        <f t="shared" si="165"/>
        <v>597100</v>
      </c>
      <c r="H273" s="30">
        <f t="shared" si="165"/>
        <v>0</v>
      </c>
      <c r="I273" s="30">
        <f t="shared" si="165"/>
        <v>0</v>
      </c>
      <c r="J273" s="30">
        <f t="shared" si="165"/>
        <v>0</v>
      </c>
      <c r="K273" s="30">
        <f t="shared" si="165"/>
        <v>0</v>
      </c>
      <c r="L273" s="30">
        <f t="shared" si="165"/>
        <v>0</v>
      </c>
      <c r="M273" s="3"/>
      <c r="N273" s="147"/>
    </row>
    <row r="274" spans="1:14" ht="28.9" customHeight="1" x14ac:dyDescent="0.25">
      <c r="A274" s="156"/>
      <c r="B274" s="11" t="s">
        <v>136</v>
      </c>
      <c r="C274" s="34">
        <f>C275+C276</f>
        <v>0</v>
      </c>
      <c r="D274" s="34">
        <f t="shared" ref="D274:J274" si="166">D275+D276</f>
        <v>0</v>
      </c>
      <c r="E274" s="34">
        <f t="shared" si="166"/>
        <v>0</v>
      </c>
      <c r="F274" s="34">
        <f t="shared" si="166"/>
        <v>0</v>
      </c>
      <c r="G274" s="34">
        <f t="shared" ref="G274:H274" si="167">G275+G276</f>
        <v>597100</v>
      </c>
      <c r="H274" s="34">
        <f t="shared" si="167"/>
        <v>0</v>
      </c>
      <c r="I274" s="34">
        <f t="shared" si="166"/>
        <v>0</v>
      </c>
      <c r="J274" s="34">
        <f t="shared" si="166"/>
        <v>0</v>
      </c>
      <c r="K274" s="34">
        <f t="shared" ref="K274:L274" si="168">K275+K276</f>
        <v>0</v>
      </c>
      <c r="L274" s="34">
        <f t="shared" si="168"/>
        <v>0</v>
      </c>
      <c r="M274" s="3"/>
      <c r="N274" s="147"/>
    </row>
    <row r="275" spans="1:14" ht="43.9" customHeight="1" x14ac:dyDescent="0.25">
      <c r="A275" s="156"/>
      <c r="B275" s="3" t="s">
        <v>235</v>
      </c>
      <c r="C275" s="34"/>
      <c r="D275" s="34"/>
      <c r="E275" s="1"/>
      <c r="F275" s="34"/>
      <c r="G275" s="1">
        <v>597100</v>
      </c>
      <c r="H275" s="34"/>
      <c r="I275" s="34"/>
      <c r="J275" s="34"/>
      <c r="K275" s="34"/>
      <c r="L275" s="34"/>
      <c r="M275" s="9" t="s">
        <v>287</v>
      </c>
      <c r="N275" s="147"/>
    </row>
    <row r="276" spans="1:14" ht="15.75" hidden="1" x14ac:dyDescent="0.25">
      <c r="A276" s="156"/>
      <c r="B276" s="9"/>
      <c r="C276" s="34"/>
      <c r="D276" s="34"/>
      <c r="E276" s="1"/>
      <c r="F276" s="34"/>
      <c r="G276" s="1"/>
      <c r="H276" s="34"/>
      <c r="I276" s="34"/>
      <c r="J276" s="34"/>
      <c r="K276" s="34"/>
      <c r="L276" s="34"/>
      <c r="M276" s="3"/>
      <c r="N276" s="147"/>
    </row>
    <row r="277" spans="1:14" ht="51" hidden="1" x14ac:dyDescent="0.25">
      <c r="A277" s="28" t="s">
        <v>187</v>
      </c>
      <c r="B277" s="68" t="s">
        <v>76</v>
      </c>
      <c r="C277" s="30">
        <f>C278+C284</f>
        <v>0</v>
      </c>
      <c r="D277" s="30">
        <f t="shared" ref="D277:J277" si="169">D278+D284</f>
        <v>0</v>
      </c>
      <c r="E277" s="30">
        <f t="shared" si="169"/>
        <v>0</v>
      </c>
      <c r="F277" s="30">
        <f t="shared" si="169"/>
        <v>0</v>
      </c>
      <c r="G277" s="30">
        <f t="shared" ref="G277:H277" si="170">G278+G284</f>
        <v>0</v>
      </c>
      <c r="H277" s="30">
        <f t="shared" si="170"/>
        <v>0</v>
      </c>
      <c r="I277" s="30">
        <f t="shared" si="169"/>
        <v>0</v>
      </c>
      <c r="J277" s="30">
        <f t="shared" si="169"/>
        <v>0</v>
      </c>
      <c r="K277" s="30">
        <f t="shared" ref="K277:L277" si="171">K278+K284</f>
        <v>0</v>
      </c>
      <c r="L277" s="30">
        <f t="shared" si="171"/>
        <v>0</v>
      </c>
      <c r="M277" s="82"/>
      <c r="N277" s="147"/>
    </row>
    <row r="278" spans="1:14" ht="51" hidden="1" x14ac:dyDescent="0.25">
      <c r="A278" s="28" t="s">
        <v>58</v>
      </c>
      <c r="B278" s="54" t="s">
        <v>35</v>
      </c>
      <c r="C278" s="30">
        <f>C279+C281</f>
        <v>0</v>
      </c>
      <c r="D278" s="30">
        <f t="shared" ref="D278:J278" si="172">D279+D281</f>
        <v>0</v>
      </c>
      <c r="E278" s="30">
        <f t="shared" si="172"/>
        <v>0</v>
      </c>
      <c r="F278" s="30">
        <f t="shared" si="172"/>
        <v>0</v>
      </c>
      <c r="G278" s="30">
        <f t="shared" ref="G278:H278" si="173">G279+G281</f>
        <v>0</v>
      </c>
      <c r="H278" s="30">
        <f t="shared" si="173"/>
        <v>0</v>
      </c>
      <c r="I278" s="30">
        <f t="shared" si="172"/>
        <v>0</v>
      </c>
      <c r="J278" s="30">
        <f t="shared" si="172"/>
        <v>0</v>
      </c>
      <c r="K278" s="30">
        <f t="shared" ref="K278:L278" si="174">K279+K281</f>
        <v>0</v>
      </c>
      <c r="L278" s="30">
        <f t="shared" si="174"/>
        <v>0</v>
      </c>
      <c r="M278" s="3"/>
      <c r="N278" s="147"/>
    </row>
    <row r="279" spans="1:14" ht="15.75" hidden="1" x14ac:dyDescent="0.25">
      <c r="A279" s="96"/>
      <c r="B279" s="56" t="s">
        <v>33</v>
      </c>
      <c r="C279" s="34">
        <f>C280</f>
        <v>0</v>
      </c>
      <c r="D279" s="34">
        <f t="shared" ref="D279:L279" si="175">D280</f>
        <v>0</v>
      </c>
      <c r="E279" s="34">
        <f t="shared" si="175"/>
        <v>0</v>
      </c>
      <c r="F279" s="34">
        <f t="shared" si="175"/>
        <v>0</v>
      </c>
      <c r="G279" s="34">
        <f t="shared" si="175"/>
        <v>0</v>
      </c>
      <c r="H279" s="34">
        <f t="shared" si="175"/>
        <v>0</v>
      </c>
      <c r="I279" s="34">
        <f t="shared" si="175"/>
        <v>0</v>
      </c>
      <c r="J279" s="34">
        <f t="shared" si="175"/>
        <v>0</v>
      </c>
      <c r="K279" s="34">
        <f t="shared" si="175"/>
        <v>0</v>
      </c>
      <c r="L279" s="34">
        <f t="shared" si="175"/>
        <v>0</v>
      </c>
      <c r="M279" s="3"/>
      <c r="N279" s="147"/>
    </row>
    <row r="280" spans="1:14" ht="15.75" hidden="1" x14ac:dyDescent="0.25">
      <c r="A280" s="96"/>
      <c r="B280" s="9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9"/>
      <c r="N280" s="147"/>
    </row>
    <row r="281" spans="1:14" ht="25.5" hidden="1" x14ac:dyDescent="0.25">
      <c r="A281" s="96"/>
      <c r="B281" s="56" t="s">
        <v>73</v>
      </c>
      <c r="C281" s="34">
        <f>C283+C282</f>
        <v>0</v>
      </c>
      <c r="D281" s="34">
        <f t="shared" ref="D281:J281" si="176">D283+D282</f>
        <v>0</v>
      </c>
      <c r="E281" s="34">
        <f t="shared" si="176"/>
        <v>0</v>
      </c>
      <c r="F281" s="34">
        <f t="shared" si="176"/>
        <v>0</v>
      </c>
      <c r="G281" s="34">
        <f t="shared" ref="G281:H281" si="177">G283+G282</f>
        <v>0</v>
      </c>
      <c r="H281" s="34">
        <f t="shared" si="177"/>
        <v>0</v>
      </c>
      <c r="I281" s="34">
        <f t="shared" si="176"/>
        <v>0</v>
      </c>
      <c r="J281" s="34">
        <f t="shared" si="176"/>
        <v>0</v>
      </c>
      <c r="K281" s="34">
        <f t="shared" ref="K281:L281" si="178">K283+K282</f>
        <v>0</v>
      </c>
      <c r="L281" s="34">
        <f t="shared" si="178"/>
        <v>0</v>
      </c>
      <c r="M281" s="3"/>
      <c r="N281" s="147"/>
    </row>
    <row r="282" spans="1:14" ht="15.75" hidden="1" x14ac:dyDescent="0.25">
      <c r="A282" s="96"/>
      <c r="B282" s="56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9"/>
      <c r="N282" s="147"/>
    </row>
    <row r="283" spans="1:14" ht="15.75" hidden="1" x14ac:dyDescent="0.25">
      <c r="A283" s="96"/>
      <c r="B283" s="9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3"/>
      <c r="N283" s="147"/>
    </row>
    <row r="284" spans="1:14" ht="38.25" hidden="1" x14ac:dyDescent="0.25">
      <c r="A284" s="28" t="s">
        <v>102</v>
      </c>
      <c r="B284" s="32" t="s">
        <v>103</v>
      </c>
      <c r="C284" s="30">
        <f t="shared" ref="C284:L285" si="179">C285</f>
        <v>0</v>
      </c>
      <c r="D284" s="30">
        <f t="shared" si="179"/>
        <v>0</v>
      </c>
      <c r="E284" s="30">
        <f t="shared" si="179"/>
        <v>0</v>
      </c>
      <c r="F284" s="30">
        <f t="shared" si="179"/>
        <v>0</v>
      </c>
      <c r="G284" s="30">
        <f t="shared" si="179"/>
        <v>0</v>
      </c>
      <c r="H284" s="30">
        <f t="shared" si="179"/>
        <v>0</v>
      </c>
      <c r="I284" s="30">
        <f t="shared" si="179"/>
        <v>0</v>
      </c>
      <c r="J284" s="30">
        <f t="shared" si="179"/>
        <v>0</v>
      </c>
      <c r="K284" s="30">
        <f t="shared" si="179"/>
        <v>0</v>
      </c>
      <c r="L284" s="30">
        <f t="shared" si="179"/>
        <v>0</v>
      </c>
      <c r="M284" s="3"/>
      <c r="N284" s="147"/>
    </row>
    <row r="285" spans="1:14" ht="25.5" hidden="1" x14ac:dyDescent="0.25">
      <c r="A285" s="96"/>
      <c r="B285" s="10" t="s">
        <v>73</v>
      </c>
      <c r="C285" s="34">
        <f t="shared" si="179"/>
        <v>0</v>
      </c>
      <c r="D285" s="34">
        <f t="shared" si="179"/>
        <v>0</v>
      </c>
      <c r="E285" s="34">
        <f t="shared" si="179"/>
        <v>0</v>
      </c>
      <c r="F285" s="34">
        <f t="shared" si="179"/>
        <v>0</v>
      </c>
      <c r="G285" s="34">
        <f t="shared" si="179"/>
        <v>0</v>
      </c>
      <c r="H285" s="34">
        <f t="shared" si="179"/>
        <v>0</v>
      </c>
      <c r="I285" s="34">
        <f t="shared" si="179"/>
        <v>0</v>
      </c>
      <c r="J285" s="34">
        <f t="shared" si="179"/>
        <v>0</v>
      </c>
      <c r="K285" s="34">
        <f t="shared" si="179"/>
        <v>0</v>
      </c>
      <c r="L285" s="34">
        <f t="shared" si="179"/>
        <v>0</v>
      </c>
      <c r="M285" s="3"/>
      <c r="N285" s="147"/>
    </row>
    <row r="286" spans="1:14" ht="15.75" hidden="1" x14ac:dyDescent="0.25">
      <c r="A286" s="96"/>
      <c r="B286" s="9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3"/>
      <c r="N286" s="147"/>
    </row>
    <row r="287" spans="1:14" ht="38.25" hidden="1" x14ac:dyDescent="0.25">
      <c r="A287" s="28" t="s">
        <v>77</v>
      </c>
      <c r="B287" s="32" t="s">
        <v>34</v>
      </c>
      <c r="C287" s="30">
        <f t="shared" ref="C287:J287" si="180">C288+C294</f>
        <v>0</v>
      </c>
      <c r="D287" s="30">
        <f t="shared" si="180"/>
        <v>0</v>
      </c>
      <c r="E287" s="30">
        <f t="shared" si="180"/>
        <v>0</v>
      </c>
      <c r="F287" s="30">
        <f t="shared" si="180"/>
        <v>0</v>
      </c>
      <c r="G287" s="30">
        <f t="shared" ref="G287:H287" si="181">G288+G294</f>
        <v>0</v>
      </c>
      <c r="H287" s="30">
        <f t="shared" si="181"/>
        <v>0</v>
      </c>
      <c r="I287" s="30">
        <f t="shared" si="180"/>
        <v>0</v>
      </c>
      <c r="J287" s="30">
        <f t="shared" si="180"/>
        <v>0</v>
      </c>
      <c r="K287" s="30">
        <f t="shared" ref="K287:L287" si="182">K288+K294</f>
        <v>0</v>
      </c>
      <c r="L287" s="30">
        <f t="shared" si="182"/>
        <v>0</v>
      </c>
      <c r="M287" s="55"/>
      <c r="N287" s="147"/>
    </row>
    <row r="288" spans="1:14" ht="38.25" hidden="1" x14ac:dyDescent="0.25">
      <c r="A288" s="28" t="s">
        <v>188</v>
      </c>
      <c r="B288" s="32" t="s">
        <v>36</v>
      </c>
      <c r="C288" s="30">
        <f>C289</f>
        <v>0</v>
      </c>
      <c r="D288" s="30">
        <f t="shared" ref="D288:L288" si="183">D289</f>
        <v>0</v>
      </c>
      <c r="E288" s="30">
        <f t="shared" si="183"/>
        <v>0</v>
      </c>
      <c r="F288" s="30">
        <f t="shared" si="183"/>
        <v>0</v>
      </c>
      <c r="G288" s="30">
        <f t="shared" si="183"/>
        <v>0</v>
      </c>
      <c r="H288" s="30">
        <f t="shared" si="183"/>
        <v>0</v>
      </c>
      <c r="I288" s="30">
        <f t="shared" si="183"/>
        <v>0</v>
      </c>
      <c r="J288" s="30">
        <f t="shared" si="183"/>
        <v>0</v>
      </c>
      <c r="K288" s="30">
        <f t="shared" si="183"/>
        <v>0</v>
      </c>
      <c r="L288" s="30">
        <f t="shared" si="183"/>
        <v>0</v>
      </c>
      <c r="M288" s="9"/>
      <c r="N288" s="147"/>
    </row>
    <row r="289" spans="1:14" ht="25.5" hidden="1" x14ac:dyDescent="0.25">
      <c r="A289" s="28"/>
      <c r="B289" s="56" t="s">
        <v>32</v>
      </c>
      <c r="C289" s="34">
        <f t="shared" ref="C289:J289" si="184">SUM(C290:C293)</f>
        <v>0</v>
      </c>
      <c r="D289" s="34">
        <f t="shared" si="184"/>
        <v>0</v>
      </c>
      <c r="E289" s="34">
        <f t="shared" si="184"/>
        <v>0</v>
      </c>
      <c r="F289" s="34">
        <f t="shared" si="184"/>
        <v>0</v>
      </c>
      <c r="G289" s="34">
        <f t="shared" ref="G289:H289" si="185">SUM(G290:G293)</f>
        <v>0</v>
      </c>
      <c r="H289" s="34">
        <f t="shared" si="185"/>
        <v>0</v>
      </c>
      <c r="I289" s="34">
        <f t="shared" si="184"/>
        <v>0</v>
      </c>
      <c r="J289" s="34">
        <f t="shared" si="184"/>
        <v>0</v>
      </c>
      <c r="K289" s="34">
        <f t="shared" ref="K289:L289" si="186">SUM(K290:K293)</f>
        <v>0</v>
      </c>
      <c r="L289" s="34">
        <f t="shared" si="186"/>
        <v>0</v>
      </c>
      <c r="M289" s="9"/>
      <c r="N289" s="147"/>
    </row>
    <row r="290" spans="1:14" ht="15.75" hidden="1" x14ac:dyDescent="0.25">
      <c r="A290" s="28"/>
      <c r="B290" s="8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9"/>
      <c r="N290" s="147"/>
    </row>
    <row r="291" spans="1:14" ht="15.75" hidden="1" x14ac:dyDescent="0.25">
      <c r="A291" s="28"/>
      <c r="B291" s="70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9"/>
      <c r="N291" s="147"/>
    </row>
    <row r="292" spans="1:14" ht="15.75" hidden="1" x14ac:dyDescent="0.25">
      <c r="A292" s="28"/>
      <c r="B292" s="8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9"/>
      <c r="N292" s="147"/>
    </row>
    <row r="293" spans="1:14" ht="15.75" hidden="1" x14ac:dyDescent="0.25">
      <c r="A293" s="28"/>
      <c r="B293" s="70"/>
      <c r="C293" s="1"/>
      <c r="D293" s="1"/>
      <c r="E293" s="1"/>
      <c r="F293" s="1"/>
      <c r="G293" s="1"/>
      <c r="H293" s="1"/>
      <c r="I293" s="34"/>
      <c r="J293" s="34"/>
      <c r="K293" s="34"/>
      <c r="L293" s="34"/>
      <c r="M293" s="9"/>
      <c r="N293" s="147"/>
    </row>
    <row r="294" spans="1:14" ht="38.25" hidden="1" x14ac:dyDescent="0.25">
      <c r="A294" s="28" t="s">
        <v>189</v>
      </c>
      <c r="B294" s="91" t="s">
        <v>59</v>
      </c>
      <c r="C294" s="30">
        <f>C295</f>
        <v>0</v>
      </c>
      <c r="D294" s="30">
        <f t="shared" ref="D294:L295" si="187">D295</f>
        <v>0</v>
      </c>
      <c r="E294" s="30">
        <f t="shared" si="187"/>
        <v>0</v>
      </c>
      <c r="F294" s="30">
        <f t="shared" si="187"/>
        <v>0</v>
      </c>
      <c r="G294" s="30">
        <f t="shared" si="187"/>
        <v>0</v>
      </c>
      <c r="H294" s="30">
        <f t="shared" si="187"/>
        <v>0</v>
      </c>
      <c r="I294" s="30">
        <f t="shared" si="187"/>
        <v>0</v>
      </c>
      <c r="J294" s="30">
        <f t="shared" si="187"/>
        <v>0</v>
      </c>
      <c r="K294" s="30">
        <f t="shared" si="187"/>
        <v>0</v>
      </c>
      <c r="L294" s="30">
        <f t="shared" si="187"/>
        <v>0</v>
      </c>
      <c r="M294" s="97"/>
      <c r="N294" s="147"/>
    </row>
    <row r="295" spans="1:14" ht="25.5" hidden="1" x14ac:dyDescent="0.25">
      <c r="A295" s="28"/>
      <c r="B295" s="56" t="s">
        <v>32</v>
      </c>
      <c r="C295" s="34">
        <f>C296</f>
        <v>0</v>
      </c>
      <c r="D295" s="34">
        <f t="shared" si="187"/>
        <v>0</v>
      </c>
      <c r="E295" s="34">
        <f t="shared" si="187"/>
        <v>0</v>
      </c>
      <c r="F295" s="34">
        <f t="shared" si="187"/>
        <v>0</v>
      </c>
      <c r="G295" s="34">
        <f t="shared" si="187"/>
        <v>0</v>
      </c>
      <c r="H295" s="34">
        <f t="shared" si="187"/>
        <v>0</v>
      </c>
      <c r="I295" s="34">
        <f t="shared" si="187"/>
        <v>0</v>
      </c>
      <c r="J295" s="34">
        <f t="shared" si="187"/>
        <v>0</v>
      </c>
      <c r="K295" s="34">
        <f t="shared" si="187"/>
        <v>0</v>
      </c>
      <c r="L295" s="34">
        <f t="shared" si="187"/>
        <v>0</v>
      </c>
      <c r="M295" s="55"/>
      <c r="N295" s="147"/>
    </row>
    <row r="296" spans="1:14" ht="15.75" hidden="1" x14ac:dyDescent="0.25">
      <c r="A296" s="28"/>
      <c r="B296" s="56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98"/>
      <c r="N296" s="147"/>
    </row>
    <row r="297" spans="1:14" ht="55.15" customHeight="1" x14ac:dyDescent="0.25">
      <c r="A297" s="28" t="s">
        <v>190</v>
      </c>
      <c r="B297" s="68" t="s">
        <v>69</v>
      </c>
      <c r="C297" s="30">
        <f t="shared" ref="C297:I297" si="188">C298+C303+C307+C311+C321</f>
        <v>0</v>
      </c>
      <c r="D297" s="30">
        <f t="shared" si="188"/>
        <v>0</v>
      </c>
      <c r="E297" s="30">
        <f t="shared" si="188"/>
        <v>0</v>
      </c>
      <c r="F297" s="30">
        <f>F298+F303+F307+F311+F321</f>
        <v>0</v>
      </c>
      <c r="G297" s="30">
        <f t="shared" ref="G297" si="189">G298+G303+G307+G311+G321</f>
        <v>498268368</v>
      </c>
      <c r="H297" s="30">
        <f>H298+H303+H307+H311+H321</f>
        <v>0</v>
      </c>
      <c r="I297" s="30">
        <f t="shared" si="188"/>
        <v>0</v>
      </c>
      <c r="J297" s="30">
        <f>J298+J303+J307+J311+J321</f>
        <v>0</v>
      </c>
      <c r="K297" s="30">
        <f t="shared" ref="K297" si="190">K298+K303+K307+K311+K321</f>
        <v>809000000</v>
      </c>
      <c r="L297" s="30">
        <f>L298+L303+L307+L311+L321</f>
        <v>809000000</v>
      </c>
      <c r="M297" s="9"/>
      <c r="N297" s="147"/>
    </row>
    <row r="298" spans="1:14" ht="55.9" customHeight="1" x14ac:dyDescent="0.25">
      <c r="A298" s="28" t="s">
        <v>191</v>
      </c>
      <c r="B298" s="68" t="s">
        <v>98</v>
      </c>
      <c r="C298" s="30">
        <f t="shared" ref="C298:K298" si="191">C299</f>
        <v>0</v>
      </c>
      <c r="D298" s="30">
        <f t="shared" si="191"/>
        <v>0</v>
      </c>
      <c r="E298" s="30">
        <f t="shared" si="191"/>
        <v>0</v>
      </c>
      <c r="F298" s="30">
        <f>F299</f>
        <v>0</v>
      </c>
      <c r="G298" s="30">
        <f t="shared" si="191"/>
        <v>329752426</v>
      </c>
      <c r="H298" s="30">
        <f>H299</f>
        <v>0</v>
      </c>
      <c r="I298" s="30">
        <f t="shared" si="191"/>
        <v>0</v>
      </c>
      <c r="J298" s="30">
        <f>J299</f>
        <v>0</v>
      </c>
      <c r="K298" s="30">
        <f t="shared" si="191"/>
        <v>474000000</v>
      </c>
      <c r="L298" s="30">
        <f>L299</f>
        <v>474000000</v>
      </c>
      <c r="M298" s="9"/>
      <c r="N298" s="147"/>
    </row>
    <row r="299" spans="1:14" ht="27.6" customHeight="1" x14ac:dyDescent="0.25">
      <c r="A299" s="28"/>
      <c r="B299" s="79" t="s">
        <v>239</v>
      </c>
      <c r="C299" s="34">
        <f>C300+C301+C302</f>
        <v>0</v>
      </c>
      <c r="D299" s="34">
        <f t="shared" ref="D299:I299" si="192">D300+D301+D302</f>
        <v>0</v>
      </c>
      <c r="E299" s="34">
        <f>E300+E301+E302</f>
        <v>0</v>
      </c>
      <c r="F299" s="34">
        <f t="shared" si="192"/>
        <v>0</v>
      </c>
      <c r="G299" s="34">
        <f>G300+G301+G302</f>
        <v>329752426</v>
      </c>
      <c r="H299" s="34">
        <f t="shared" ref="H299" si="193">H300+H301+H302</f>
        <v>0</v>
      </c>
      <c r="I299" s="34">
        <f t="shared" si="192"/>
        <v>0</v>
      </c>
      <c r="J299" s="34">
        <f>J300+J301+J302</f>
        <v>0</v>
      </c>
      <c r="K299" s="34">
        <f t="shared" ref="K299" si="194">K300+K301+K302</f>
        <v>474000000</v>
      </c>
      <c r="L299" s="34">
        <f>L300+L301+L302</f>
        <v>474000000</v>
      </c>
      <c r="M299" s="9"/>
      <c r="N299" s="147"/>
    </row>
    <row r="300" spans="1:14" ht="55.5" customHeight="1" x14ac:dyDescent="0.25">
      <c r="A300" s="28"/>
      <c r="B300" s="128" t="s">
        <v>235</v>
      </c>
      <c r="C300" s="129"/>
      <c r="D300" s="129"/>
      <c r="E300" s="126"/>
      <c r="F300" s="129"/>
      <c r="G300" s="126">
        <f>189037566+5000000+25000000</f>
        <v>219037566</v>
      </c>
      <c r="H300" s="126"/>
      <c r="I300" s="126"/>
      <c r="J300" s="126"/>
      <c r="K300" s="126"/>
      <c r="L300" s="126"/>
      <c r="M300" s="127" t="s">
        <v>309</v>
      </c>
      <c r="N300" s="147"/>
    </row>
    <row r="301" spans="1:14" ht="28.15" customHeight="1" x14ac:dyDescent="0.25">
      <c r="A301" s="28"/>
      <c r="B301" s="127" t="s">
        <v>237</v>
      </c>
      <c r="C301" s="129"/>
      <c r="D301" s="129"/>
      <c r="E301" s="126"/>
      <c r="F301" s="129"/>
      <c r="G301" s="126">
        <v>110714860</v>
      </c>
      <c r="H301" s="126"/>
      <c r="I301" s="126"/>
      <c r="J301" s="126"/>
      <c r="K301" s="126">
        <v>474000000</v>
      </c>
      <c r="L301" s="126">
        <v>474000000</v>
      </c>
      <c r="M301" s="127" t="s">
        <v>335</v>
      </c>
      <c r="N301" s="147"/>
    </row>
    <row r="302" spans="1:14" ht="15.75" hidden="1" x14ac:dyDescent="0.25">
      <c r="A302" s="28"/>
      <c r="B302" s="122"/>
      <c r="C302" s="34"/>
      <c r="D302" s="34"/>
      <c r="E302" s="1"/>
      <c r="F302" s="45"/>
      <c r="G302" s="1"/>
      <c r="H302" s="45"/>
      <c r="I302" s="1"/>
      <c r="J302" s="34"/>
      <c r="K302" s="1"/>
      <c r="L302" s="34"/>
      <c r="M302" s="122"/>
      <c r="N302" s="147"/>
    </row>
    <row r="303" spans="1:14" ht="40.9" customHeight="1" x14ac:dyDescent="0.25">
      <c r="A303" s="28" t="s">
        <v>323</v>
      </c>
      <c r="B303" s="68" t="s">
        <v>119</v>
      </c>
      <c r="C303" s="30">
        <f t="shared" ref="C303:L303" si="195">C304</f>
        <v>0</v>
      </c>
      <c r="D303" s="30">
        <f t="shared" si="195"/>
        <v>0</v>
      </c>
      <c r="E303" s="30">
        <f t="shared" si="195"/>
        <v>0</v>
      </c>
      <c r="F303" s="30">
        <f t="shared" si="195"/>
        <v>0</v>
      </c>
      <c r="G303" s="30">
        <f t="shared" si="195"/>
        <v>93405690</v>
      </c>
      <c r="H303" s="30">
        <f t="shared" si="195"/>
        <v>0</v>
      </c>
      <c r="I303" s="30">
        <f t="shared" si="195"/>
        <v>0</v>
      </c>
      <c r="J303" s="30">
        <f t="shared" si="195"/>
        <v>0</v>
      </c>
      <c r="K303" s="30">
        <f t="shared" si="195"/>
        <v>0</v>
      </c>
      <c r="L303" s="30">
        <f t="shared" si="195"/>
        <v>0</v>
      </c>
      <c r="M303" s="121"/>
      <c r="N303" s="147"/>
    </row>
    <row r="304" spans="1:14" ht="25.5" x14ac:dyDescent="0.25">
      <c r="A304" s="28"/>
      <c r="B304" s="130" t="s">
        <v>239</v>
      </c>
      <c r="C304" s="34">
        <f t="shared" ref="C304:J304" si="196">SUM(C305:C306)</f>
        <v>0</v>
      </c>
      <c r="D304" s="34">
        <f t="shared" si="196"/>
        <v>0</v>
      </c>
      <c r="E304" s="34">
        <f t="shared" si="196"/>
        <v>0</v>
      </c>
      <c r="F304" s="34">
        <f t="shared" si="196"/>
        <v>0</v>
      </c>
      <c r="G304" s="34">
        <f t="shared" ref="G304:H304" si="197">SUM(G305:G306)</f>
        <v>93405690</v>
      </c>
      <c r="H304" s="34">
        <f t="shared" si="197"/>
        <v>0</v>
      </c>
      <c r="I304" s="34">
        <f t="shared" si="196"/>
        <v>0</v>
      </c>
      <c r="J304" s="34">
        <f t="shared" si="196"/>
        <v>0</v>
      </c>
      <c r="K304" s="34">
        <f t="shared" ref="K304:L304" si="198">SUM(K305:K306)</f>
        <v>0</v>
      </c>
      <c r="L304" s="34">
        <f t="shared" si="198"/>
        <v>0</v>
      </c>
      <c r="M304" s="122"/>
      <c r="N304" s="147"/>
    </row>
    <row r="305" spans="1:14" ht="43.15" customHeight="1" x14ac:dyDescent="0.25">
      <c r="A305" s="28"/>
      <c r="B305" s="128" t="s">
        <v>235</v>
      </c>
      <c r="C305" s="129"/>
      <c r="D305" s="129"/>
      <c r="E305" s="126"/>
      <c r="F305" s="131"/>
      <c r="G305" s="126">
        <v>25000000</v>
      </c>
      <c r="H305" s="131"/>
      <c r="I305" s="126"/>
      <c r="J305" s="129"/>
      <c r="K305" s="126"/>
      <c r="L305" s="129"/>
      <c r="M305" s="127" t="s">
        <v>296</v>
      </c>
      <c r="N305" s="147"/>
    </row>
    <row r="306" spans="1:14" ht="42.6" customHeight="1" x14ac:dyDescent="0.25">
      <c r="A306" s="28"/>
      <c r="B306" s="127" t="s">
        <v>237</v>
      </c>
      <c r="C306" s="129"/>
      <c r="D306" s="129"/>
      <c r="E306" s="126"/>
      <c r="F306" s="131"/>
      <c r="G306" s="126">
        <v>68405690</v>
      </c>
      <c r="H306" s="131"/>
      <c r="I306" s="126"/>
      <c r="J306" s="129"/>
      <c r="K306" s="126"/>
      <c r="L306" s="129"/>
      <c r="M306" s="127" t="s">
        <v>350</v>
      </c>
      <c r="N306" s="147"/>
    </row>
    <row r="307" spans="1:14" ht="42" customHeight="1" x14ac:dyDescent="0.25">
      <c r="A307" s="28" t="s">
        <v>298</v>
      </c>
      <c r="B307" s="32" t="s">
        <v>91</v>
      </c>
      <c r="C307" s="30">
        <f>C308</f>
        <v>0</v>
      </c>
      <c r="D307" s="30">
        <f t="shared" ref="D307:L307" si="199">D308</f>
        <v>0</v>
      </c>
      <c r="E307" s="30">
        <f t="shared" si="199"/>
        <v>0</v>
      </c>
      <c r="F307" s="30">
        <f t="shared" si="199"/>
        <v>0</v>
      </c>
      <c r="G307" s="30">
        <f t="shared" si="199"/>
        <v>15545000</v>
      </c>
      <c r="H307" s="30">
        <f t="shared" si="199"/>
        <v>0</v>
      </c>
      <c r="I307" s="30">
        <f t="shared" si="199"/>
        <v>0</v>
      </c>
      <c r="J307" s="30">
        <f t="shared" si="199"/>
        <v>0</v>
      </c>
      <c r="K307" s="30">
        <f t="shared" si="199"/>
        <v>0</v>
      </c>
      <c r="L307" s="30">
        <f t="shared" si="199"/>
        <v>0</v>
      </c>
      <c r="M307" s="9"/>
      <c r="N307" s="147"/>
    </row>
    <row r="308" spans="1:14" ht="31.15" customHeight="1" x14ac:dyDescent="0.25">
      <c r="A308" s="28"/>
      <c r="B308" s="79" t="s">
        <v>39</v>
      </c>
      <c r="C308" s="34">
        <f>C310+C309</f>
        <v>0</v>
      </c>
      <c r="D308" s="34">
        <f t="shared" ref="D308:J308" si="200">D310+D309</f>
        <v>0</v>
      </c>
      <c r="E308" s="34">
        <f t="shared" si="200"/>
        <v>0</v>
      </c>
      <c r="F308" s="34">
        <f t="shared" si="200"/>
        <v>0</v>
      </c>
      <c r="G308" s="34">
        <f t="shared" ref="G308:H308" si="201">G310+G309</f>
        <v>15545000</v>
      </c>
      <c r="H308" s="34">
        <f t="shared" si="201"/>
        <v>0</v>
      </c>
      <c r="I308" s="34">
        <f t="shared" si="200"/>
        <v>0</v>
      </c>
      <c r="J308" s="34">
        <f t="shared" si="200"/>
        <v>0</v>
      </c>
      <c r="K308" s="34">
        <f t="shared" ref="K308:L308" si="202">K310+K309</f>
        <v>0</v>
      </c>
      <c r="L308" s="34">
        <f t="shared" si="202"/>
        <v>0</v>
      </c>
      <c r="M308" s="9"/>
      <c r="N308" s="147"/>
    </row>
    <row r="309" spans="1:14" ht="43.15" customHeight="1" x14ac:dyDescent="0.25">
      <c r="A309" s="28"/>
      <c r="B309" s="9" t="s">
        <v>240</v>
      </c>
      <c r="C309" s="30"/>
      <c r="D309" s="30"/>
      <c r="E309" s="1"/>
      <c r="F309" s="30"/>
      <c r="G309" s="1">
        <v>15545000</v>
      </c>
      <c r="H309" s="30"/>
      <c r="I309" s="30"/>
      <c r="J309" s="30"/>
      <c r="K309" s="30"/>
      <c r="L309" s="30"/>
      <c r="M309" s="9" t="s">
        <v>288</v>
      </c>
      <c r="N309" s="147"/>
    </row>
    <row r="310" spans="1:14" ht="15.75" hidden="1" x14ac:dyDescent="0.25">
      <c r="A310" s="28"/>
      <c r="B310" s="9"/>
      <c r="C310" s="30"/>
      <c r="D310" s="30"/>
      <c r="E310" s="1"/>
      <c r="F310" s="30"/>
      <c r="G310" s="1"/>
      <c r="H310" s="30"/>
      <c r="I310" s="30"/>
      <c r="J310" s="30"/>
      <c r="K310" s="30"/>
      <c r="L310" s="30"/>
      <c r="M310" s="9"/>
      <c r="N310" s="147"/>
    </row>
    <row r="311" spans="1:14" ht="55.15" customHeight="1" x14ac:dyDescent="0.25">
      <c r="A311" s="28" t="s">
        <v>192</v>
      </c>
      <c r="B311" s="68" t="s">
        <v>117</v>
      </c>
      <c r="C311" s="30">
        <f t="shared" ref="C311:L311" si="203">C312</f>
        <v>0</v>
      </c>
      <c r="D311" s="30">
        <f t="shared" si="203"/>
        <v>0</v>
      </c>
      <c r="E311" s="30">
        <f>E312</f>
        <v>0</v>
      </c>
      <c r="F311" s="30">
        <f t="shared" si="203"/>
        <v>0</v>
      </c>
      <c r="G311" s="30">
        <f>G312</f>
        <v>7393816</v>
      </c>
      <c r="H311" s="30">
        <f t="shared" si="203"/>
        <v>0</v>
      </c>
      <c r="I311" s="30">
        <f t="shared" si="203"/>
        <v>0</v>
      </c>
      <c r="J311" s="30">
        <f t="shared" si="203"/>
        <v>0</v>
      </c>
      <c r="K311" s="30">
        <f t="shared" si="203"/>
        <v>0</v>
      </c>
      <c r="L311" s="30">
        <f t="shared" si="203"/>
        <v>0</v>
      </c>
      <c r="M311" s="9"/>
      <c r="N311" s="147"/>
    </row>
    <row r="312" spans="1:14" ht="18.600000000000001" customHeight="1" x14ac:dyDescent="0.25">
      <c r="A312" s="28"/>
      <c r="B312" s="79" t="s">
        <v>110</v>
      </c>
      <c r="C312" s="34">
        <f t="shared" ref="C312:D312" si="204">C314+C320+C315+C316+C319</f>
        <v>0</v>
      </c>
      <c r="D312" s="34">
        <f t="shared" si="204"/>
        <v>0</v>
      </c>
      <c r="E312" s="34">
        <f>E314+E320+E315+E316+E319+E313</f>
        <v>0</v>
      </c>
      <c r="F312" s="34">
        <f t="shared" ref="F312:J312" si="205">F314+F320+F315+F316+F319</f>
        <v>0</v>
      </c>
      <c r="G312" s="34">
        <f>G314+G320+G315+G316+G319+G313</f>
        <v>7393816</v>
      </c>
      <c r="H312" s="34">
        <f t="shared" ref="H312" si="206">H314+H320+H315+H316+H319</f>
        <v>0</v>
      </c>
      <c r="I312" s="34">
        <f t="shared" si="205"/>
        <v>0</v>
      </c>
      <c r="J312" s="34">
        <f t="shared" si="205"/>
        <v>0</v>
      </c>
      <c r="K312" s="34">
        <f t="shared" ref="K312:L312" si="207">K314+K320+K315+K316+K319</f>
        <v>0</v>
      </c>
      <c r="L312" s="34">
        <f t="shared" si="207"/>
        <v>0</v>
      </c>
      <c r="M312" s="9"/>
      <c r="N312" s="147"/>
    </row>
    <row r="313" spans="1:14" ht="84" customHeight="1" x14ac:dyDescent="0.25">
      <c r="A313" s="28"/>
      <c r="B313" s="9" t="s">
        <v>351</v>
      </c>
      <c r="C313" s="34"/>
      <c r="D313" s="34"/>
      <c r="E313" s="1"/>
      <c r="F313" s="34"/>
      <c r="G313" s="1">
        <v>7393816</v>
      </c>
      <c r="H313" s="34"/>
      <c r="I313" s="34"/>
      <c r="J313" s="34"/>
      <c r="K313" s="34"/>
      <c r="L313" s="34"/>
      <c r="M313" s="70" t="s">
        <v>310</v>
      </c>
      <c r="N313" s="147"/>
    </row>
    <row r="314" spans="1:14" ht="15.75" hidden="1" x14ac:dyDescent="0.25">
      <c r="A314" s="28"/>
      <c r="B314" s="70"/>
      <c r="C314" s="34"/>
      <c r="D314" s="34"/>
      <c r="E314" s="1"/>
      <c r="F314" s="1"/>
      <c r="G314" s="1"/>
      <c r="H314" s="1"/>
      <c r="I314" s="34"/>
      <c r="J314" s="34"/>
      <c r="K314" s="34"/>
      <c r="L314" s="34"/>
      <c r="M314" s="70"/>
      <c r="N314" s="147"/>
    </row>
    <row r="315" spans="1:14" ht="15.75" hidden="1" x14ac:dyDescent="0.25">
      <c r="A315" s="28"/>
      <c r="B315" s="76"/>
      <c r="C315" s="1"/>
      <c r="D315" s="45"/>
      <c r="E315" s="1"/>
      <c r="F315" s="1"/>
      <c r="G315" s="1"/>
      <c r="H315" s="1"/>
      <c r="I315" s="1"/>
      <c r="J315" s="1"/>
      <c r="K315" s="1"/>
      <c r="L315" s="1"/>
      <c r="M315" s="70"/>
      <c r="N315" s="147"/>
    </row>
    <row r="316" spans="1:14" ht="15.75" hidden="1" x14ac:dyDescent="0.25">
      <c r="A316" s="28"/>
      <c r="B316" s="68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70"/>
      <c r="N316" s="147"/>
    </row>
    <row r="317" spans="1:14" ht="15.75" hidden="1" x14ac:dyDescent="0.25">
      <c r="A317" s="28"/>
      <c r="B317" s="70"/>
      <c r="C317" s="34"/>
      <c r="D317" s="45"/>
      <c r="E317" s="1"/>
      <c r="F317" s="1"/>
      <c r="G317" s="1"/>
      <c r="H317" s="1"/>
      <c r="I317" s="1"/>
      <c r="J317" s="1"/>
      <c r="K317" s="1"/>
      <c r="L317" s="1"/>
      <c r="M317" s="70"/>
      <c r="N317" s="147"/>
    </row>
    <row r="318" spans="1:14" ht="15.75" hidden="1" x14ac:dyDescent="0.25">
      <c r="A318" s="28"/>
      <c r="B318" s="70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70"/>
      <c r="N318" s="147"/>
    </row>
    <row r="319" spans="1:14" ht="15.75" hidden="1" x14ac:dyDescent="0.25">
      <c r="A319" s="28"/>
      <c r="B319" s="76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70"/>
      <c r="N319" s="147"/>
    </row>
    <row r="320" spans="1:14" ht="15.75" hidden="1" x14ac:dyDescent="0.25">
      <c r="A320" s="28"/>
      <c r="B320" s="76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70"/>
      <c r="N320" s="147"/>
    </row>
    <row r="321" spans="1:14" s="99" customFormat="1" ht="68.45" customHeight="1" x14ac:dyDescent="0.25">
      <c r="A321" s="28" t="s">
        <v>297</v>
      </c>
      <c r="B321" s="32" t="s">
        <v>148</v>
      </c>
      <c r="C321" s="30">
        <f>C322</f>
        <v>0</v>
      </c>
      <c r="D321" s="30">
        <f t="shared" ref="D321:L321" si="208">D322</f>
        <v>0</v>
      </c>
      <c r="E321" s="30">
        <f t="shared" si="208"/>
        <v>0</v>
      </c>
      <c r="F321" s="30">
        <f t="shared" si="208"/>
        <v>0</v>
      </c>
      <c r="G321" s="30">
        <f t="shared" si="208"/>
        <v>52171436</v>
      </c>
      <c r="H321" s="30">
        <f t="shared" si="208"/>
        <v>0</v>
      </c>
      <c r="I321" s="30">
        <f t="shared" si="208"/>
        <v>0</v>
      </c>
      <c r="J321" s="30">
        <f t="shared" si="208"/>
        <v>0</v>
      </c>
      <c r="K321" s="30">
        <f t="shared" si="208"/>
        <v>335000000</v>
      </c>
      <c r="L321" s="30">
        <f t="shared" si="208"/>
        <v>335000000</v>
      </c>
      <c r="M321" s="70"/>
      <c r="N321" s="147"/>
    </row>
    <row r="322" spans="1:14" ht="25.5" x14ac:dyDescent="0.25">
      <c r="A322" s="28"/>
      <c r="B322" s="130" t="s">
        <v>239</v>
      </c>
      <c r="C322" s="34">
        <f t="shared" ref="C322:F322" si="209">C323+C324</f>
        <v>0</v>
      </c>
      <c r="D322" s="34">
        <f t="shared" si="209"/>
        <v>0</v>
      </c>
      <c r="E322" s="34">
        <f t="shared" si="209"/>
        <v>0</v>
      </c>
      <c r="F322" s="34">
        <f t="shared" si="209"/>
        <v>0</v>
      </c>
      <c r="G322" s="34">
        <f>G323+G324</f>
        <v>52171436</v>
      </c>
      <c r="H322" s="34">
        <f t="shared" ref="H322:L322" si="210">H323+H324</f>
        <v>0</v>
      </c>
      <c r="I322" s="34">
        <f t="shared" si="210"/>
        <v>0</v>
      </c>
      <c r="J322" s="34">
        <f t="shared" si="210"/>
        <v>0</v>
      </c>
      <c r="K322" s="34">
        <f t="shared" si="210"/>
        <v>335000000</v>
      </c>
      <c r="L322" s="34">
        <f t="shared" si="210"/>
        <v>335000000</v>
      </c>
      <c r="M322" s="9"/>
      <c r="N322" s="147"/>
    </row>
    <row r="323" spans="1:14" ht="56.25" customHeight="1" x14ac:dyDescent="0.25">
      <c r="A323" s="28"/>
      <c r="B323" s="128" t="s">
        <v>235</v>
      </c>
      <c r="C323" s="125"/>
      <c r="D323" s="125"/>
      <c r="E323" s="126"/>
      <c r="F323" s="125"/>
      <c r="G323" s="126">
        <v>46171436</v>
      </c>
      <c r="H323" s="125"/>
      <c r="I323" s="125"/>
      <c r="J323" s="125"/>
      <c r="K323" s="126">
        <v>330000000</v>
      </c>
      <c r="L323" s="126">
        <v>330000000</v>
      </c>
      <c r="M323" s="127" t="s">
        <v>336</v>
      </c>
      <c r="N323" s="147"/>
    </row>
    <row r="324" spans="1:14" ht="32.25" customHeight="1" x14ac:dyDescent="0.25">
      <c r="A324" s="28"/>
      <c r="B324" s="127" t="s">
        <v>237</v>
      </c>
      <c r="C324" s="125"/>
      <c r="D324" s="125"/>
      <c r="E324" s="126"/>
      <c r="F324" s="125"/>
      <c r="G324" s="126">
        <v>6000000</v>
      </c>
      <c r="H324" s="125"/>
      <c r="I324" s="125"/>
      <c r="J324" s="125"/>
      <c r="K324" s="126">
        <v>5000000</v>
      </c>
      <c r="L324" s="126">
        <v>5000000</v>
      </c>
      <c r="M324" s="127" t="s">
        <v>343</v>
      </c>
      <c r="N324" s="147"/>
    </row>
    <row r="325" spans="1:14" ht="38.25" hidden="1" x14ac:dyDescent="0.25">
      <c r="A325" s="28" t="s">
        <v>4</v>
      </c>
      <c r="B325" s="68" t="s">
        <v>5</v>
      </c>
      <c r="C325" s="30">
        <f>C326+C348+C351+C333+C336+C339+C345+C342</f>
        <v>0</v>
      </c>
      <c r="D325" s="30">
        <f t="shared" ref="D325:E325" si="211">D326+D348+D351+D333+D336+D339+D345+D342</f>
        <v>0</v>
      </c>
      <c r="E325" s="30">
        <f t="shared" si="211"/>
        <v>0</v>
      </c>
      <c r="F325" s="30">
        <f t="shared" ref="F325:G325" si="212">F326+F348+F351+F333+F336+F339+F345+F342</f>
        <v>0</v>
      </c>
      <c r="G325" s="30">
        <f t="shared" si="212"/>
        <v>0</v>
      </c>
      <c r="H325" s="30">
        <f t="shared" ref="H325" si="213">H326+H348+H351+H333+H336+H339+H345+H342</f>
        <v>0</v>
      </c>
      <c r="I325" s="30">
        <f t="shared" ref="I325:K325" si="214">I326+I348+I351+I333+I336+I339+I345+I342</f>
        <v>0</v>
      </c>
      <c r="J325" s="30">
        <f t="shared" ref="J325:L325" si="215">J326+J348+J351+J333+J336+J339+J345+J342</f>
        <v>0</v>
      </c>
      <c r="K325" s="30">
        <f t="shared" si="214"/>
        <v>8592306</v>
      </c>
      <c r="L325" s="30">
        <f t="shared" si="215"/>
        <v>8592306</v>
      </c>
      <c r="M325" s="9"/>
      <c r="N325" s="147"/>
    </row>
    <row r="326" spans="1:14" ht="55.15" hidden="1" customHeight="1" x14ac:dyDescent="0.25">
      <c r="A326" s="28" t="s">
        <v>6</v>
      </c>
      <c r="B326" s="32" t="s">
        <v>7</v>
      </c>
      <c r="C326" s="30">
        <f>C327</f>
        <v>0</v>
      </c>
      <c r="D326" s="30">
        <f t="shared" ref="D326:L326" si="216">D327</f>
        <v>0</v>
      </c>
      <c r="E326" s="30">
        <f t="shared" si="216"/>
        <v>0</v>
      </c>
      <c r="F326" s="30">
        <f t="shared" si="216"/>
        <v>0</v>
      </c>
      <c r="G326" s="30">
        <f t="shared" si="216"/>
        <v>0</v>
      </c>
      <c r="H326" s="30">
        <f t="shared" si="216"/>
        <v>0</v>
      </c>
      <c r="I326" s="30">
        <f t="shared" si="216"/>
        <v>0</v>
      </c>
      <c r="J326" s="30">
        <f t="shared" si="216"/>
        <v>0</v>
      </c>
      <c r="K326" s="30">
        <f t="shared" si="216"/>
        <v>4000001</v>
      </c>
      <c r="L326" s="30">
        <f t="shared" si="216"/>
        <v>4000001</v>
      </c>
      <c r="M326" s="9"/>
      <c r="N326" s="147"/>
    </row>
    <row r="327" spans="1:14" ht="38.25" hidden="1" x14ac:dyDescent="0.25">
      <c r="A327" s="100"/>
      <c r="B327" s="11" t="s">
        <v>112</v>
      </c>
      <c r="C327" s="34">
        <f t="shared" ref="C327:J327" si="217">SUM(C328:C332)</f>
        <v>0</v>
      </c>
      <c r="D327" s="34">
        <f t="shared" si="217"/>
        <v>0</v>
      </c>
      <c r="E327" s="34">
        <f t="shared" si="217"/>
        <v>0</v>
      </c>
      <c r="F327" s="34">
        <f t="shared" si="217"/>
        <v>0</v>
      </c>
      <c r="G327" s="34">
        <f t="shared" ref="G327:H327" si="218">SUM(G328:G332)</f>
        <v>0</v>
      </c>
      <c r="H327" s="34">
        <f t="shared" si="218"/>
        <v>0</v>
      </c>
      <c r="I327" s="34">
        <f>SUM(I328:I332)</f>
        <v>0</v>
      </c>
      <c r="J327" s="34">
        <f t="shared" si="217"/>
        <v>0</v>
      </c>
      <c r="K327" s="34">
        <f>SUM(K328:K332)</f>
        <v>4000001</v>
      </c>
      <c r="L327" s="34">
        <f t="shared" ref="L327" si="219">SUM(L328:L332)</f>
        <v>4000001</v>
      </c>
      <c r="M327" s="9"/>
      <c r="N327" s="147"/>
    </row>
    <row r="328" spans="1:14" ht="41.25" hidden="1" customHeight="1" x14ac:dyDescent="0.25">
      <c r="A328" s="100"/>
      <c r="B328" s="12" t="s">
        <v>229</v>
      </c>
      <c r="C328" s="1"/>
      <c r="D328" s="1"/>
      <c r="E328" s="1"/>
      <c r="F328" s="1"/>
      <c r="G328" s="1"/>
      <c r="H328" s="1"/>
      <c r="I328" s="1"/>
      <c r="J328" s="1"/>
      <c r="K328" s="1">
        <v>1</v>
      </c>
      <c r="L328" s="1">
        <v>1</v>
      </c>
      <c r="M328" s="9" t="s">
        <v>230</v>
      </c>
      <c r="N328" s="147"/>
    </row>
    <row r="329" spans="1:14" ht="63.75" hidden="1" x14ac:dyDescent="0.25">
      <c r="A329" s="100"/>
      <c r="B329" s="13" t="s">
        <v>231</v>
      </c>
      <c r="C329" s="1"/>
      <c r="D329" s="1"/>
      <c r="E329" s="1"/>
      <c r="F329" s="1"/>
      <c r="G329" s="1"/>
      <c r="H329" s="1"/>
      <c r="I329" s="1"/>
      <c r="J329" s="1"/>
      <c r="K329" s="1">
        <v>4000000</v>
      </c>
      <c r="L329" s="1">
        <v>4000000</v>
      </c>
      <c r="M329" s="9" t="s">
        <v>232</v>
      </c>
      <c r="N329" s="147"/>
    </row>
    <row r="330" spans="1:14" ht="15.75" hidden="1" x14ac:dyDescent="0.25">
      <c r="A330" s="100"/>
      <c r="B330" s="14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9"/>
      <c r="N330" s="147"/>
    </row>
    <row r="331" spans="1:14" ht="15.75" hidden="1" x14ac:dyDescent="0.25">
      <c r="A331" s="100"/>
      <c r="B331" s="88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9"/>
      <c r="N331" s="147"/>
    </row>
    <row r="332" spans="1:14" ht="15.75" hidden="1" x14ac:dyDescent="0.25">
      <c r="A332" s="100"/>
      <c r="B332" s="88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9"/>
      <c r="N332" s="147"/>
    </row>
    <row r="333" spans="1:14" ht="38.25" hidden="1" x14ac:dyDescent="0.25">
      <c r="A333" s="28" t="s">
        <v>93</v>
      </c>
      <c r="B333" s="78" t="s">
        <v>94</v>
      </c>
      <c r="C333" s="30">
        <f t="shared" ref="C333:L334" si="220">C334</f>
        <v>0</v>
      </c>
      <c r="D333" s="30">
        <f t="shared" si="220"/>
        <v>0</v>
      </c>
      <c r="E333" s="30">
        <f t="shared" si="220"/>
        <v>0</v>
      </c>
      <c r="F333" s="30">
        <f t="shared" si="220"/>
        <v>0</v>
      </c>
      <c r="G333" s="30">
        <f t="shared" si="220"/>
        <v>0</v>
      </c>
      <c r="H333" s="30">
        <f t="shared" si="220"/>
        <v>0</v>
      </c>
      <c r="I333" s="30">
        <f t="shared" si="220"/>
        <v>0</v>
      </c>
      <c r="J333" s="30">
        <f t="shared" si="220"/>
        <v>0</v>
      </c>
      <c r="K333" s="30">
        <f t="shared" si="220"/>
        <v>0</v>
      </c>
      <c r="L333" s="30">
        <f t="shared" si="220"/>
        <v>0</v>
      </c>
      <c r="M333" s="101"/>
      <c r="N333" s="147"/>
    </row>
    <row r="334" spans="1:14" ht="38.25" hidden="1" x14ac:dyDescent="0.25">
      <c r="A334" s="28"/>
      <c r="B334" s="11" t="s">
        <v>112</v>
      </c>
      <c r="C334" s="1">
        <f>C335</f>
        <v>0</v>
      </c>
      <c r="D334" s="1">
        <f t="shared" si="220"/>
        <v>0</v>
      </c>
      <c r="E334" s="1">
        <f t="shared" si="220"/>
        <v>0</v>
      </c>
      <c r="F334" s="1">
        <f t="shared" si="220"/>
        <v>0</v>
      </c>
      <c r="G334" s="1">
        <f t="shared" si="220"/>
        <v>0</v>
      </c>
      <c r="H334" s="1">
        <f t="shared" si="220"/>
        <v>0</v>
      </c>
      <c r="I334" s="1">
        <f t="shared" si="220"/>
        <v>0</v>
      </c>
      <c r="J334" s="1">
        <f t="shared" si="220"/>
        <v>0</v>
      </c>
      <c r="K334" s="1">
        <f t="shared" si="220"/>
        <v>0</v>
      </c>
      <c r="L334" s="1">
        <f t="shared" si="220"/>
        <v>0</v>
      </c>
      <c r="M334" s="9"/>
      <c r="N334" s="147"/>
    </row>
    <row r="335" spans="1:14" ht="15.75" hidden="1" x14ac:dyDescent="0.25">
      <c r="A335" s="28"/>
      <c r="B335" s="1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9"/>
      <c r="N335" s="147"/>
    </row>
    <row r="336" spans="1:14" ht="63.75" hidden="1" x14ac:dyDescent="0.25">
      <c r="A336" s="28" t="s">
        <v>95</v>
      </c>
      <c r="B336" s="78" t="s">
        <v>96</v>
      </c>
      <c r="C336" s="30">
        <f t="shared" ref="C336:L337" si="221">C337</f>
        <v>0</v>
      </c>
      <c r="D336" s="30">
        <f t="shared" si="221"/>
        <v>0</v>
      </c>
      <c r="E336" s="30">
        <f t="shared" si="221"/>
        <v>0</v>
      </c>
      <c r="F336" s="30">
        <f t="shared" si="221"/>
        <v>0</v>
      </c>
      <c r="G336" s="30">
        <f t="shared" si="221"/>
        <v>0</v>
      </c>
      <c r="H336" s="30">
        <f t="shared" si="221"/>
        <v>0</v>
      </c>
      <c r="I336" s="30">
        <f t="shared" si="221"/>
        <v>0</v>
      </c>
      <c r="J336" s="30">
        <f t="shared" si="221"/>
        <v>0</v>
      </c>
      <c r="K336" s="30">
        <f t="shared" si="221"/>
        <v>0</v>
      </c>
      <c r="L336" s="30">
        <f t="shared" si="221"/>
        <v>0</v>
      </c>
      <c r="M336" s="9"/>
      <c r="N336" s="147"/>
    </row>
    <row r="337" spans="1:14" ht="38.25" hidden="1" x14ac:dyDescent="0.25">
      <c r="A337" s="28"/>
      <c r="B337" s="11" t="s">
        <v>112</v>
      </c>
      <c r="C337" s="34">
        <f>C338</f>
        <v>0</v>
      </c>
      <c r="D337" s="34">
        <f t="shared" si="221"/>
        <v>0</v>
      </c>
      <c r="E337" s="34">
        <f t="shared" si="221"/>
        <v>0</v>
      </c>
      <c r="F337" s="34">
        <f t="shared" si="221"/>
        <v>0</v>
      </c>
      <c r="G337" s="34">
        <f t="shared" si="221"/>
        <v>0</v>
      </c>
      <c r="H337" s="34">
        <f t="shared" si="221"/>
        <v>0</v>
      </c>
      <c r="I337" s="34">
        <f t="shared" si="221"/>
        <v>0</v>
      </c>
      <c r="J337" s="34">
        <f t="shared" si="221"/>
        <v>0</v>
      </c>
      <c r="K337" s="34">
        <f t="shared" si="221"/>
        <v>0</v>
      </c>
      <c r="L337" s="34">
        <f t="shared" si="221"/>
        <v>0</v>
      </c>
      <c r="M337" s="9"/>
      <c r="N337" s="147"/>
    </row>
    <row r="338" spans="1:14" ht="15.75" hidden="1" x14ac:dyDescent="0.25">
      <c r="A338" s="28"/>
      <c r="B338" s="12"/>
      <c r="C338" s="1"/>
      <c r="D338" s="1"/>
      <c r="E338" s="1"/>
      <c r="F338" s="1"/>
      <c r="G338" s="1"/>
      <c r="H338" s="1"/>
      <c r="I338" s="1"/>
      <c r="J338" s="45"/>
      <c r="K338" s="1"/>
      <c r="L338" s="45"/>
      <c r="M338" s="9"/>
      <c r="N338" s="147"/>
    </row>
    <row r="339" spans="1:14" ht="63.75" hidden="1" x14ac:dyDescent="0.25">
      <c r="A339" s="28" t="s">
        <v>97</v>
      </c>
      <c r="B339" s="78" t="s">
        <v>222</v>
      </c>
      <c r="C339" s="30">
        <f>C341</f>
        <v>0</v>
      </c>
      <c r="D339" s="30">
        <f t="shared" ref="D339:J339" si="222">D341</f>
        <v>0</v>
      </c>
      <c r="E339" s="30">
        <f t="shared" si="222"/>
        <v>0</v>
      </c>
      <c r="F339" s="30">
        <f t="shared" si="222"/>
        <v>0</v>
      </c>
      <c r="G339" s="30">
        <f t="shared" ref="G339:H339" si="223">G341</f>
        <v>0</v>
      </c>
      <c r="H339" s="30">
        <f t="shared" si="223"/>
        <v>0</v>
      </c>
      <c r="I339" s="30">
        <f t="shared" si="222"/>
        <v>0</v>
      </c>
      <c r="J339" s="30">
        <f t="shared" si="222"/>
        <v>0</v>
      </c>
      <c r="K339" s="30">
        <f t="shared" ref="K339:L339" si="224">K341</f>
        <v>0</v>
      </c>
      <c r="L339" s="30">
        <f t="shared" si="224"/>
        <v>0</v>
      </c>
      <c r="M339" s="9"/>
      <c r="N339" s="147"/>
    </row>
    <row r="340" spans="1:14" ht="38.25" hidden="1" x14ac:dyDescent="0.25">
      <c r="A340" s="28"/>
      <c r="B340" s="11" t="s">
        <v>112</v>
      </c>
      <c r="C340" s="34">
        <f>C341</f>
        <v>0</v>
      </c>
      <c r="D340" s="34">
        <f t="shared" ref="D340" si="225">D341</f>
        <v>0</v>
      </c>
      <c r="E340" s="34">
        <f t="shared" ref="E340:L340" si="226">E341</f>
        <v>0</v>
      </c>
      <c r="F340" s="34">
        <f t="shared" si="226"/>
        <v>0</v>
      </c>
      <c r="G340" s="34">
        <f t="shared" si="226"/>
        <v>0</v>
      </c>
      <c r="H340" s="34">
        <f t="shared" si="226"/>
        <v>0</v>
      </c>
      <c r="I340" s="34">
        <f t="shared" si="226"/>
        <v>0</v>
      </c>
      <c r="J340" s="34">
        <f t="shared" si="226"/>
        <v>0</v>
      </c>
      <c r="K340" s="34">
        <f t="shared" si="226"/>
        <v>0</v>
      </c>
      <c r="L340" s="34">
        <f t="shared" si="226"/>
        <v>0</v>
      </c>
      <c r="M340" s="9"/>
      <c r="N340" s="147"/>
    </row>
    <row r="341" spans="1:14" ht="15.75" hidden="1" x14ac:dyDescent="0.25">
      <c r="A341" s="28"/>
      <c r="B341" s="70"/>
      <c r="C341" s="1"/>
      <c r="D341" s="34"/>
      <c r="E341" s="1"/>
      <c r="F341" s="1"/>
      <c r="G341" s="1"/>
      <c r="H341" s="1"/>
      <c r="I341" s="1"/>
      <c r="J341" s="1"/>
      <c r="K341" s="1"/>
      <c r="L341" s="1"/>
      <c r="M341" s="9"/>
      <c r="N341" s="147"/>
    </row>
    <row r="342" spans="1:14" ht="38.25" hidden="1" x14ac:dyDescent="0.25">
      <c r="A342" s="28" t="s">
        <v>218</v>
      </c>
      <c r="B342" s="78" t="s">
        <v>221</v>
      </c>
      <c r="C342" s="30">
        <f>SUM(C343)</f>
        <v>0</v>
      </c>
      <c r="D342" s="1">
        <f t="shared" ref="D342:L343" si="227">SUM(D343)</f>
        <v>0</v>
      </c>
      <c r="E342" s="1">
        <f t="shared" si="227"/>
        <v>0</v>
      </c>
      <c r="F342" s="1">
        <f t="shared" si="227"/>
        <v>0</v>
      </c>
      <c r="G342" s="1">
        <f t="shared" si="227"/>
        <v>0</v>
      </c>
      <c r="H342" s="1">
        <f t="shared" si="227"/>
        <v>0</v>
      </c>
      <c r="I342" s="30">
        <f t="shared" si="227"/>
        <v>0</v>
      </c>
      <c r="J342" s="30">
        <f t="shared" si="227"/>
        <v>0</v>
      </c>
      <c r="K342" s="30">
        <f t="shared" si="227"/>
        <v>747600</v>
      </c>
      <c r="L342" s="30">
        <f t="shared" si="227"/>
        <v>747600</v>
      </c>
      <c r="M342" s="9"/>
      <c r="N342" s="147"/>
    </row>
    <row r="343" spans="1:14" ht="38.25" hidden="1" x14ac:dyDescent="0.25">
      <c r="A343" s="28"/>
      <c r="B343" s="11" t="s">
        <v>112</v>
      </c>
      <c r="C343" s="34">
        <f>SUM(C344)</f>
        <v>0</v>
      </c>
      <c r="D343" s="34">
        <f t="shared" si="227"/>
        <v>0</v>
      </c>
      <c r="E343" s="34">
        <f t="shared" si="227"/>
        <v>0</v>
      </c>
      <c r="F343" s="34">
        <f t="shared" si="227"/>
        <v>0</v>
      </c>
      <c r="G343" s="34">
        <f t="shared" si="227"/>
        <v>0</v>
      </c>
      <c r="H343" s="34">
        <f t="shared" si="227"/>
        <v>0</v>
      </c>
      <c r="I343" s="34">
        <f t="shared" si="227"/>
        <v>0</v>
      </c>
      <c r="J343" s="34">
        <f t="shared" si="227"/>
        <v>0</v>
      </c>
      <c r="K343" s="34">
        <f t="shared" si="227"/>
        <v>747600</v>
      </c>
      <c r="L343" s="34">
        <f t="shared" si="227"/>
        <v>747600</v>
      </c>
      <c r="M343" s="9"/>
      <c r="N343" s="147"/>
    </row>
    <row r="344" spans="1:14" ht="38.25" hidden="1" x14ac:dyDescent="0.25">
      <c r="A344" s="28"/>
      <c r="B344" s="12" t="s">
        <v>233</v>
      </c>
      <c r="C344" s="1"/>
      <c r="D344" s="1"/>
      <c r="E344" s="1"/>
      <c r="F344" s="1"/>
      <c r="G344" s="1"/>
      <c r="H344" s="1"/>
      <c r="I344" s="1"/>
      <c r="J344" s="45"/>
      <c r="K344" s="1">
        <v>747600</v>
      </c>
      <c r="L344" s="135">
        <v>747600</v>
      </c>
      <c r="M344" s="9" t="s">
        <v>289</v>
      </c>
      <c r="N344" s="147"/>
    </row>
    <row r="345" spans="1:14" ht="102" hidden="1" x14ac:dyDescent="0.25">
      <c r="A345" s="28" t="s">
        <v>109</v>
      </c>
      <c r="B345" s="78" t="s">
        <v>156</v>
      </c>
      <c r="C345" s="30">
        <f t="shared" ref="C345:L345" si="228">C346</f>
        <v>0</v>
      </c>
      <c r="D345" s="30">
        <f t="shared" si="228"/>
        <v>0</v>
      </c>
      <c r="E345" s="30">
        <f t="shared" si="228"/>
        <v>0</v>
      </c>
      <c r="F345" s="30">
        <f t="shared" si="228"/>
        <v>0</v>
      </c>
      <c r="G345" s="30">
        <f t="shared" si="228"/>
        <v>0</v>
      </c>
      <c r="H345" s="30">
        <f t="shared" si="228"/>
        <v>0</v>
      </c>
      <c r="I345" s="30">
        <f t="shared" si="228"/>
        <v>0</v>
      </c>
      <c r="J345" s="30">
        <f t="shared" si="228"/>
        <v>0</v>
      </c>
      <c r="K345" s="30">
        <f t="shared" si="228"/>
        <v>0</v>
      </c>
      <c r="L345" s="30">
        <f t="shared" si="228"/>
        <v>0</v>
      </c>
      <c r="M345" s="9"/>
      <c r="N345" s="147"/>
    </row>
    <row r="346" spans="1:14" ht="25.5" hidden="1" x14ac:dyDescent="0.25">
      <c r="A346" s="28"/>
      <c r="B346" s="10" t="s">
        <v>111</v>
      </c>
      <c r="C346" s="34">
        <f t="shared" ref="C346:L346" si="229">SUM(C347:C347)</f>
        <v>0</v>
      </c>
      <c r="D346" s="34">
        <f t="shared" si="229"/>
        <v>0</v>
      </c>
      <c r="E346" s="34">
        <f t="shared" si="229"/>
        <v>0</v>
      </c>
      <c r="F346" s="34">
        <f t="shared" si="229"/>
        <v>0</v>
      </c>
      <c r="G346" s="34">
        <f t="shared" si="229"/>
        <v>0</v>
      </c>
      <c r="H346" s="34">
        <f t="shared" si="229"/>
        <v>0</v>
      </c>
      <c r="I346" s="34">
        <f t="shared" si="229"/>
        <v>0</v>
      </c>
      <c r="J346" s="34">
        <f t="shared" si="229"/>
        <v>0</v>
      </c>
      <c r="K346" s="34">
        <f t="shared" si="229"/>
        <v>0</v>
      </c>
      <c r="L346" s="34">
        <f t="shared" si="229"/>
        <v>0</v>
      </c>
      <c r="M346" s="9"/>
      <c r="N346" s="147"/>
    </row>
    <row r="347" spans="1:14" ht="15.75" hidden="1" x14ac:dyDescent="0.25">
      <c r="A347" s="28"/>
      <c r="B347" s="1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9"/>
      <c r="N347" s="147"/>
    </row>
    <row r="348" spans="1:14" ht="51" hidden="1" x14ac:dyDescent="0.25">
      <c r="A348" s="28" t="s">
        <v>8</v>
      </c>
      <c r="B348" s="32" t="s">
        <v>9</v>
      </c>
      <c r="C348" s="30">
        <f t="shared" ref="C348:L349" si="230">C349</f>
        <v>0</v>
      </c>
      <c r="D348" s="30">
        <f t="shared" si="230"/>
        <v>0</v>
      </c>
      <c r="E348" s="30">
        <f t="shared" si="230"/>
        <v>0</v>
      </c>
      <c r="F348" s="30">
        <f t="shared" si="230"/>
        <v>0</v>
      </c>
      <c r="G348" s="30">
        <f t="shared" si="230"/>
        <v>0</v>
      </c>
      <c r="H348" s="30">
        <f t="shared" si="230"/>
        <v>0</v>
      </c>
      <c r="I348" s="30">
        <f t="shared" si="230"/>
        <v>0</v>
      </c>
      <c r="J348" s="30">
        <f t="shared" si="230"/>
        <v>0</v>
      </c>
      <c r="K348" s="30">
        <f t="shared" si="230"/>
        <v>0</v>
      </c>
      <c r="L348" s="30">
        <f t="shared" si="230"/>
        <v>0</v>
      </c>
      <c r="M348" s="9"/>
      <c r="N348" s="147"/>
    </row>
    <row r="349" spans="1:14" ht="25.5" hidden="1" x14ac:dyDescent="0.25">
      <c r="A349" s="28"/>
      <c r="B349" s="10" t="s">
        <v>111</v>
      </c>
      <c r="C349" s="34">
        <f>C350</f>
        <v>0</v>
      </c>
      <c r="D349" s="34">
        <f t="shared" si="230"/>
        <v>0</v>
      </c>
      <c r="E349" s="34">
        <f t="shared" si="230"/>
        <v>0</v>
      </c>
      <c r="F349" s="34">
        <f t="shared" si="230"/>
        <v>0</v>
      </c>
      <c r="G349" s="34">
        <f t="shared" si="230"/>
        <v>0</v>
      </c>
      <c r="H349" s="34">
        <f t="shared" si="230"/>
        <v>0</v>
      </c>
      <c r="I349" s="34">
        <f t="shared" si="230"/>
        <v>0</v>
      </c>
      <c r="J349" s="34">
        <f t="shared" si="230"/>
        <v>0</v>
      </c>
      <c r="K349" s="34">
        <f t="shared" si="230"/>
        <v>0</v>
      </c>
      <c r="L349" s="34">
        <f t="shared" si="230"/>
        <v>0</v>
      </c>
      <c r="M349" s="9"/>
      <c r="N349" s="147"/>
    </row>
    <row r="350" spans="1:14" ht="15.75" hidden="1" x14ac:dyDescent="0.25">
      <c r="A350" s="100"/>
      <c r="B350" s="33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9"/>
      <c r="N350" s="147"/>
    </row>
    <row r="351" spans="1:14" ht="51" hidden="1" x14ac:dyDescent="0.25">
      <c r="A351" s="28" t="s">
        <v>10</v>
      </c>
      <c r="B351" s="32" t="s">
        <v>11</v>
      </c>
      <c r="C351" s="30">
        <f>C352+C356</f>
        <v>0</v>
      </c>
      <c r="D351" s="30">
        <f t="shared" ref="D351:J351" si="231">D352+D356</f>
        <v>0</v>
      </c>
      <c r="E351" s="30">
        <f t="shared" si="231"/>
        <v>0</v>
      </c>
      <c r="F351" s="30">
        <f t="shared" si="231"/>
        <v>0</v>
      </c>
      <c r="G351" s="30">
        <f t="shared" ref="G351:H351" si="232">G352+G356</f>
        <v>0</v>
      </c>
      <c r="H351" s="30">
        <f t="shared" si="232"/>
        <v>0</v>
      </c>
      <c r="I351" s="30">
        <f t="shared" si="231"/>
        <v>0</v>
      </c>
      <c r="J351" s="30">
        <f t="shared" si="231"/>
        <v>0</v>
      </c>
      <c r="K351" s="30">
        <f t="shared" ref="K351:L351" si="233">K352+K356</f>
        <v>3844705</v>
      </c>
      <c r="L351" s="30">
        <f t="shared" si="233"/>
        <v>3844705</v>
      </c>
      <c r="M351" s="81"/>
      <c r="N351" s="147"/>
    </row>
    <row r="352" spans="1:14" ht="38.25" hidden="1" x14ac:dyDescent="0.25">
      <c r="A352" s="28"/>
      <c r="B352" s="11" t="s">
        <v>112</v>
      </c>
      <c r="C352" s="34">
        <f>C355+C354+C353</f>
        <v>0</v>
      </c>
      <c r="D352" s="34">
        <f t="shared" ref="D352:J352" si="234">D355+D354+D353</f>
        <v>0</v>
      </c>
      <c r="E352" s="34">
        <f t="shared" si="234"/>
        <v>0</v>
      </c>
      <c r="F352" s="34">
        <f t="shared" si="234"/>
        <v>0</v>
      </c>
      <c r="G352" s="34">
        <f t="shared" ref="G352:H352" si="235">G355+G354+G353</f>
        <v>0</v>
      </c>
      <c r="H352" s="34">
        <f t="shared" si="235"/>
        <v>0</v>
      </c>
      <c r="I352" s="34">
        <f t="shared" si="234"/>
        <v>0</v>
      </c>
      <c r="J352" s="34">
        <f t="shared" si="234"/>
        <v>0</v>
      </c>
      <c r="K352" s="34">
        <f t="shared" ref="K352:L352" si="236">K355+K354+K353</f>
        <v>3844705</v>
      </c>
      <c r="L352" s="34">
        <f t="shared" si="236"/>
        <v>3844705</v>
      </c>
      <c r="M352" s="9"/>
      <c r="N352" s="147"/>
    </row>
    <row r="353" spans="1:14" ht="38.25" hidden="1" x14ac:dyDescent="0.25">
      <c r="A353" s="28"/>
      <c r="B353" s="76" t="s">
        <v>234</v>
      </c>
      <c r="C353" s="1"/>
      <c r="D353" s="1"/>
      <c r="E353" s="1"/>
      <c r="F353" s="1"/>
      <c r="G353" s="1"/>
      <c r="H353" s="1"/>
      <c r="I353" s="1"/>
      <c r="J353" s="1"/>
      <c r="K353" s="1">
        <v>3844705</v>
      </c>
      <c r="L353" s="1">
        <v>3844705</v>
      </c>
      <c r="M353" s="141" t="s">
        <v>312</v>
      </c>
      <c r="N353" s="147"/>
    </row>
    <row r="354" spans="1:14" ht="15.75" hidden="1" x14ac:dyDescent="0.25">
      <c r="A354" s="28"/>
      <c r="B354" s="76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9"/>
      <c r="N354" s="147"/>
    </row>
    <row r="355" spans="1:14" ht="15.75" hidden="1" x14ac:dyDescent="0.25">
      <c r="A355" s="28"/>
      <c r="B355" s="76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9"/>
      <c r="N355" s="147"/>
    </row>
    <row r="356" spans="1:14" ht="25.5" hidden="1" x14ac:dyDescent="0.25">
      <c r="A356" s="28"/>
      <c r="B356" s="79" t="s">
        <v>110</v>
      </c>
      <c r="C356" s="1">
        <f>C357</f>
        <v>0</v>
      </c>
      <c r="D356" s="1">
        <f t="shared" ref="D356:L356" si="237">D357</f>
        <v>0</v>
      </c>
      <c r="E356" s="1">
        <f t="shared" si="237"/>
        <v>0</v>
      </c>
      <c r="F356" s="1">
        <f t="shared" si="237"/>
        <v>0</v>
      </c>
      <c r="G356" s="1">
        <f t="shared" si="237"/>
        <v>0</v>
      </c>
      <c r="H356" s="1">
        <f t="shared" si="237"/>
        <v>0</v>
      </c>
      <c r="I356" s="1">
        <f t="shared" si="237"/>
        <v>0</v>
      </c>
      <c r="J356" s="1">
        <f t="shared" si="237"/>
        <v>0</v>
      </c>
      <c r="K356" s="1">
        <f t="shared" si="237"/>
        <v>0</v>
      </c>
      <c r="L356" s="1">
        <f t="shared" si="237"/>
        <v>0</v>
      </c>
      <c r="M356" s="9"/>
      <c r="N356" s="147"/>
    </row>
    <row r="357" spans="1:14" ht="15.75" hidden="1" x14ac:dyDescent="0.25">
      <c r="A357" s="28"/>
      <c r="B357" s="3"/>
      <c r="C357" s="1"/>
      <c r="D357" s="34"/>
      <c r="E357" s="34"/>
      <c r="F357" s="34"/>
      <c r="G357" s="34"/>
      <c r="H357" s="34"/>
      <c r="I357" s="1"/>
      <c r="J357" s="1"/>
      <c r="K357" s="1"/>
      <c r="L357" s="1"/>
      <c r="M357" s="9"/>
      <c r="N357" s="147"/>
    </row>
    <row r="358" spans="1:14" ht="82.9" customHeight="1" x14ac:dyDescent="0.25">
      <c r="A358" s="28" t="s">
        <v>17</v>
      </c>
      <c r="B358" s="32" t="s">
        <v>18</v>
      </c>
      <c r="C358" s="30">
        <f t="shared" ref="C358" si="238">C359+C362+C367+C364+C372</f>
        <v>0</v>
      </c>
      <c r="D358" s="30">
        <f t="shared" ref="D358:F358" si="239">D359+D362+D367+D364+D372+D363</f>
        <v>0</v>
      </c>
      <c r="E358" s="30">
        <f t="shared" si="239"/>
        <v>0</v>
      </c>
      <c r="F358" s="30">
        <f t="shared" si="239"/>
        <v>0</v>
      </c>
      <c r="G358" s="30">
        <f>G359+G362+G367+G364+G372+G363</f>
        <v>136400</v>
      </c>
      <c r="H358" s="30">
        <f>H360</f>
        <v>501838550</v>
      </c>
      <c r="I358" s="30">
        <f t="shared" ref="I358:L358" si="240">I359+I362+I367+I364+I372+I363</f>
        <v>0</v>
      </c>
      <c r="J358" s="30">
        <f t="shared" si="240"/>
        <v>0</v>
      </c>
      <c r="K358" s="30">
        <f t="shared" si="240"/>
        <v>0</v>
      </c>
      <c r="L358" s="30">
        <f t="shared" si="240"/>
        <v>0</v>
      </c>
      <c r="M358" s="55"/>
      <c r="N358" s="147"/>
    </row>
    <row r="359" spans="1:14" ht="15.75" hidden="1" x14ac:dyDescent="0.25">
      <c r="A359" s="28"/>
      <c r="B359" s="102"/>
      <c r="C359" s="30">
        <f t="shared" ref="C359:L360" si="241">C360</f>
        <v>0</v>
      </c>
      <c r="D359" s="30">
        <f t="shared" si="241"/>
        <v>0</v>
      </c>
      <c r="E359" s="30">
        <f t="shared" si="241"/>
        <v>0</v>
      </c>
      <c r="F359" s="30">
        <f t="shared" si="241"/>
        <v>0</v>
      </c>
      <c r="G359" s="30">
        <f t="shared" si="241"/>
        <v>0</v>
      </c>
      <c r="H359" s="30"/>
      <c r="I359" s="30">
        <f t="shared" si="241"/>
        <v>0</v>
      </c>
      <c r="J359" s="30">
        <f t="shared" si="241"/>
        <v>0</v>
      </c>
      <c r="K359" s="30">
        <f t="shared" si="241"/>
        <v>0</v>
      </c>
      <c r="L359" s="30">
        <f t="shared" si="241"/>
        <v>0</v>
      </c>
      <c r="M359" s="9"/>
      <c r="N359" s="147"/>
    </row>
    <row r="360" spans="1:14" ht="15.75" x14ac:dyDescent="0.25">
      <c r="A360" s="28"/>
      <c r="B360" s="10" t="s">
        <v>37</v>
      </c>
      <c r="C360" s="34">
        <f>C361</f>
        <v>0</v>
      </c>
      <c r="D360" s="34">
        <f t="shared" si="241"/>
        <v>0</v>
      </c>
      <c r="E360" s="34">
        <f t="shared" si="241"/>
        <v>0</v>
      </c>
      <c r="F360" s="34">
        <f t="shared" si="241"/>
        <v>0</v>
      </c>
      <c r="G360" s="34">
        <f t="shared" si="241"/>
        <v>0</v>
      </c>
      <c r="H360" s="34">
        <f>H361+H362+H363</f>
        <v>501838550</v>
      </c>
      <c r="I360" s="34">
        <f t="shared" si="241"/>
        <v>0</v>
      </c>
      <c r="J360" s="34">
        <f t="shared" si="241"/>
        <v>0</v>
      </c>
      <c r="K360" s="34">
        <f t="shared" si="241"/>
        <v>0</v>
      </c>
      <c r="L360" s="34">
        <f t="shared" si="241"/>
        <v>0</v>
      </c>
      <c r="M360" s="9"/>
      <c r="N360" s="147"/>
    </row>
    <row r="361" spans="1:14" ht="97.9" customHeight="1" x14ac:dyDescent="0.25">
      <c r="A361" s="28" t="s">
        <v>277</v>
      </c>
      <c r="B361" s="32" t="s">
        <v>278</v>
      </c>
      <c r="C361" s="34"/>
      <c r="D361" s="34"/>
      <c r="E361" s="34"/>
      <c r="F361" s="34"/>
      <c r="G361" s="34"/>
      <c r="H361" s="135">
        <v>181838550</v>
      </c>
      <c r="I361" s="34"/>
      <c r="J361" s="34"/>
      <c r="K361" s="34"/>
      <c r="L361" s="34"/>
      <c r="M361" s="150" t="s">
        <v>334</v>
      </c>
      <c r="N361" s="147"/>
    </row>
    <row r="362" spans="1:14" ht="76.5" hidden="1" x14ac:dyDescent="0.25">
      <c r="A362" s="28" t="s">
        <v>128</v>
      </c>
      <c r="B362" s="32" t="s">
        <v>129</v>
      </c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9"/>
      <c r="N362" s="147"/>
    </row>
    <row r="363" spans="1:14" ht="82.5" customHeight="1" x14ac:dyDescent="0.25">
      <c r="A363" s="28" t="s">
        <v>217</v>
      </c>
      <c r="B363" s="145" t="s">
        <v>328</v>
      </c>
      <c r="C363" s="30"/>
      <c r="D363" s="30"/>
      <c r="E363" s="30"/>
      <c r="F363" s="30"/>
      <c r="G363" s="30"/>
      <c r="H363" s="1">
        <v>320000000</v>
      </c>
      <c r="I363" s="30"/>
      <c r="J363" s="30"/>
      <c r="K363" s="30"/>
      <c r="L363" s="30"/>
      <c r="M363" s="148" t="s">
        <v>352</v>
      </c>
      <c r="N363" s="147"/>
    </row>
    <row r="364" spans="1:14" ht="51" hidden="1" x14ac:dyDescent="0.25">
      <c r="A364" s="28" t="s">
        <v>130</v>
      </c>
      <c r="B364" s="32" t="s">
        <v>131</v>
      </c>
      <c r="C364" s="30">
        <f t="shared" ref="C364:L365" si="242">C365</f>
        <v>0</v>
      </c>
      <c r="D364" s="30">
        <f t="shared" si="242"/>
        <v>0</v>
      </c>
      <c r="E364" s="30">
        <f t="shared" si="242"/>
        <v>0</v>
      </c>
      <c r="F364" s="30">
        <f t="shared" si="242"/>
        <v>0</v>
      </c>
      <c r="G364" s="30">
        <f t="shared" si="242"/>
        <v>0</v>
      </c>
      <c r="H364" s="30">
        <f t="shared" si="242"/>
        <v>0</v>
      </c>
      <c r="I364" s="30">
        <f t="shared" si="242"/>
        <v>0</v>
      </c>
      <c r="J364" s="30">
        <f t="shared" si="242"/>
        <v>0</v>
      </c>
      <c r="K364" s="30">
        <f t="shared" si="242"/>
        <v>0</v>
      </c>
      <c r="L364" s="30">
        <f t="shared" si="242"/>
        <v>0</v>
      </c>
      <c r="M364" s="9"/>
      <c r="N364" s="147"/>
    </row>
    <row r="365" spans="1:14" ht="25.5" hidden="1" x14ac:dyDescent="0.25">
      <c r="A365" s="28"/>
      <c r="B365" s="10" t="s">
        <v>114</v>
      </c>
      <c r="C365" s="34">
        <f>C366</f>
        <v>0</v>
      </c>
      <c r="D365" s="34">
        <f t="shared" si="242"/>
        <v>0</v>
      </c>
      <c r="E365" s="34">
        <f t="shared" si="242"/>
        <v>0</v>
      </c>
      <c r="F365" s="34">
        <f t="shared" si="242"/>
        <v>0</v>
      </c>
      <c r="G365" s="34">
        <f t="shared" si="242"/>
        <v>0</v>
      </c>
      <c r="H365" s="34">
        <f t="shared" si="242"/>
        <v>0</v>
      </c>
      <c r="I365" s="34">
        <f t="shared" si="242"/>
        <v>0</v>
      </c>
      <c r="J365" s="34">
        <f t="shared" si="242"/>
        <v>0</v>
      </c>
      <c r="K365" s="34">
        <f t="shared" si="242"/>
        <v>0</v>
      </c>
      <c r="L365" s="34">
        <f t="shared" si="242"/>
        <v>0</v>
      </c>
      <c r="M365" s="9"/>
      <c r="N365" s="147"/>
    </row>
    <row r="366" spans="1:14" ht="15.75" hidden="1" x14ac:dyDescent="0.25">
      <c r="A366" s="28"/>
      <c r="B366" s="103"/>
      <c r="C366" s="30"/>
      <c r="D366" s="30"/>
      <c r="E366" s="1"/>
      <c r="F366" s="30"/>
      <c r="G366" s="1"/>
      <c r="H366" s="30"/>
      <c r="I366" s="30"/>
      <c r="J366" s="30"/>
      <c r="K366" s="30"/>
      <c r="L366" s="30"/>
      <c r="M366" s="9"/>
      <c r="N366" s="147"/>
    </row>
    <row r="367" spans="1:14" ht="42.75" customHeight="1" x14ac:dyDescent="0.25">
      <c r="A367" s="28" t="s">
        <v>324</v>
      </c>
      <c r="B367" s="67" t="s">
        <v>38</v>
      </c>
      <c r="C367" s="30">
        <f t="shared" ref="C367:L367" si="243">C368</f>
        <v>0</v>
      </c>
      <c r="D367" s="30">
        <f t="shared" si="243"/>
        <v>0</v>
      </c>
      <c r="E367" s="30">
        <f t="shared" si="243"/>
        <v>0</v>
      </c>
      <c r="F367" s="30">
        <f t="shared" si="243"/>
        <v>0</v>
      </c>
      <c r="G367" s="30">
        <f t="shared" si="243"/>
        <v>136400</v>
      </c>
      <c r="H367" s="30">
        <f t="shared" si="243"/>
        <v>0</v>
      </c>
      <c r="I367" s="30">
        <f t="shared" si="243"/>
        <v>0</v>
      </c>
      <c r="J367" s="30">
        <f t="shared" si="243"/>
        <v>0</v>
      </c>
      <c r="K367" s="30">
        <f t="shared" si="243"/>
        <v>0</v>
      </c>
      <c r="L367" s="30">
        <f t="shared" si="243"/>
        <v>0</v>
      </c>
      <c r="M367" s="9"/>
      <c r="N367" s="147"/>
    </row>
    <row r="368" spans="1:14" ht="29.45" customHeight="1" x14ac:dyDescent="0.25">
      <c r="A368" s="52"/>
      <c r="B368" s="104" t="s">
        <v>39</v>
      </c>
      <c r="C368" s="34">
        <f>C369+C370+C371</f>
        <v>0</v>
      </c>
      <c r="D368" s="34">
        <f t="shared" ref="D368:J368" si="244">D369+D370+D371</f>
        <v>0</v>
      </c>
      <c r="E368" s="34">
        <f t="shared" si="244"/>
        <v>0</v>
      </c>
      <c r="F368" s="34">
        <f t="shared" si="244"/>
        <v>0</v>
      </c>
      <c r="G368" s="34">
        <f t="shared" ref="G368:H368" si="245">G369+G370+G371</f>
        <v>136400</v>
      </c>
      <c r="H368" s="34">
        <f t="shared" si="245"/>
        <v>0</v>
      </c>
      <c r="I368" s="34">
        <f t="shared" si="244"/>
        <v>0</v>
      </c>
      <c r="J368" s="34">
        <f t="shared" si="244"/>
        <v>0</v>
      </c>
      <c r="K368" s="34">
        <f t="shared" ref="K368:L368" si="246">K369+K370+K371</f>
        <v>0</v>
      </c>
      <c r="L368" s="34">
        <f t="shared" si="246"/>
        <v>0</v>
      </c>
      <c r="M368" s="9"/>
      <c r="N368" s="147"/>
    </row>
    <row r="369" spans="1:14" ht="28.5" customHeight="1" x14ac:dyDescent="0.25">
      <c r="A369" s="52"/>
      <c r="B369" s="76"/>
      <c r="C369" s="1"/>
      <c r="D369" s="1"/>
      <c r="E369" s="1"/>
      <c r="F369" s="1"/>
      <c r="G369" s="1">
        <v>136400</v>
      </c>
      <c r="H369" s="1"/>
      <c r="I369" s="1"/>
      <c r="J369" s="1"/>
      <c r="K369" s="1"/>
      <c r="L369" s="1"/>
      <c r="M369" s="9" t="s">
        <v>290</v>
      </c>
      <c r="N369" s="147"/>
    </row>
    <row r="370" spans="1:14" ht="15.75" hidden="1" x14ac:dyDescent="0.25">
      <c r="A370" s="28"/>
      <c r="B370" s="76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83"/>
      <c r="N370" s="147"/>
    </row>
    <row r="371" spans="1:14" ht="15.75" hidden="1" x14ac:dyDescent="0.25">
      <c r="A371" s="28"/>
      <c r="B371" s="76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83"/>
      <c r="N371" s="147"/>
    </row>
    <row r="372" spans="1:14" ht="51" hidden="1" x14ac:dyDescent="0.25">
      <c r="A372" s="28" t="s">
        <v>143</v>
      </c>
      <c r="B372" s="91" t="s">
        <v>144</v>
      </c>
      <c r="C372" s="30">
        <f>C373</f>
        <v>0</v>
      </c>
      <c r="D372" s="30">
        <f t="shared" ref="D372:L372" si="247">D373</f>
        <v>0</v>
      </c>
      <c r="E372" s="30">
        <f t="shared" si="247"/>
        <v>0</v>
      </c>
      <c r="F372" s="30">
        <f t="shared" si="247"/>
        <v>0</v>
      </c>
      <c r="G372" s="30">
        <f t="shared" si="247"/>
        <v>0</v>
      </c>
      <c r="H372" s="30">
        <f t="shared" si="247"/>
        <v>0</v>
      </c>
      <c r="I372" s="30">
        <f t="shared" si="247"/>
        <v>0</v>
      </c>
      <c r="J372" s="30">
        <f t="shared" si="247"/>
        <v>0</v>
      </c>
      <c r="K372" s="30">
        <f t="shared" si="247"/>
        <v>0</v>
      </c>
      <c r="L372" s="30">
        <f t="shared" si="247"/>
        <v>0</v>
      </c>
      <c r="M372" s="9"/>
      <c r="N372" s="147"/>
    </row>
    <row r="373" spans="1:14" ht="38.25" hidden="1" x14ac:dyDescent="0.25">
      <c r="A373" s="28"/>
      <c r="B373" s="104" t="s">
        <v>39</v>
      </c>
      <c r="C373" s="34">
        <f>C374+C375</f>
        <v>0</v>
      </c>
      <c r="D373" s="34">
        <f t="shared" ref="D373:J373" si="248">D374+D375</f>
        <v>0</v>
      </c>
      <c r="E373" s="34">
        <f t="shared" si="248"/>
        <v>0</v>
      </c>
      <c r="F373" s="34">
        <f t="shared" si="248"/>
        <v>0</v>
      </c>
      <c r="G373" s="34">
        <f t="shared" ref="G373:H373" si="249">G374+G375</f>
        <v>0</v>
      </c>
      <c r="H373" s="34">
        <f t="shared" si="249"/>
        <v>0</v>
      </c>
      <c r="I373" s="34">
        <f t="shared" si="248"/>
        <v>0</v>
      </c>
      <c r="J373" s="34">
        <f t="shared" si="248"/>
        <v>0</v>
      </c>
      <c r="K373" s="34">
        <f t="shared" ref="K373:L373" si="250">K374+K375</f>
        <v>0</v>
      </c>
      <c r="L373" s="34">
        <f t="shared" si="250"/>
        <v>0</v>
      </c>
      <c r="M373" s="9"/>
      <c r="N373" s="147"/>
    </row>
    <row r="374" spans="1:14" ht="15.75" hidden="1" x14ac:dyDescent="0.25">
      <c r="A374" s="28"/>
      <c r="B374" s="10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83"/>
      <c r="N374" s="147"/>
    </row>
    <row r="375" spans="1:14" ht="15.75" hidden="1" x14ac:dyDescent="0.25">
      <c r="A375" s="28"/>
      <c r="B375" s="104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83"/>
      <c r="N375" s="147"/>
    </row>
    <row r="376" spans="1:14" ht="51" hidden="1" x14ac:dyDescent="0.25">
      <c r="A376" s="28" t="s">
        <v>81</v>
      </c>
      <c r="B376" s="68" t="s">
        <v>79</v>
      </c>
      <c r="C376" s="30">
        <f t="shared" ref="C376:J376" si="251">C377+C385</f>
        <v>0</v>
      </c>
      <c r="D376" s="30">
        <f t="shared" si="251"/>
        <v>0</v>
      </c>
      <c r="E376" s="30">
        <f t="shared" si="251"/>
        <v>0</v>
      </c>
      <c r="F376" s="30">
        <f t="shared" si="251"/>
        <v>0</v>
      </c>
      <c r="G376" s="30">
        <f t="shared" ref="G376:H376" si="252">G377+G385</f>
        <v>0</v>
      </c>
      <c r="H376" s="30">
        <f t="shared" si="252"/>
        <v>0</v>
      </c>
      <c r="I376" s="30">
        <f t="shared" si="251"/>
        <v>0</v>
      </c>
      <c r="J376" s="30">
        <f t="shared" si="251"/>
        <v>0</v>
      </c>
      <c r="K376" s="30">
        <f t="shared" ref="K376:L376" si="253">K377+K385</f>
        <v>0</v>
      </c>
      <c r="L376" s="30">
        <f t="shared" si="253"/>
        <v>0</v>
      </c>
      <c r="M376" s="9"/>
      <c r="N376" s="147"/>
    </row>
    <row r="377" spans="1:14" ht="89.25" hidden="1" x14ac:dyDescent="0.25">
      <c r="A377" s="28" t="s">
        <v>82</v>
      </c>
      <c r="B377" s="67" t="s">
        <v>80</v>
      </c>
      <c r="C377" s="30">
        <f>C378</f>
        <v>0</v>
      </c>
      <c r="D377" s="30">
        <f t="shared" ref="D377:L377" si="254">D378</f>
        <v>0</v>
      </c>
      <c r="E377" s="30">
        <f t="shared" si="254"/>
        <v>0</v>
      </c>
      <c r="F377" s="30">
        <f t="shared" si="254"/>
        <v>0</v>
      </c>
      <c r="G377" s="30">
        <f t="shared" si="254"/>
        <v>0</v>
      </c>
      <c r="H377" s="30">
        <f t="shared" si="254"/>
        <v>0</v>
      </c>
      <c r="I377" s="30">
        <f t="shared" si="254"/>
        <v>0</v>
      </c>
      <c r="J377" s="30">
        <f t="shared" si="254"/>
        <v>0</v>
      </c>
      <c r="K377" s="30">
        <f t="shared" si="254"/>
        <v>0</v>
      </c>
      <c r="L377" s="30">
        <f t="shared" si="254"/>
        <v>0</v>
      </c>
      <c r="M377" s="9"/>
      <c r="N377" s="147"/>
    </row>
    <row r="378" spans="1:14" ht="25.5" hidden="1" x14ac:dyDescent="0.25">
      <c r="A378" s="28"/>
      <c r="B378" s="10" t="s">
        <v>32</v>
      </c>
      <c r="C378" s="34">
        <f t="shared" ref="C378:D378" si="255">C379+C380+C381+C383+C384+C382</f>
        <v>0</v>
      </c>
      <c r="D378" s="34">
        <f t="shared" si="255"/>
        <v>0</v>
      </c>
      <c r="E378" s="34">
        <f>E379+E380+E381+E383+E384+E382</f>
        <v>0</v>
      </c>
      <c r="F378" s="34">
        <f t="shared" ref="F378:J378" si="256">F379+F380+F381+F383+F384+F382</f>
        <v>0</v>
      </c>
      <c r="G378" s="34">
        <f>G379+G380+G381+G383+G384+G382</f>
        <v>0</v>
      </c>
      <c r="H378" s="34">
        <f t="shared" ref="H378" si="257">H379+H380+H381+H383+H384+H382</f>
        <v>0</v>
      </c>
      <c r="I378" s="34">
        <f t="shared" si="256"/>
        <v>0</v>
      </c>
      <c r="J378" s="34">
        <f t="shared" si="256"/>
        <v>0</v>
      </c>
      <c r="K378" s="34">
        <f t="shared" ref="K378:L378" si="258">K379+K380+K381+K383+K384+K382</f>
        <v>0</v>
      </c>
      <c r="L378" s="34">
        <f t="shared" si="258"/>
        <v>0</v>
      </c>
      <c r="M378" s="9"/>
      <c r="N378" s="147"/>
    </row>
    <row r="379" spans="1:14" ht="15.75" hidden="1" x14ac:dyDescent="0.25">
      <c r="A379" s="28"/>
      <c r="B379" s="105"/>
      <c r="C379" s="30"/>
      <c r="D379" s="30"/>
      <c r="E379" s="30"/>
      <c r="F379" s="30"/>
      <c r="G379" s="30"/>
      <c r="H379" s="30"/>
      <c r="I379" s="1"/>
      <c r="J379" s="1"/>
      <c r="K379" s="1"/>
      <c r="L379" s="1"/>
      <c r="M379" s="98"/>
      <c r="N379" s="147"/>
    </row>
    <row r="380" spans="1:14" ht="15.75" hidden="1" x14ac:dyDescent="0.25">
      <c r="A380" s="28"/>
      <c r="B380" s="105"/>
      <c r="C380" s="30"/>
      <c r="D380" s="30"/>
      <c r="E380" s="1"/>
      <c r="F380" s="30"/>
      <c r="G380" s="1"/>
      <c r="H380" s="30"/>
      <c r="I380" s="30"/>
      <c r="J380" s="30"/>
      <c r="K380" s="30"/>
      <c r="L380" s="30"/>
      <c r="M380" s="3"/>
      <c r="N380" s="147"/>
    </row>
    <row r="381" spans="1:14" ht="15.75" hidden="1" x14ac:dyDescent="0.25">
      <c r="A381" s="28"/>
      <c r="B381" s="105"/>
      <c r="C381" s="30"/>
      <c r="D381" s="30"/>
      <c r="E381" s="1"/>
      <c r="F381" s="30"/>
      <c r="G381" s="1"/>
      <c r="H381" s="30"/>
      <c r="I381" s="30"/>
      <c r="J381" s="30"/>
      <c r="K381" s="30"/>
      <c r="L381" s="30"/>
      <c r="M381" s="3"/>
      <c r="N381" s="147"/>
    </row>
    <row r="382" spans="1:14" ht="15.75" hidden="1" x14ac:dyDescent="0.25">
      <c r="A382" s="28"/>
      <c r="B382" s="105"/>
      <c r="C382" s="30"/>
      <c r="D382" s="30"/>
      <c r="E382" s="1"/>
      <c r="F382" s="30"/>
      <c r="G382" s="1"/>
      <c r="H382" s="30"/>
      <c r="I382" s="30"/>
      <c r="J382" s="30"/>
      <c r="K382" s="30"/>
      <c r="L382" s="30"/>
      <c r="M382" s="3"/>
      <c r="N382" s="147"/>
    </row>
    <row r="383" spans="1:14" ht="15.75" hidden="1" x14ac:dyDescent="0.25">
      <c r="A383" s="28"/>
      <c r="B383" s="67"/>
      <c r="C383" s="30"/>
      <c r="D383" s="30"/>
      <c r="E383" s="1"/>
      <c r="F383" s="30"/>
      <c r="G383" s="1"/>
      <c r="H383" s="30"/>
      <c r="I383" s="30"/>
      <c r="J383" s="30"/>
      <c r="K383" s="30"/>
      <c r="L383" s="30"/>
      <c r="M383" s="83"/>
      <c r="N383" s="147"/>
    </row>
    <row r="384" spans="1:14" ht="15.75" hidden="1" x14ac:dyDescent="0.25">
      <c r="A384" s="28"/>
      <c r="B384" s="67"/>
      <c r="C384" s="30"/>
      <c r="D384" s="30"/>
      <c r="E384" s="1"/>
      <c r="F384" s="30"/>
      <c r="G384" s="1"/>
      <c r="H384" s="30"/>
      <c r="I384" s="1"/>
      <c r="J384" s="1"/>
      <c r="K384" s="1"/>
      <c r="L384" s="1"/>
      <c r="M384" s="83"/>
      <c r="N384" s="147"/>
    </row>
    <row r="385" spans="1:14" ht="89.25" hidden="1" x14ac:dyDescent="0.25">
      <c r="A385" s="28" t="s">
        <v>104</v>
      </c>
      <c r="B385" s="67" t="s">
        <v>105</v>
      </c>
      <c r="C385" s="30">
        <f t="shared" ref="C385:L386" si="259">C386</f>
        <v>0</v>
      </c>
      <c r="D385" s="30">
        <f t="shared" si="259"/>
        <v>0</v>
      </c>
      <c r="E385" s="30">
        <f t="shared" si="259"/>
        <v>0</v>
      </c>
      <c r="F385" s="30">
        <f t="shared" si="259"/>
        <v>0</v>
      </c>
      <c r="G385" s="30">
        <f t="shared" si="259"/>
        <v>0</v>
      </c>
      <c r="H385" s="30">
        <f t="shared" si="259"/>
        <v>0</v>
      </c>
      <c r="I385" s="30">
        <f t="shared" si="259"/>
        <v>0</v>
      </c>
      <c r="J385" s="30">
        <f t="shared" si="259"/>
        <v>0</v>
      </c>
      <c r="K385" s="30">
        <f t="shared" si="259"/>
        <v>0</v>
      </c>
      <c r="L385" s="30">
        <f t="shared" si="259"/>
        <v>0</v>
      </c>
      <c r="M385" s="9"/>
      <c r="N385" s="147"/>
    </row>
    <row r="386" spans="1:14" ht="25.5" hidden="1" x14ac:dyDescent="0.25">
      <c r="A386" s="28"/>
      <c r="B386" s="10" t="s">
        <v>32</v>
      </c>
      <c r="C386" s="34">
        <f>C387</f>
        <v>0</v>
      </c>
      <c r="D386" s="34">
        <f t="shared" si="259"/>
        <v>0</v>
      </c>
      <c r="E386" s="34">
        <f t="shared" si="259"/>
        <v>0</v>
      </c>
      <c r="F386" s="34">
        <f t="shared" si="259"/>
        <v>0</v>
      </c>
      <c r="G386" s="34">
        <f t="shared" si="259"/>
        <v>0</v>
      </c>
      <c r="H386" s="34">
        <f t="shared" si="259"/>
        <v>0</v>
      </c>
      <c r="I386" s="34">
        <f t="shared" si="259"/>
        <v>0</v>
      </c>
      <c r="J386" s="34">
        <f t="shared" si="259"/>
        <v>0</v>
      </c>
      <c r="K386" s="34">
        <f t="shared" si="259"/>
        <v>0</v>
      </c>
      <c r="L386" s="34">
        <f t="shared" si="259"/>
        <v>0</v>
      </c>
      <c r="M386" s="9"/>
      <c r="N386" s="147"/>
    </row>
    <row r="387" spans="1:14" ht="15.75" hidden="1" x14ac:dyDescent="0.25">
      <c r="A387" s="28"/>
      <c r="B387" s="105"/>
      <c r="C387" s="30"/>
      <c r="D387" s="30"/>
      <c r="E387" s="1"/>
      <c r="F387" s="30"/>
      <c r="G387" s="1"/>
      <c r="H387" s="30"/>
      <c r="I387" s="30"/>
      <c r="J387" s="30"/>
      <c r="K387" s="30"/>
      <c r="L387" s="30"/>
      <c r="M387" s="9"/>
      <c r="N387" s="147"/>
    </row>
    <row r="388" spans="1:14" ht="63.75" hidden="1" x14ac:dyDescent="0.25">
      <c r="A388" s="28" t="s">
        <v>84</v>
      </c>
      <c r="B388" s="68" t="s">
        <v>83</v>
      </c>
      <c r="C388" s="30">
        <f>C389+C392+C398</f>
        <v>0</v>
      </c>
      <c r="D388" s="30">
        <f t="shared" ref="D388:J388" si="260">D389+D392+D398</f>
        <v>0</v>
      </c>
      <c r="E388" s="30">
        <f t="shared" si="260"/>
        <v>0</v>
      </c>
      <c r="F388" s="30">
        <f t="shared" si="260"/>
        <v>0</v>
      </c>
      <c r="G388" s="30">
        <f t="shared" ref="G388:H388" si="261">G389+G392+G398</f>
        <v>0</v>
      </c>
      <c r="H388" s="30">
        <f t="shared" si="261"/>
        <v>0</v>
      </c>
      <c r="I388" s="30">
        <f t="shared" si="260"/>
        <v>0</v>
      </c>
      <c r="J388" s="30">
        <f t="shared" si="260"/>
        <v>0</v>
      </c>
      <c r="K388" s="30">
        <f t="shared" ref="K388:L388" si="262">K389+K392+K398</f>
        <v>0</v>
      </c>
      <c r="L388" s="30">
        <f t="shared" si="262"/>
        <v>0</v>
      </c>
      <c r="M388" s="9"/>
      <c r="N388" s="147"/>
    </row>
    <row r="389" spans="1:14" ht="38.25" hidden="1" x14ac:dyDescent="0.25">
      <c r="A389" s="28" t="s">
        <v>86</v>
      </c>
      <c r="B389" s="67" t="s">
        <v>85</v>
      </c>
      <c r="C389" s="30">
        <f>C390</f>
        <v>0</v>
      </c>
      <c r="D389" s="30">
        <f t="shared" ref="D389:L390" si="263">D390</f>
        <v>0</v>
      </c>
      <c r="E389" s="30">
        <f t="shared" si="263"/>
        <v>0</v>
      </c>
      <c r="F389" s="30">
        <f t="shared" si="263"/>
        <v>0</v>
      </c>
      <c r="G389" s="30">
        <f t="shared" si="263"/>
        <v>0</v>
      </c>
      <c r="H389" s="30">
        <f t="shared" si="263"/>
        <v>0</v>
      </c>
      <c r="I389" s="30">
        <f t="shared" si="263"/>
        <v>0</v>
      </c>
      <c r="J389" s="30">
        <f t="shared" si="263"/>
        <v>0</v>
      </c>
      <c r="K389" s="30">
        <f t="shared" si="263"/>
        <v>0</v>
      </c>
      <c r="L389" s="30">
        <f t="shared" si="263"/>
        <v>0</v>
      </c>
      <c r="M389" s="9"/>
      <c r="N389" s="147"/>
    </row>
    <row r="390" spans="1:14" ht="15.75" hidden="1" x14ac:dyDescent="0.25">
      <c r="A390" s="28"/>
      <c r="B390" s="11" t="s">
        <v>33</v>
      </c>
      <c r="C390" s="34">
        <f>C391</f>
        <v>0</v>
      </c>
      <c r="D390" s="34">
        <f t="shared" si="263"/>
        <v>0</v>
      </c>
      <c r="E390" s="34">
        <f t="shared" si="263"/>
        <v>0</v>
      </c>
      <c r="F390" s="34">
        <f t="shared" si="263"/>
        <v>0</v>
      </c>
      <c r="G390" s="34">
        <f t="shared" si="263"/>
        <v>0</v>
      </c>
      <c r="H390" s="34">
        <f t="shared" si="263"/>
        <v>0</v>
      </c>
      <c r="I390" s="34">
        <f t="shared" si="263"/>
        <v>0</v>
      </c>
      <c r="J390" s="34">
        <f t="shared" si="263"/>
        <v>0</v>
      </c>
      <c r="K390" s="34">
        <f t="shared" si="263"/>
        <v>0</v>
      </c>
      <c r="L390" s="34">
        <f t="shared" si="263"/>
        <v>0</v>
      </c>
      <c r="M390" s="9"/>
      <c r="N390" s="147"/>
    </row>
    <row r="391" spans="1:14" ht="15.75" hidden="1" x14ac:dyDescent="0.25">
      <c r="A391" s="28"/>
      <c r="B391" s="76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9"/>
      <c r="N391" s="147"/>
    </row>
    <row r="392" spans="1:14" ht="25.5" hidden="1" x14ac:dyDescent="0.25">
      <c r="A392" s="28" t="s">
        <v>106</v>
      </c>
      <c r="B392" s="91" t="s">
        <v>107</v>
      </c>
      <c r="C392" s="30">
        <f t="shared" ref="C392:J392" si="264">C393+C396</f>
        <v>0</v>
      </c>
      <c r="D392" s="30">
        <f t="shared" si="264"/>
        <v>0</v>
      </c>
      <c r="E392" s="30">
        <f t="shared" si="264"/>
        <v>0</v>
      </c>
      <c r="F392" s="30">
        <f t="shared" si="264"/>
        <v>0</v>
      </c>
      <c r="G392" s="30">
        <f t="shared" ref="G392:H392" si="265">G393+G396</f>
        <v>0</v>
      </c>
      <c r="H392" s="30">
        <f t="shared" si="265"/>
        <v>0</v>
      </c>
      <c r="I392" s="30">
        <f t="shared" si="264"/>
        <v>0</v>
      </c>
      <c r="J392" s="30">
        <f t="shared" si="264"/>
        <v>0</v>
      </c>
      <c r="K392" s="30">
        <f t="shared" ref="K392:L392" si="266">K393+K396</f>
        <v>0</v>
      </c>
      <c r="L392" s="30">
        <f t="shared" si="266"/>
        <v>0</v>
      </c>
      <c r="M392" s="9"/>
      <c r="N392" s="147"/>
    </row>
    <row r="393" spans="1:14" ht="15.75" hidden="1" x14ac:dyDescent="0.25">
      <c r="A393" s="28"/>
      <c r="B393" s="11" t="s">
        <v>33</v>
      </c>
      <c r="C393" s="34">
        <f>C395+C394</f>
        <v>0</v>
      </c>
      <c r="D393" s="34">
        <f t="shared" ref="D393:J393" si="267">D395+D394</f>
        <v>0</v>
      </c>
      <c r="E393" s="34">
        <f t="shared" si="267"/>
        <v>0</v>
      </c>
      <c r="F393" s="34">
        <f t="shared" si="267"/>
        <v>0</v>
      </c>
      <c r="G393" s="34">
        <f t="shared" ref="G393:H393" si="268">G395+G394</f>
        <v>0</v>
      </c>
      <c r="H393" s="34">
        <f t="shared" si="268"/>
        <v>0</v>
      </c>
      <c r="I393" s="34">
        <f t="shared" si="267"/>
        <v>0</v>
      </c>
      <c r="J393" s="34">
        <f t="shared" si="267"/>
        <v>0</v>
      </c>
      <c r="K393" s="34">
        <f t="shared" ref="K393:L393" si="269">K395+K394</f>
        <v>0</v>
      </c>
      <c r="L393" s="34">
        <f t="shared" si="269"/>
        <v>0</v>
      </c>
      <c r="M393" s="9"/>
      <c r="N393" s="147"/>
    </row>
    <row r="394" spans="1:14" ht="15.75" hidden="1" x14ac:dyDescent="0.25">
      <c r="A394" s="28"/>
      <c r="B394" s="76"/>
      <c r="C394" s="34"/>
      <c r="D394" s="34"/>
      <c r="E394" s="1"/>
      <c r="F394" s="34"/>
      <c r="G394" s="1"/>
      <c r="H394" s="34"/>
      <c r="I394" s="34"/>
      <c r="J394" s="34"/>
      <c r="K394" s="34"/>
      <c r="L394" s="34"/>
      <c r="M394" s="83"/>
      <c r="N394" s="147"/>
    </row>
    <row r="395" spans="1:14" ht="15.75" hidden="1" x14ac:dyDescent="0.25">
      <c r="A395" s="28"/>
      <c r="B395" s="76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9"/>
      <c r="N395" s="147"/>
    </row>
    <row r="396" spans="1:14" ht="25.5" hidden="1" x14ac:dyDescent="0.25">
      <c r="A396" s="28"/>
      <c r="B396" s="56" t="s">
        <v>73</v>
      </c>
      <c r="C396" s="1">
        <f>C397</f>
        <v>0</v>
      </c>
      <c r="D396" s="1">
        <f t="shared" ref="D396:L396" si="270">D397</f>
        <v>0</v>
      </c>
      <c r="E396" s="1">
        <f t="shared" si="270"/>
        <v>0</v>
      </c>
      <c r="F396" s="1">
        <f t="shared" si="270"/>
        <v>0</v>
      </c>
      <c r="G396" s="1">
        <f t="shared" si="270"/>
        <v>0</v>
      </c>
      <c r="H396" s="1">
        <f t="shared" si="270"/>
        <v>0</v>
      </c>
      <c r="I396" s="1">
        <f t="shared" si="270"/>
        <v>0</v>
      </c>
      <c r="J396" s="1">
        <f t="shared" si="270"/>
        <v>0</v>
      </c>
      <c r="K396" s="1">
        <f t="shared" si="270"/>
        <v>0</v>
      </c>
      <c r="L396" s="1">
        <f t="shared" si="270"/>
        <v>0</v>
      </c>
      <c r="M396" s="9"/>
      <c r="N396" s="147"/>
    </row>
    <row r="397" spans="1:14" ht="15.75" hidden="1" x14ac:dyDescent="0.25">
      <c r="A397" s="28"/>
      <c r="B397" s="56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9"/>
      <c r="N397" s="147"/>
    </row>
    <row r="398" spans="1:14" ht="51" hidden="1" x14ac:dyDescent="0.25">
      <c r="A398" s="28" t="s">
        <v>212</v>
      </c>
      <c r="B398" s="67" t="s">
        <v>213</v>
      </c>
      <c r="C398" s="34">
        <f>C399</f>
        <v>0</v>
      </c>
      <c r="D398" s="34">
        <f t="shared" ref="D398:L398" si="271">D399</f>
        <v>0</v>
      </c>
      <c r="E398" s="34">
        <f t="shared" si="271"/>
        <v>0</v>
      </c>
      <c r="F398" s="34">
        <f t="shared" si="271"/>
        <v>0</v>
      </c>
      <c r="G398" s="34">
        <f t="shared" si="271"/>
        <v>0</v>
      </c>
      <c r="H398" s="34">
        <f t="shared" si="271"/>
        <v>0</v>
      </c>
      <c r="I398" s="34">
        <f t="shared" si="271"/>
        <v>0</v>
      </c>
      <c r="J398" s="34">
        <f t="shared" si="271"/>
        <v>0</v>
      </c>
      <c r="K398" s="34">
        <f t="shared" si="271"/>
        <v>0</v>
      </c>
      <c r="L398" s="34">
        <f t="shared" si="271"/>
        <v>0</v>
      </c>
      <c r="M398" s="9"/>
      <c r="N398" s="147"/>
    </row>
    <row r="399" spans="1:14" ht="15.75" hidden="1" x14ac:dyDescent="0.25">
      <c r="A399" s="28"/>
      <c r="B399" s="11" t="s">
        <v>33</v>
      </c>
      <c r="C399" s="34">
        <f>C400+C401+C402</f>
        <v>0</v>
      </c>
      <c r="D399" s="34">
        <f t="shared" ref="D399:J399" si="272">D400+D401+D402</f>
        <v>0</v>
      </c>
      <c r="E399" s="34">
        <f t="shared" si="272"/>
        <v>0</v>
      </c>
      <c r="F399" s="34">
        <f t="shared" si="272"/>
        <v>0</v>
      </c>
      <c r="G399" s="34">
        <f t="shared" ref="G399:H399" si="273">G400+G401+G402</f>
        <v>0</v>
      </c>
      <c r="H399" s="34">
        <f t="shared" si="273"/>
        <v>0</v>
      </c>
      <c r="I399" s="34">
        <f t="shared" si="272"/>
        <v>0</v>
      </c>
      <c r="J399" s="34">
        <f t="shared" si="272"/>
        <v>0</v>
      </c>
      <c r="K399" s="34">
        <f t="shared" ref="K399:L399" si="274">K400+K401+K402</f>
        <v>0</v>
      </c>
      <c r="L399" s="34">
        <f t="shared" si="274"/>
        <v>0</v>
      </c>
      <c r="M399" s="9"/>
      <c r="N399" s="147"/>
    </row>
    <row r="400" spans="1:14" ht="15.75" hidden="1" x14ac:dyDescent="0.25">
      <c r="A400" s="28"/>
      <c r="B400" s="56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9"/>
      <c r="N400" s="147"/>
    </row>
    <row r="401" spans="1:14" ht="15.75" hidden="1" x14ac:dyDescent="0.25">
      <c r="A401" s="28"/>
      <c r="B401" s="56"/>
      <c r="C401" s="34"/>
      <c r="D401" s="34"/>
      <c r="E401" s="1"/>
      <c r="F401" s="34"/>
      <c r="G401" s="1"/>
      <c r="H401" s="34"/>
      <c r="I401" s="34"/>
      <c r="J401" s="34"/>
      <c r="K401" s="34"/>
      <c r="L401" s="34"/>
      <c r="M401" s="9"/>
      <c r="N401" s="147"/>
    </row>
    <row r="402" spans="1:14" ht="15.75" hidden="1" x14ac:dyDescent="0.25">
      <c r="A402" s="28"/>
      <c r="B402" s="76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83"/>
      <c r="N402" s="147"/>
    </row>
    <row r="403" spans="1:14" ht="38.25" hidden="1" x14ac:dyDescent="0.25">
      <c r="A403" s="28" t="s">
        <v>89</v>
      </c>
      <c r="B403" s="68" t="s">
        <v>87</v>
      </c>
      <c r="C403" s="30">
        <f>C404+C410</f>
        <v>0</v>
      </c>
      <c r="D403" s="30">
        <f t="shared" ref="D403:J403" si="275">D404+D410</f>
        <v>0</v>
      </c>
      <c r="E403" s="30">
        <f t="shared" si="275"/>
        <v>0</v>
      </c>
      <c r="F403" s="30">
        <f t="shared" si="275"/>
        <v>0</v>
      </c>
      <c r="G403" s="30">
        <f t="shared" ref="G403:H403" si="276">G404+G410</f>
        <v>0</v>
      </c>
      <c r="H403" s="30">
        <f t="shared" si="276"/>
        <v>0</v>
      </c>
      <c r="I403" s="30">
        <f t="shared" si="275"/>
        <v>0</v>
      </c>
      <c r="J403" s="30">
        <f t="shared" si="275"/>
        <v>0</v>
      </c>
      <c r="K403" s="30">
        <f t="shared" ref="K403:L403" si="277">K404+K410</f>
        <v>0</v>
      </c>
      <c r="L403" s="30">
        <f t="shared" si="277"/>
        <v>0</v>
      </c>
      <c r="M403" s="9"/>
      <c r="N403" s="147"/>
    </row>
    <row r="404" spans="1:14" ht="76.5" hidden="1" x14ac:dyDescent="0.25">
      <c r="A404" s="28" t="s">
        <v>90</v>
      </c>
      <c r="B404" s="67" t="s">
        <v>88</v>
      </c>
      <c r="C404" s="30">
        <f>C405+C408</f>
        <v>0</v>
      </c>
      <c r="D404" s="30">
        <f t="shared" ref="D404:J404" si="278">D405+D408</f>
        <v>0</v>
      </c>
      <c r="E404" s="30">
        <f t="shared" si="278"/>
        <v>0</v>
      </c>
      <c r="F404" s="30">
        <f t="shared" si="278"/>
        <v>0</v>
      </c>
      <c r="G404" s="30">
        <f t="shared" ref="G404:H404" si="279">G405+G408</f>
        <v>0</v>
      </c>
      <c r="H404" s="30">
        <f t="shared" si="279"/>
        <v>0</v>
      </c>
      <c r="I404" s="30">
        <f t="shared" si="278"/>
        <v>0</v>
      </c>
      <c r="J404" s="30">
        <f t="shared" si="278"/>
        <v>0</v>
      </c>
      <c r="K404" s="30">
        <f t="shared" ref="K404:L404" si="280">K405+K408</f>
        <v>0</v>
      </c>
      <c r="L404" s="30">
        <f t="shared" si="280"/>
        <v>0</v>
      </c>
      <c r="M404" s="9"/>
      <c r="N404" s="147"/>
    </row>
    <row r="405" spans="1:14" ht="15.75" hidden="1" x14ac:dyDescent="0.25">
      <c r="A405" s="28"/>
      <c r="B405" s="11" t="s">
        <v>33</v>
      </c>
      <c r="C405" s="34">
        <f t="shared" ref="C405:J405" si="281">SUM(C406:C407)</f>
        <v>0</v>
      </c>
      <c r="D405" s="34">
        <f t="shared" si="281"/>
        <v>0</v>
      </c>
      <c r="E405" s="34">
        <f t="shared" si="281"/>
        <v>0</v>
      </c>
      <c r="F405" s="34">
        <f t="shared" si="281"/>
        <v>0</v>
      </c>
      <c r="G405" s="34">
        <f t="shared" ref="G405:H405" si="282">SUM(G406:G407)</f>
        <v>0</v>
      </c>
      <c r="H405" s="34">
        <f t="shared" si="282"/>
        <v>0</v>
      </c>
      <c r="I405" s="34">
        <f t="shared" si="281"/>
        <v>0</v>
      </c>
      <c r="J405" s="34">
        <f t="shared" si="281"/>
        <v>0</v>
      </c>
      <c r="K405" s="34">
        <f t="shared" ref="K405:L405" si="283">SUM(K406:K407)</f>
        <v>0</v>
      </c>
      <c r="L405" s="34">
        <f t="shared" si="283"/>
        <v>0</v>
      </c>
      <c r="M405" s="9"/>
      <c r="N405" s="147"/>
    </row>
    <row r="406" spans="1:14" ht="15.75" hidden="1" x14ac:dyDescent="0.25">
      <c r="A406" s="28"/>
      <c r="B406" s="76"/>
      <c r="C406" s="34"/>
      <c r="D406" s="34"/>
      <c r="E406" s="1"/>
      <c r="F406" s="34"/>
      <c r="G406" s="1"/>
      <c r="H406" s="34"/>
      <c r="I406" s="34"/>
      <c r="J406" s="34"/>
      <c r="K406" s="34"/>
      <c r="L406" s="34"/>
      <c r="M406" s="158"/>
      <c r="N406" s="147"/>
    </row>
    <row r="407" spans="1:14" ht="15.75" hidden="1" x14ac:dyDescent="0.25">
      <c r="A407" s="28"/>
      <c r="B407" s="76"/>
      <c r="C407" s="30"/>
      <c r="D407" s="30"/>
      <c r="E407" s="1"/>
      <c r="F407" s="1"/>
      <c r="G407" s="1"/>
      <c r="H407" s="1"/>
      <c r="I407" s="30"/>
      <c r="J407" s="30"/>
      <c r="K407" s="30"/>
      <c r="L407" s="30"/>
      <c r="M407" s="157"/>
      <c r="N407" s="147"/>
    </row>
    <row r="408" spans="1:14" ht="25.5" hidden="1" x14ac:dyDescent="0.25">
      <c r="A408" s="28"/>
      <c r="B408" s="11" t="s">
        <v>73</v>
      </c>
      <c r="C408" s="30">
        <f>C409</f>
        <v>0</v>
      </c>
      <c r="D408" s="30">
        <f t="shared" ref="D408:L408" si="284">D409</f>
        <v>0</v>
      </c>
      <c r="E408" s="30">
        <f t="shared" si="284"/>
        <v>0</v>
      </c>
      <c r="F408" s="30">
        <f t="shared" si="284"/>
        <v>0</v>
      </c>
      <c r="G408" s="30">
        <f t="shared" si="284"/>
        <v>0</v>
      </c>
      <c r="H408" s="30">
        <f t="shared" si="284"/>
        <v>0</v>
      </c>
      <c r="I408" s="30">
        <f t="shared" si="284"/>
        <v>0</v>
      </c>
      <c r="J408" s="30">
        <f t="shared" si="284"/>
        <v>0</v>
      </c>
      <c r="K408" s="30">
        <f t="shared" si="284"/>
        <v>0</v>
      </c>
      <c r="L408" s="30">
        <f t="shared" si="284"/>
        <v>0</v>
      </c>
      <c r="M408" s="3"/>
      <c r="N408" s="147"/>
    </row>
    <row r="409" spans="1:14" ht="15.75" hidden="1" x14ac:dyDescent="0.25">
      <c r="A409" s="28"/>
      <c r="B409" s="76"/>
      <c r="C409" s="30"/>
      <c r="D409" s="30"/>
      <c r="E409" s="1"/>
      <c r="F409" s="1"/>
      <c r="G409" s="1"/>
      <c r="H409" s="1"/>
      <c r="I409" s="30"/>
      <c r="J409" s="30"/>
      <c r="K409" s="30"/>
      <c r="L409" s="30"/>
      <c r="M409" s="3"/>
      <c r="N409" s="147"/>
    </row>
    <row r="410" spans="1:14" ht="51" hidden="1" x14ac:dyDescent="0.25">
      <c r="A410" s="28" t="s">
        <v>145</v>
      </c>
      <c r="B410" s="91" t="s">
        <v>146</v>
      </c>
      <c r="C410" s="30">
        <f>C411</f>
        <v>0</v>
      </c>
      <c r="D410" s="30">
        <f t="shared" ref="D410:L410" si="285">D411</f>
        <v>0</v>
      </c>
      <c r="E410" s="30">
        <f t="shared" si="285"/>
        <v>0</v>
      </c>
      <c r="F410" s="30">
        <f t="shared" si="285"/>
        <v>0</v>
      </c>
      <c r="G410" s="30">
        <f t="shared" si="285"/>
        <v>0</v>
      </c>
      <c r="H410" s="30">
        <f t="shared" si="285"/>
        <v>0</v>
      </c>
      <c r="I410" s="30">
        <f t="shared" si="285"/>
        <v>0</v>
      </c>
      <c r="J410" s="30">
        <f t="shared" si="285"/>
        <v>0</v>
      </c>
      <c r="K410" s="30">
        <f t="shared" si="285"/>
        <v>0</v>
      </c>
      <c r="L410" s="30">
        <f t="shared" si="285"/>
        <v>0</v>
      </c>
      <c r="M410" s="9"/>
      <c r="N410" s="147"/>
    </row>
    <row r="411" spans="1:14" ht="25.5" hidden="1" x14ac:dyDescent="0.25">
      <c r="A411" s="28"/>
      <c r="B411" s="11" t="s">
        <v>73</v>
      </c>
      <c r="C411" s="34">
        <f>C412</f>
        <v>0</v>
      </c>
      <c r="D411" s="34">
        <f t="shared" ref="D411:L411" si="286">D412</f>
        <v>0</v>
      </c>
      <c r="E411" s="34">
        <f t="shared" si="286"/>
        <v>0</v>
      </c>
      <c r="F411" s="34">
        <f t="shared" si="286"/>
        <v>0</v>
      </c>
      <c r="G411" s="34">
        <f t="shared" si="286"/>
        <v>0</v>
      </c>
      <c r="H411" s="34">
        <f t="shared" si="286"/>
        <v>0</v>
      </c>
      <c r="I411" s="34">
        <f t="shared" si="286"/>
        <v>0</v>
      </c>
      <c r="J411" s="34">
        <f t="shared" si="286"/>
        <v>0</v>
      </c>
      <c r="K411" s="34">
        <f t="shared" si="286"/>
        <v>0</v>
      </c>
      <c r="L411" s="34">
        <f t="shared" si="286"/>
        <v>0</v>
      </c>
      <c r="M411" s="9"/>
      <c r="N411" s="147"/>
    </row>
    <row r="412" spans="1:14" ht="15.75" hidden="1" x14ac:dyDescent="0.25">
      <c r="A412" s="28"/>
      <c r="B412" s="76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9"/>
      <c r="N412" s="147"/>
    </row>
    <row r="413" spans="1:14" ht="15.75" x14ac:dyDescent="0.25">
      <c r="A413" s="28" t="s">
        <v>193</v>
      </c>
      <c r="B413" s="32" t="s">
        <v>40</v>
      </c>
      <c r="C413" s="30">
        <f>C414+C418+C420+C425+C430+C441+C446+C450+C461+C463+C465+C468+C459+C457+C448+C423+C438+C455</f>
        <v>0</v>
      </c>
      <c r="D413" s="30">
        <f t="shared" ref="D413:J413" si="287">D414+D418+D420+D425+D430+D441+D446+D450+D461+D463+D465+D468+D459+D457+D448+D423+D438+D455</f>
        <v>0</v>
      </c>
      <c r="E413" s="30">
        <f t="shared" si="287"/>
        <v>0</v>
      </c>
      <c r="F413" s="30">
        <f t="shared" si="287"/>
        <v>0</v>
      </c>
      <c r="G413" s="30">
        <f t="shared" si="287"/>
        <v>15253879</v>
      </c>
      <c r="H413" s="30">
        <f t="shared" si="287"/>
        <v>0</v>
      </c>
      <c r="I413" s="30">
        <f t="shared" si="287"/>
        <v>0</v>
      </c>
      <c r="J413" s="30">
        <f t="shared" si="287"/>
        <v>0</v>
      </c>
      <c r="K413" s="30">
        <f>K414+K418+K420+K425+K430+K441+K446+K450+K461+K463+K465+K468+K459+K457+K448+K423+K438+K455+K442</f>
        <v>450628</v>
      </c>
      <c r="L413" s="30">
        <f>L414+L418+L420+L425+L430+L441+L446+L450+L461+L463+L465+L468+L459+L457+L448+L423+L438+L455+L442</f>
        <v>20000</v>
      </c>
      <c r="M413" s="9"/>
      <c r="N413" s="147"/>
    </row>
    <row r="414" spans="1:14" ht="29.45" customHeight="1" x14ac:dyDescent="0.25">
      <c r="A414" s="28"/>
      <c r="B414" s="10" t="s">
        <v>41</v>
      </c>
      <c r="C414" s="34">
        <f>C415+C416+C417</f>
        <v>0</v>
      </c>
      <c r="D414" s="34">
        <f t="shared" ref="D414:J414" si="288">D415+D416+D417</f>
        <v>0</v>
      </c>
      <c r="E414" s="34">
        <f t="shared" si="288"/>
        <v>0</v>
      </c>
      <c r="F414" s="34">
        <f t="shared" si="288"/>
        <v>0</v>
      </c>
      <c r="G414" s="34">
        <f t="shared" ref="G414:H414" si="289">G415+G416+G417</f>
        <v>989000</v>
      </c>
      <c r="H414" s="34">
        <f t="shared" si="289"/>
        <v>0</v>
      </c>
      <c r="I414" s="34">
        <f t="shared" si="288"/>
        <v>0</v>
      </c>
      <c r="J414" s="34">
        <f t="shared" si="288"/>
        <v>0</v>
      </c>
      <c r="K414" s="34">
        <f t="shared" ref="K414:L414" si="290">K415+K416+K417</f>
        <v>0</v>
      </c>
      <c r="L414" s="34">
        <f t="shared" si="290"/>
        <v>0</v>
      </c>
      <c r="M414" s="9"/>
      <c r="N414" s="147"/>
    </row>
    <row r="415" spans="1:14" ht="15.75" x14ac:dyDescent="0.25">
      <c r="A415" s="28"/>
      <c r="B415" s="76"/>
      <c r="C415" s="1"/>
      <c r="D415" s="1"/>
      <c r="E415" s="40"/>
      <c r="F415" s="40"/>
      <c r="G415" s="40">
        <v>989000</v>
      </c>
      <c r="H415" s="40"/>
      <c r="I415" s="40"/>
      <c r="J415" s="40"/>
      <c r="K415" s="40"/>
      <c r="L415" s="40"/>
      <c r="M415" s="76" t="s">
        <v>273</v>
      </c>
      <c r="N415" s="147"/>
    </row>
    <row r="416" spans="1:14" ht="15.75" hidden="1" x14ac:dyDescent="0.25">
      <c r="A416" s="28"/>
      <c r="B416" s="76"/>
      <c r="C416" s="1"/>
      <c r="D416" s="1"/>
      <c r="E416" s="40"/>
      <c r="F416" s="40"/>
      <c r="G416" s="40"/>
      <c r="H416" s="40"/>
      <c r="I416" s="40"/>
      <c r="J416" s="40"/>
      <c r="K416" s="40"/>
      <c r="L416" s="40"/>
      <c r="M416" s="76"/>
      <c r="N416" s="147"/>
    </row>
    <row r="417" spans="1:14" ht="15.75" hidden="1" x14ac:dyDescent="0.25">
      <c r="A417" s="28"/>
      <c r="B417" s="76"/>
      <c r="C417" s="1"/>
      <c r="D417" s="1"/>
      <c r="E417" s="40"/>
      <c r="F417" s="40"/>
      <c r="G417" s="40"/>
      <c r="H417" s="40"/>
      <c r="I417" s="40"/>
      <c r="J417" s="40"/>
      <c r="K417" s="40"/>
      <c r="L417" s="40"/>
      <c r="M417" s="3"/>
      <c r="N417" s="147"/>
    </row>
    <row r="418" spans="1:14" ht="25.5" hidden="1" x14ac:dyDescent="0.25">
      <c r="A418" s="28"/>
      <c r="B418" s="10" t="s">
        <v>46</v>
      </c>
      <c r="C418" s="34">
        <f>C419</f>
        <v>0</v>
      </c>
      <c r="D418" s="34">
        <f t="shared" ref="D418:L418" si="291">D419</f>
        <v>0</v>
      </c>
      <c r="E418" s="34">
        <f t="shared" si="291"/>
        <v>0</v>
      </c>
      <c r="F418" s="34">
        <f t="shared" si="291"/>
        <v>0</v>
      </c>
      <c r="G418" s="34">
        <f t="shared" si="291"/>
        <v>0</v>
      </c>
      <c r="H418" s="34">
        <f t="shared" si="291"/>
        <v>0</v>
      </c>
      <c r="I418" s="34">
        <f t="shared" si="291"/>
        <v>0</v>
      </c>
      <c r="J418" s="34">
        <f t="shared" si="291"/>
        <v>0</v>
      </c>
      <c r="K418" s="34">
        <f t="shared" si="291"/>
        <v>0</v>
      </c>
      <c r="L418" s="34">
        <f t="shared" si="291"/>
        <v>0</v>
      </c>
      <c r="M418" s="107"/>
      <c r="N418" s="147"/>
    </row>
    <row r="419" spans="1:14" ht="15.75" hidden="1" x14ac:dyDescent="0.25">
      <c r="A419" s="28"/>
      <c r="B419" s="9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76"/>
      <c r="N419" s="147"/>
    </row>
    <row r="420" spans="1:14" ht="53.25" customHeight="1" x14ac:dyDescent="0.25">
      <c r="A420" s="28"/>
      <c r="B420" s="10" t="s">
        <v>149</v>
      </c>
      <c r="C420" s="34">
        <f t="shared" ref="C420:J420" si="292">C421+C422</f>
        <v>0</v>
      </c>
      <c r="D420" s="34">
        <f t="shared" si="292"/>
        <v>0</v>
      </c>
      <c r="E420" s="34">
        <f t="shared" si="292"/>
        <v>0</v>
      </c>
      <c r="F420" s="34">
        <f t="shared" si="292"/>
        <v>0</v>
      </c>
      <c r="G420" s="34">
        <f t="shared" si="292"/>
        <v>350000</v>
      </c>
      <c r="H420" s="34">
        <f t="shared" si="292"/>
        <v>0</v>
      </c>
      <c r="I420" s="34">
        <f t="shared" si="292"/>
        <v>0</v>
      </c>
      <c r="J420" s="34">
        <f t="shared" si="292"/>
        <v>0</v>
      </c>
      <c r="K420" s="34">
        <f>K421+K422</f>
        <v>430628</v>
      </c>
      <c r="L420" s="34">
        <f>L421+L422</f>
        <v>0</v>
      </c>
      <c r="M420" s="108"/>
      <c r="N420" s="147"/>
    </row>
    <row r="421" spans="1:14" ht="15.75" x14ac:dyDescent="0.25">
      <c r="A421" s="28"/>
      <c r="B421" s="10"/>
      <c r="C421" s="34"/>
      <c r="D421" s="34"/>
      <c r="E421" s="1"/>
      <c r="F421" s="1"/>
      <c r="G421" s="1">
        <v>350000</v>
      </c>
      <c r="H421" s="1"/>
      <c r="I421" s="1"/>
      <c r="J421" s="1"/>
      <c r="K421" s="1"/>
      <c r="L421" s="1"/>
      <c r="M421" s="139" t="s">
        <v>319</v>
      </c>
      <c r="N421" s="147"/>
    </row>
    <row r="422" spans="1:14" ht="34.15" hidden="1" customHeight="1" x14ac:dyDescent="0.25">
      <c r="A422" s="28"/>
      <c r="B422" s="141" t="s">
        <v>294</v>
      </c>
      <c r="C422" s="34"/>
      <c r="D422" s="34"/>
      <c r="E422" s="1"/>
      <c r="F422" s="1"/>
      <c r="G422" s="1"/>
      <c r="H422" s="1"/>
      <c r="I422" s="1"/>
      <c r="J422" s="1"/>
      <c r="K422" s="1">
        <v>430628</v>
      </c>
      <c r="L422" s="1"/>
      <c r="M422" s="123" t="s">
        <v>295</v>
      </c>
      <c r="N422" s="147"/>
    </row>
    <row r="423" spans="1:14" ht="38.25" hidden="1" x14ac:dyDescent="0.25">
      <c r="A423" s="28"/>
      <c r="B423" s="56" t="s">
        <v>50</v>
      </c>
      <c r="C423" s="62">
        <f t="shared" ref="C423:D423" si="293">SUM(C424:C425)</f>
        <v>0</v>
      </c>
      <c r="D423" s="62">
        <f t="shared" si="293"/>
        <v>0</v>
      </c>
      <c r="E423" s="1"/>
      <c r="F423" s="1"/>
      <c r="G423" s="62">
        <f>SUM(G424:G425)</f>
        <v>0</v>
      </c>
      <c r="H423" s="62">
        <f t="shared" ref="H423:L423" si="294">SUM(H424:H425)</f>
        <v>0</v>
      </c>
      <c r="I423" s="62">
        <f t="shared" si="294"/>
        <v>0</v>
      </c>
      <c r="J423" s="62">
        <f t="shared" si="294"/>
        <v>0</v>
      </c>
      <c r="K423" s="62">
        <f t="shared" si="294"/>
        <v>0</v>
      </c>
      <c r="L423" s="62">
        <f t="shared" si="294"/>
        <v>0</v>
      </c>
      <c r="M423" s="46"/>
      <c r="N423" s="147"/>
    </row>
    <row r="424" spans="1:14" ht="15.75" hidden="1" x14ac:dyDescent="0.25">
      <c r="A424" s="28"/>
      <c r="B424" s="76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46"/>
      <c r="N424" s="147"/>
    </row>
    <row r="425" spans="1:14" ht="38.25" hidden="1" x14ac:dyDescent="0.25">
      <c r="A425" s="28"/>
      <c r="B425" s="11" t="s">
        <v>39</v>
      </c>
      <c r="C425" s="34">
        <f t="shared" ref="C425:J425" si="295">SUM(C426:C427)</f>
        <v>0</v>
      </c>
      <c r="D425" s="34">
        <f t="shared" si="295"/>
        <v>0</v>
      </c>
      <c r="E425" s="34">
        <f t="shared" si="295"/>
        <v>0</v>
      </c>
      <c r="F425" s="34">
        <f t="shared" si="295"/>
        <v>0</v>
      </c>
      <c r="G425" s="34">
        <f t="shared" ref="G425:H425" si="296">SUM(G426:G427)</f>
        <v>0</v>
      </c>
      <c r="H425" s="34">
        <f t="shared" si="296"/>
        <v>0</v>
      </c>
      <c r="I425" s="34">
        <f t="shared" si="295"/>
        <v>0</v>
      </c>
      <c r="J425" s="34">
        <f t="shared" si="295"/>
        <v>0</v>
      </c>
      <c r="K425" s="34">
        <f t="shared" ref="K425:L425" si="297">SUM(K426:K427)</f>
        <v>0</v>
      </c>
      <c r="L425" s="34">
        <f t="shared" si="297"/>
        <v>0</v>
      </c>
      <c r="M425" s="108"/>
      <c r="N425" s="147"/>
    </row>
    <row r="426" spans="1:14" ht="15.75" hidden="1" x14ac:dyDescent="0.25">
      <c r="A426" s="28"/>
      <c r="B426" s="1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9"/>
      <c r="N426" s="147"/>
    </row>
    <row r="427" spans="1:14" ht="15.75" hidden="1" x14ac:dyDescent="0.25">
      <c r="A427" s="28"/>
      <c r="B427" s="1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08"/>
      <c r="N427" s="147"/>
    </row>
    <row r="428" spans="1:14" ht="25.5" hidden="1" x14ac:dyDescent="0.25">
      <c r="A428" s="28"/>
      <c r="B428" s="109" t="s">
        <v>220</v>
      </c>
      <c r="C428" s="1"/>
      <c r="D428" s="1"/>
      <c r="E428" s="1">
        <f>E429</f>
        <v>0</v>
      </c>
      <c r="F428" s="1"/>
      <c r="G428" s="1">
        <f>G429</f>
        <v>0</v>
      </c>
      <c r="H428" s="1"/>
      <c r="I428" s="1"/>
      <c r="J428" s="1"/>
      <c r="K428" s="1"/>
      <c r="L428" s="1"/>
      <c r="M428" s="108"/>
      <c r="N428" s="147"/>
    </row>
    <row r="429" spans="1:14" ht="15.75" hidden="1" x14ac:dyDescent="0.25">
      <c r="A429" s="28"/>
      <c r="B429" s="1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3"/>
      <c r="N429" s="147"/>
    </row>
    <row r="430" spans="1:14" ht="15.75" hidden="1" x14ac:dyDescent="0.25">
      <c r="A430" s="28"/>
      <c r="B430" s="11" t="s">
        <v>33</v>
      </c>
      <c r="C430" s="62">
        <f>C431+C432+C433+C434+C435+C436+C437</f>
        <v>0</v>
      </c>
      <c r="D430" s="62">
        <f t="shared" ref="D430:L430" si="298">D431+D432+D433+D434+D435+D436+D437</f>
        <v>0</v>
      </c>
      <c r="E430" s="62">
        <f t="shared" si="298"/>
        <v>0</v>
      </c>
      <c r="F430" s="62">
        <f t="shared" si="298"/>
        <v>0</v>
      </c>
      <c r="G430" s="62">
        <f t="shared" si="298"/>
        <v>0</v>
      </c>
      <c r="H430" s="62">
        <f t="shared" si="298"/>
        <v>0</v>
      </c>
      <c r="I430" s="62">
        <f t="shared" si="298"/>
        <v>0</v>
      </c>
      <c r="J430" s="62">
        <f t="shared" si="298"/>
        <v>0</v>
      </c>
      <c r="K430" s="62">
        <f t="shared" si="298"/>
        <v>0</v>
      </c>
      <c r="L430" s="62">
        <f t="shared" si="298"/>
        <v>0</v>
      </c>
      <c r="M430" s="9"/>
      <c r="N430" s="147"/>
    </row>
    <row r="431" spans="1:14" ht="15.75" hidden="1" x14ac:dyDescent="0.25">
      <c r="A431" s="28"/>
      <c r="B431" s="7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9"/>
      <c r="N431" s="147"/>
    </row>
    <row r="432" spans="1:14" ht="15.75" hidden="1" x14ac:dyDescent="0.25">
      <c r="A432" s="28"/>
      <c r="B432" s="7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83"/>
      <c r="N432" s="147"/>
    </row>
    <row r="433" spans="1:14" ht="15.75" hidden="1" x14ac:dyDescent="0.25">
      <c r="A433" s="28"/>
      <c r="B433" s="70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83"/>
      <c r="N433" s="147"/>
    </row>
    <row r="434" spans="1:14" ht="15.75" hidden="1" x14ac:dyDescent="0.25">
      <c r="A434" s="28"/>
      <c r="B434" s="70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108"/>
      <c r="N434" s="147"/>
    </row>
    <row r="435" spans="1:14" ht="15.75" hidden="1" x14ac:dyDescent="0.25">
      <c r="A435" s="28"/>
      <c r="B435" s="70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83"/>
      <c r="N435" s="147"/>
    </row>
    <row r="436" spans="1:14" ht="15.75" hidden="1" x14ac:dyDescent="0.25">
      <c r="A436" s="28"/>
      <c r="B436" s="70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83"/>
      <c r="N436" s="147"/>
    </row>
    <row r="437" spans="1:14" ht="15.75" hidden="1" x14ac:dyDescent="0.25">
      <c r="A437" s="28"/>
      <c r="B437" s="13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83"/>
      <c r="N437" s="147"/>
    </row>
    <row r="438" spans="1:14" ht="25.5" hidden="1" x14ac:dyDescent="0.25">
      <c r="A438" s="28"/>
      <c r="B438" s="11" t="s">
        <v>261</v>
      </c>
      <c r="C438" s="62">
        <f t="shared" ref="C438:G438" si="299">SUM(C439:C441)</f>
        <v>0</v>
      </c>
      <c r="D438" s="62">
        <f t="shared" si="299"/>
        <v>0</v>
      </c>
      <c r="E438" s="62">
        <f t="shared" si="299"/>
        <v>0</v>
      </c>
      <c r="F438" s="62">
        <f t="shared" si="299"/>
        <v>0</v>
      </c>
      <c r="G438" s="62">
        <f t="shared" si="299"/>
        <v>0</v>
      </c>
      <c r="H438" s="62">
        <f t="shared" ref="H438:L438" si="300">SUM(H439:H441)</f>
        <v>0</v>
      </c>
      <c r="I438" s="62">
        <f t="shared" si="300"/>
        <v>0</v>
      </c>
      <c r="J438" s="62">
        <f t="shared" si="300"/>
        <v>0</v>
      </c>
      <c r="K438" s="62">
        <f t="shared" si="300"/>
        <v>0</v>
      </c>
      <c r="L438" s="62">
        <f t="shared" si="300"/>
        <v>0</v>
      </c>
      <c r="M438" s="108"/>
      <c r="N438" s="147"/>
    </row>
    <row r="439" spans="1:14" ht="15.75" hidden="1" x14ac:dyDescent="0.25">
      <c r="A439" s="28"/>
      <c r="B439" s="110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108"/>
      <c r="N439" s="147"/>
    </row>
    <row r="440" spans="1:14" ht="15.75" hidden="1" x14ac:dyDescent="0.25">
      <c r="A440" s="28"/>
      <c r="B440" s="110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46"/>
      <c r="N440" s="147"/>
    </row>
    <row r="441" spans="1:14" ht="38.25" hidden="1" x14ac:dyDescent="0.25">
      <c r="A441" s="28"/>
      <c r="B441" s="11" t="s">
        <v>113</v>
      </c>
      <c r="C441" s="62">
        <f>C444+C445+C443+C442</f>
        <v>0</v>
      </c>
      <c r="D441" s="62">
        <f t="shared" ref="D441:J441" si="301">D444+D445+D443+D442</f>
        <v>0</v>
      </c>
      <c r="E441" s="62">
        <f t="shared" si="301"/>
        <v>0</v>
      </c>
      <c r="F441" s="62">
        <f t="shared" si="301"/>
        <v>0</v>
      </c>
      <c r="G441" s="62">
        <f t="shared" ref="G441:H441" si="302">G444+G445+G443+G442</f>
        <v>0</v>
      </c>
      <c r="H441" s="62">
        <f t="shared" si="302"/>
        <v>0</v>
      </c>
      <c r="I441" s="62">
        <f t="shared" si="301"/>
        <v>0</v>
      </c>
      <c r="J441" s="62">
        <f t="shared" si="301"/>
        <v>0</v>
      </c>
      <c r="K441" s="62"/>
      <c r="L441" s="62"/>
      <c r="M441" s="108"/>
      <c r="N441" s="147"/>
    </row>
    <row r="442" spans="1:14" ht="38.25" hidden="1" x14ac:dyDescent="0.25">
      <c r="A442" s="28"/>
      <c r="B442" s="11" t="s">
        <v>291</v>
      </c>
      <c r="C442" s="6"/>
      <c r="D442" s="6"/>
      <c r="E442" s="6"/>
      <c r="F442" s="6"/>
      <c r="G442" s="6"/>
      <c r="H442" s="6"/>
      <c r="I442" s="6"/>
      <c r="J442" s="6"/>
      <c r="K442" s="62">
        <f>K445</f>
        <v>20000</v>
      </c>
      <c r="L442" s="62">
        <f>L445</f>
        <v>20000</v>
      </c>
      <c r="M442" s="46"/>
      <c r="N442" s="147"/>
    </row>
    <row r="443" spans="1:14" ht="15.75" hidden="1" x14ac:dyDescent="0.25">
      <c r="A443" s="28"/>
      <c r="B443" s="11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9"/>
      <c r="N443" s="147"/>
    </row>
    <row r="444" spans="1:14" ht="15.75" hidden="1" x14ac:dyDescent="0.25">
      <c r="A444" s="28"/>
      <c r="B444" s="7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46"/>
      <c r="N444" s="147"/>
    </row>
    <row r="445" spans="1:14" ht="25.5" hidden="1" x14ac:dyDescent="0.25">
      <c r="A445" s="28"/>
      <c r="B445" s="76"/>
      <c r="C445" s="6"/>
      <c r="D445" s="6"/>
      <c r="E445" s="6"/>
      <c r="F445" s="6"/>
      <c r="G445" s="6"/>
      <c r="H445" s="6"/>
      <c r="I445" s="6"/>
      <c r="J445" s="6"/>
      <c r="K445" s="6">
        <v>20000</v>
      </c>
      <c r="L445" s="6">
        <v>20000</v>
      </c>
      <c r="M445" s="108" t="s">
        <v>279</v>
      </c>
      <c r="N445" s="147"/>
    </row>
    <row r="446" spans="1:14" ht="38.25" hidden="1" x14ac:dyDescent="0.25">
      <c r="A446" s="28"/>
      <c r="B446" s="11" t="s">
        <v>115</v>
      </c>
      <c r="C446" s="62">
        <f>C447</f>
        <v>0</v>
      </c>
      <c r="D446" s="62">
        <f t="shared" ref="D446:L446" si="303">D447</f>
        <v>0</v>
      </c>
      <c r="E446" s="62">
        <f t="shared" si="303"/>
        <v>0</v>
      </c>
      <c r="F446" s="62">
        <f t="shared" si="303"/>
        <v>0</v>
      </c>
      <c r="G446" s="62">
        <f t="shared" si="303"/>
        <v>0</v>
      </c>
      <c r="H446" s="62">
        <f t="shared" si="303"/>
        <v>0</v>
      </c>
      <c r="I446" s="62">
        <f t="shared" si="303"/>
        <v>0</v>
      </c>
      <c r="J446" s="62">
        <f t="shared" si="303"/>
        <v>0</v>
      </c>
      <c r="K446" s="62">
        <f t="shared" si="303"/>
        <v>0</v>
      </c>
      <c r="L446" s="62">
        <f t="shared" si="303"/>
        <v>0</v>
      </c>
      <c r="M446" s="108"/>
      <c r="N446" s="147"/>
    </row>
    <row r="447" spans="1:14" ht="15.75" hidden="1" x14ac:dyDescent="0.25">
      <c r="A447" s="28"/>
      <c r="B447" s="7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46"/>
      <c r="N447" s="147"/>
    </row>
    <row r="448" spans="1:14" ht="27.75" customHeight="1" x14ac:dyDescent="0.25">
      <c r="A448" s="28"/>
      <c r="B448" s="11" t="s">
        <v>136</v>
      </c>
      <c r="C448" s="62">
        <f>C449</f>
        <v>0</v>
      </c>
      <c r="D448" s="62">
        <f t="shared" ref="D448:L448" si="304">D449</f>
        <v>0</v>
      </c>
      <c r="E448" s="62">
        <f t="shared" si="304"/>
        <v>0</v>
      </c>
      <c r="F448" s="62">
        <f t="shared" si="304"/>
        <v>0</v>
      </c>
      <c r="G448" s="62">
        <f t="shared" si="304"/>
        <v>1798313</v>
      </c>
      <c r="H448" s="62">
        <f t="shared" si="304"/>
        <v>0</v>
      </c>
      <c r="I448" s="62">
        <f t="shared" si="304"/>
        <v>0</v>
      </c>
      <c r="J448" s="62">
        <f t="shared" si="304"/>
        <v>0</v>
      </c>
      <c r="K448" s="62">
        <f t="shared" si="304"/>
        <v>0</v>
      </c>
      <c r="L448" s="62">
        <f t="shared" si="304"/>
        <v>0</v>
      </c>
      <c r="M448" s="9"/>
      <c r="N448" s="147"/>
    </row>
    <row r="449" spans="1:14" ht="42.6" customHeight="1" x14ac:dyDescent="0.25">
      <c r="A449" s="28"/>
      <c r="B449" s="76" t="s">
        <v>235</v>
      </c>
      <c r="C449" s="6"/>
      <c r="D449" s="6"/>
      <c r="E449" s="6"/>
      <c r="F449" s="6"/>
      <c r="G449" s="6">
        <f>1797741+572</f>
        <v>1798313</v>
      </c>
      <c r="H449" s="6"/>
      <c r="I449" s="6"/>
      <c r="J449" s="6"/>
      <c r="K449" s="6"/>
      <c r="L449" s="6"/>
      <c r="M449" s="9" t="s">
        <v>353</v>
      </c>
      <c r="N449" s="147"/>
    </row>
    <row r="450" spans="1:14" ht="25.5" hidden="1" x14ac:dyDescent="0.25">
      <c r="A450" s="28"/>
      <c r="B450" s="11" t="s">
        <v>73</v>
      </c>
      <c r="C450" s="62">
        <f>C451+C452+C453+C454</f>
        <v>0</v>
      </c>
      <c r="D450" s="62">
        <f t="shared" ref="D450:J450" si="305">D451+D452+D453+D454</f>
        <v>0</v>
      </c>
      <c r="E450" s="62">
        <f t="shared" si="305"/>
        <v>0</v>
      </c>
      <c r="F450" s="62">
        <f t="shared" si="305"/>
        <v>0</v>
      </c>
      <c r="G450" s="62">
        <f t="shared" ref="G450:H450" si="306">G451+G452+G453+G454</f>
        <v>0</v>
      </c>
      <c r="H450" s="62">
        <f t="shared" si="306"/>
        <v>0</v>
      </c>
      <c r="I450" s="62">
        <f t="shared" si="305"/>
        <v>0</v>
      </c>
      <c r="J450" s="62">
        <f t="shared" si="305"/>
        <v>0</v>
      </c>
      <c r="K450" s="62">
        <f t="shared" ref="K450:L450" si="307">K451+K452+K453+K454</f>
        <v>0</v>
      </c>
      <c r="L450" s="62">
        <f t="shared" si="307"/>
        <v>0</v>
      </c>
      <c r="M450" s="9"/>
      <c r="N450" s="147"/>
    </row>
    <row r="451" spans="1:14" ht="15.75" hidden="1" x14ac:dyDescent="0.25">
      <c r="A451" s="28"/>
      <c r="B451" s="7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9"/>
      <c r="N451" s="147"/>
    </row>
    <row r="452" spans="1:14" ht="15.75" hidden="1" x14ac:dyDescent="0.25">
      <c r="A452" s="28"/>
      <c r="B452" s="7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9"/>
      <c r="N452" s="147"/>
    </row>
    <row r="453" spans="1:14" ht="15.75" hidden="1" x14ac:dyDescent="0.25">
      <c r="A453" s="28"/>
      <c r="B453" s="7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9"/>
      <c r="N453" s="147"/>
    </row>
    <row r="454" spans="1:14" ht="15.75" hidden="1" x14ac:dyDescent="0.25">
      <c r="A454" s="28"/>
      <c r="B454" s="7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83"/>
      <c r="N454" s="147"/>
    </row>
    <row r="455" spans="1:14" ht="27" customHeight="1" x14ac:dyDescent="0.25">
      <c r="A455" s="28"/>
      <c r="B455" s="11" t="s">
        <v>28</v>
      </c>
      <c r="C455" s="62">
        <f t="shared" ref="C455:D455" si="308">SUM(C456:C458)</f>
        <v>0</v>
      </c>
      <c r="D455" s="62">
        <f t="shared" si="308"/>
        <v>0</v>
      </c>
      <c r="E455" s="6"/>
      <c r="F455" s="6"/>
      <c r="G455" s="62">
        <f>SUM(G456:G458)</f>
        <v>11990966</v>
      </c>
      <c r="H455" s="62">
        <f t="shared" ref="H455:L455" si="309">SUM(H456:H458)</f>
        <v>0</v>
      </c>
      <c r="I455" s="62">
        <f t="shared" si="309"/>
        <v>0</v>
      </c>
      <c r="J455" s="62">
        <f t="shared" si="309"/>
        <v>0</v>
      </c>
      <c r="K455" s="62">
        <f t="shared" si="309"/>
        <v>0</v>
      </c>
      <c r="L455" s="62">
        <f t="shared" si="309"/>
        <v>0</v>
      </c>
      <c r="M455" s="9"/>
      <c r="N455" s="147"/>
    </row>
    <row r="456" spans="1:14" ht="67.5" customHeight="1" x14ac:dyDescent="0.25">
      <c r="A456" s="28"/>
      <c r="B456" s="76"/>
      <c r="C456" s="6"/>
      <c r="D456" s="6"/>
      <c r="E456" s="6"/>
      <c r="F456" s="6"/>
      <c r="G456" s="6">
        <v>11990966</v>
      </c>
      <c r="H456" s="6"/>
      <c r="I456" s="6"/>
      <c r="J456" s="6"/>
      <c r="K456" s="6"/>
      <c r="L456" s="6"/>
      <c r="M456" s="9" t="s">
        <v>354</v>
      </c>
      <c r="N456" s="147"/>
    </row>
    <row r="457" spans="1:14" ht="38.25" hidden="1" x14ac:dyDescent="0.25">
      <c r="A457" s="28"/>
      <c r="B457" s="11" t="s">
        <v>219</v>
      </c>
      <c r="C457" s="6"/>
      <c r="D457" s="6"/>
      <c r="E457" s="6"/>
      <c r="F457" s="6"/>
      <c r="G457" s="6"/>
      <c r="H457" s="6"/>
      <c r="I457" s="6">
        <f>I458</f>
        <v>0</v>
      </c>
      <c r="J457" s="6">
        <f>J458</f>
        <v>0</v>
      </c>
      <c r="K457" s="6">
        <f>K458</f>
        <v>0</v>
      </c>
      <c r="L457" s="6">
        <f>L458</f>
        <v>0</v>
      </c>
      <c r="M457" s="83"/>
      <c r="N457" s="147"/>
    </row>
    <row r="458" spans="1:14" ht="15.75" hidden="1" x14ac:dyDescent="0.25">
      <c r="A458" s="28"/>
      <c r="B458" s="76"/>
      <c r="C458" s="6"/>
      <c r="D458" s="6"/>
      <c r="E458" s="6"/>
      <c r="F458" s="6"/>
      <c r="G458" s="6"/>
      <c r="H458" s="6"/>
      <c r="I458" s="111"/>
      <c r="J458" s="111"/>
      <c r="K458" s="111"/>
      <c r="L458" s="111"/>
      <c r="M458" s="46"/>
      <c r="N458" s="147"/>
    </row>
    <row r="459" spans="1:14" ht="15.75" x14ac:dyDescent="0.25">
      <c r="A459" s="28"/>
      <c r="B459" s="11" t="s">
        <v>216</v>
      </c>
      <c r="C459" s="6"/>
      <c r="D459" s="6"/>
      <c r="E459" s="6">
        <f>E460</f>
        <v>0</v>
      </c>
      <c r="F459" s="6"/>
      <c r="G459" s="62">
        <f>G460</f>
        <v>125600</v>
      </c>
      <c r="H459" s="6"/>
      <c r="I459" s="6"/>
      <c r="J459" s="6"/>
      <c r="K459" s="6"/>
      <c r="L459" s="6"/>
      <c r="M459" s="83"/>
      <c r="N459" s="147"/>
    </row>
    <row r="460" spans="1:14" ht="15.75" x14ac:dyDescent="0.25">
      <c r="A460" s="28"/>
      <c r="B460" s="76"/>
      <c r="C460" s="6"/>
      <c r="D460" s="6"/>
      <c r="E460" s="6"/>
      <c r="F460" s="6"/>
      <c r="G460" s="6">
        <v>125600</v>
      </c>
      <c r="H460" s="6"/>
      <c r="I460" s="6"/>
      <c r="J460" s="6"/>
      <c r="K460" s="6"/>
      <c r="L460" s="6"/>
      <c r="M460" s="137" t="s">
        <v>299</v>
      </c>
      <c r="N460" s="147"/>
    </row>
    <row r="461" spans="1:14" ht="38.25" hidden="1" x14ac:dyDescent="0.25">
      <c r="A461" s="28"/>
      <c r="B461" s="109" t="s">
        <v>132</v>
      </c>
      <c r="C461" s="34">
        <f>C462</f>
        <v>0</v>
      </c>
      <c r="D461" s="34">
        <f t="shared" ref="D461:L461" si="310">D462</f>
        <v>0</v>
      </c>
      <c r="E461" s="34">
        <f t="shared" si="310"/>
        <v>0</v>
      </c>
      <c r="F461" s="34">
        <f t="shared" si="310"/>
        <v>0</v>
      </c>
      <c r="G461" s="34">
        <f t="shared" si="310"/>
        <v>0</v>
      </c>
      <c r="H461" s="34">
        <f t="shared" si="310"/>
        <v>0</v>
      </c>
      <c r="I461" s="34">
        <f t="shared" si="310"/>
        <v>0</v>
      </c>
      <c r="J461" s="34">
        <f t="shared" si="310"/>
        <v>0</v>
      </c>
      <c r="K461" s="34">
        <f t="shared" si="310"/>
        <v>0</v>
      </c>
      <c r="L461" s="34">
        <f t="shared" si="310"/>
        <v>0</v>
      </c>
      <c r="M461" s="9"/>
      <c r="N461" s="147"/>
    </row>
    <row r="462" spans="1:14" ht="15.75" hidden="1" x14ac:dyDescent="0.25">
      <c r="A462" s="28"/>
      <c r="B462" s="109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9"/>
      <c r="N462" s="147"/>
    </row>
    <row r="463" spans="1:14" ht="38.25" hidden="1" x14ac:dyDescent="0.25">
      <c r="A463" s="28"/>
      <c r="B463" s="10" t="s">
        <v>118</v>
      </c>
      <c r="C463" s="85">
        <f t="shared" ref="C463:L463" si="311">SUM(C464:C464)</f>
        <v>0</v>
      </c>
      <c r="D463" s="85">
        <f t="shared" si="311"/>
        <v>0</v>
      </c>
      <c r="E463" s="85">
        <f t="shared" si="311"/>
        <v>0</v>
      </c>
      <c r="F463" s="85">
        <f t="shared" si="311"/>
        <v>0</v>
      </c>
      <c r="G463" s="85">
        <f t="shared" si="311"/>
        <v>0</v>
      </c>
      <c r="H463" s="85">
        <f t="shared" si="311"/>
        <v>0</v>
      </c>
      <c r="I463" s="85">
        <f t="shared" si="311"/>
        <v>0</v>
      </c>
      <c r="J463" s="85">
        <f t="shared" si="311"/>
        <v>0</v>
      </c>
      <c r="K463" s="85">
        <f t="shared" si="311"/>
        <v>0</v>
      </c>
      <c r="L463" s="85">
        <f t="shared" si="311"/>
        <v>0</v>
      </c>
      <c r="M463" s="9"/>
      <c r="N463" s="147"/>
    </row>
    <row r="464" spans="1:14" ht="15.75" hidden="1" x14ac:dyDescent="0.25">
      <c r="A464" s="28"/>
      <c r="B464" s="10"/>
      <c r="C464" s="85"/>
      <c r="D464" s="85"/>
      <c r="E464" s="85"/>
      <c r="F464" s="85"/>
      <c r="G464" s="85"/>
      <c r="H464" s="85"/>
      <c r="I464" s="85"/>
      <c r="J464" s="85"/>
      <c r="K464" s="85"/>
      <c r="L464" s="85"/>
      <c r="M464" s="46"/>
      <c r="N464" s="147"/>
    </row>
    <row r="465" spans="1:15" ht="25.5" hidden="1" x14ac:dyDescent="0.25">
      <c r="A465" s="28"/>
      <c r="B465" s="112" t="s">
        <v>137</v>
      </c>
      <c r="C465" s="85">
        <f>C466+C467</f>
        <v>0</v>
      </c>
      <c r="D465" s="85">
        <f t="shared" ref="D465:J465" si="312">D466+D467</f>
        <v>0</v>
      </c>
      <c r="E465" s="85">
        <f t="shared" si="312"/>
        <v>0</v>
      </c>
      <c r="F465" s="85">
        <f t="shared" si="312"/>
        <v>0</v>
      </c>
      <c r="G465" s="85">
        <f t="shared" ref="G465:H465" si="313">G466+G467</f>
        <v>0</v>
      </c>
      <c r="H465" s="85">
        <f t="shared" si="313"/>
        <v>0</v>
      </c>
      <c r="I465" s="85">
        <f t="shared" si="312"/>
        <v>0</v>
      </c>
      <c r="J465" s="85">
        <f t="shared" si="312"/>
        <v>0</v>
      </c>
      <c r="K465" s="85">
        <f t="shared" ref="K465:L465" si="314">K466+K467</f>
        <v>0</v>
      </c>
      <c r="L465" s="85">
        <f t="shared" si="314"/>
        <v>0</v>
      </c>
      <c r="M465" s="108"/>
      <c r="N465" s="147"/>
    </row>
    <row r="466" spans="1:15" ht="15.75" hidden="1" x14ac:dyDescent="0.25">
      <c r="A466" s="28"/>
      <c r="B466" s="10"/>
      <c r="C466" s="87"/>
      <c r="D466" s="87"/>
      <c r="E466" s="87"/>
      <c r="F466" s="87"/>
      <c r="G466" s="87"/>
      <c r="H466" s="87"/>
      <c r="I466" s="87"/>
      <c r="J466" s="87"/>
      <c r="K466" s="87"/>
      <c r="L466" s="87"/>
      <c r="M466" s="46"/>
      <c r="N466" s="147"/>
    </row>
    <row r="467" spans="1:15" ht="15.75" hidden="1" x14ac:dyDescent="0.25">
      <c r="A467" s="28"/>
      <c r="B467" s="10"/>
      <c r="C467" s="87"/>
      <c r="D467" s="87"/>
      <c r="E467" s="87"/>
      <c r="F467" s="87"/>
      <c r="G467" s="87"/>
      <c r="H467" s="87"/>
      <c r="I467" s="87"/>
      <c r="J467" s="87"/>
      <c r="K467" s="87"/>
      <c r="L467" s="87"/>
      <c r="M467" s="46"/>
      <c r="N467" s="147"/>
    </row>
    <row r="468" spans="1:15" ht="25.5" hidden="1" x14ac:dyDescent="0.25">
      <c r="A468" s="28"/>
      <c r="B468" s="112" t="s">
        <v>153</v>
      </c>
      <c r="C468" s="85">
        <f>C469</f>
        <v>0</v>
      </c>
      <c r="D468" s="85">
        <f t="shared" ref="D468:L468" si="315">D469</f>
        <v>0</v>
      </c>
      <c r="E468" s="85">
        <f t="shared" si="315"/>
        <v>0</v>
      </c>
      <c r="F468" s="85">
        <f t="shared" si="315"/>
        <v>0</v>
      </c>
      <c r="G468" s="85">
        <f t="shared" si="315"/>
        <v>0</v>
      </c>
      <c r="H468" s="85">
        <f t="shared" si="315"/>
        <v>0</v>
      </c>
      <c r="I468" s="85">
        <f t="shared" si="315"/>
        <v>0</v>
      </c>
      <c r="J468" s="85">
        <f t="shared" si="315"/>
        <v>0</v>
      </c>
      <c r="K468" s="85">
        <f t="shared" si="315"/>
        <v>0</v>
      </c>
      <c r="L468" s="85">
        <f t="shared" si="315"/>
        <v>0</v>
      </c>
      <c r="M468" s="108"/>
      <c r="N468" s="147"/>
    </row>
    <row r="469" spans="1:15" ht="15.75" hidden="1" x14ac:dyDescent="0.25">
      <c r="A469" s="28"/>
      <c r="B469" s="113"/>
      <c r="C469" s="87"/>
      <c r="D469" s="87"/>
      <c r="E469" s="87"/>
      <c r="F469" s="87"/>
      <c r="G469" s="87"/>
      <c r="H469" s="87"/>
      <c r="I469" s="87"/>
      <c r="J469" s="87"/>
      <c r="K469" s="87"/>
      <c r="L469" s="87"/>
      <c r="M469" s="46"/>
      <c r="N469" s="147"/>
    </row>
    <row r="470" spans="1:15" ht="15.75" x14ac:dyDescent="0.25">
      <c r="A470" s="28"/>
      <c r="B470" s="114" t="s">
        <v>42</v>
      </c>
      <c r="C470" s="30">
        <f t="shared" ref="C470:L470" si="316">C413+C388+C403+C358+C325+C297+C287+C277+C272+C249+C226+C212+C202+C182+C170+C144+C134+C107+C103+C74+C34+C9+C376+C126</f>
        <v>176905500</v>
      </c>
      <c r="D470" s="30">
        <f t="shared" si="316"/>
        <v>0</v>
      </c>
      <c r="E470" s="30">
        <f t="shared" si="316"/>
        <v>0</v>
      </c>
      <c r="F470" s="30">
        <f t="shared" si="316"/>
        <v>0</v>
      </c>
      <c r="G470" s="30">
        <f t="shared" si="316"/>
        <v>1600963590</v>
      </c>
      <c r="H470" s="30">
        <f t="shared" si="316"/>
        <v>701838569</v>
      </c>
      <c r="I470" s="30">
        <f t="shared" si="316"/>
        <v>0</v>
      </c>
      <c r="J470" s="30">
        <f t="shared" si="316"/>
        <v>0</v>
      </c>
      <c r="K470" s="30">
        <f t="shared" si="316"/>
        <v>1375947605</v>
      </c>
      <c r="L470" s="30">
        <f t="shared" si="316"/>
        <v>1375947605</v>
      </c>
      <c r="M470" s="9"/>
      <c r="N470" s="147"/>
      <c r="O470" s="22"/>
    </row>
    <row r="471" spans="1:15" ht="15" x14ac:dyDescent="0.2">
      <c r="A471" s="115"/>
      <c r="B471" s="116"/>
      <c r="C471" s="22"/>
      <c r="D471" s="22"/>
      <c r="E471" s="106"/>
      <c r="F471" s="106"/>
      <c r="G471" s="106"/>
      <c r="H471" s="106"/>
      <c r="I471" s="106"/>
      <c r="J471" s="106"/>
      <c r="K471" s="106"/>
      <c r="L471" s="106"/>
      <c r="M471" s="117"/>
    </row>
    <row r="472" spans="1:15" hidden="1" x14ac:dyDescent="0.2">
      <c r="E472" s="118"/>
      <c r="F472" s="118"/>
      <c r="G472" s="118"/>
      <c r="H472" s="118"/>
      <c r="I472" s="118"/>
      <c r="J472" s="118"/>
      <c r="K472" s="118"/>
      <c r="L472" s="118"/>
    </row>
    <row r="473" spans="1:15" ht="15.75" hidden="1" x14ac:dyDescent="0.25">
      <c r="B473" s="15" t="s">
        <v>200</v>
      </c>
      <c r="C473" s="16">
        <v>0</v>
      </c>
      <c r="D473" s="16">
        <v>0</v>
      </c>
      <c r="E473" s="16">
        <v>0</v>
      </c>
      <c r="F473" s="16">
        <v>0</v>
      </c>
      <c r="G473" s="16">
        <v>205000000</v>
      </c>
      <c r="H473" s="16">
        <v>0</v>
      </c>
      <c r="I473" s="16">
        <v>0</v>
      </c>
      <c r="J473" s="16">
        <v>0</v>
      </c>
      <c r="K473" s="16">
        <v>0</v>
      </c>
      <c r="L473" s="16">
        <v>0</v>
      </c>
      <c r="M473" s="120"/>
      <c r="N473" s="106"/>
    </row>
    <row r="474" spans="1:15" ht="15.75" hidden="1" x14ac:dyDescent="0.25">
      <c r="B474" s="15" t="s">
        <v>201</v>
      </c>
      <c r="C474" s="16">
        <v>0</v>
      </c>
      <c r="D474" s="16">
        <v>0</v>
      </c>
      <c r="E474" s="16">
        <v>0</v>
      </c>
      <c r="F474" s="16">
        <v>0</v>
      </c>
      <c r="G474" s="16">
        <v>94639493</v>
      </c>
      <c r="H474" s="16">
        <v>40330049</v>
      </c>
      <c r="I474" s="16">
        <v>0</v>
      </c>
      <c r="J474" s="16">
        <v>0</v>
      </c>
      <c r="K474" s="16">
        <v>0</v>
      </c>
      <c r="L474" s="16">
        <v>0</v>
      </c>
      <c r="M474" s="120"/>
      <c r="N474" s="106"/>
    </row>
    <row r="475" spans="1:15" ht="15.75" hidden="1" x14ac:dyDescent="0.25">
      <c r="B475" s="15" t="s">
        <v>202</v>
      </c>
      <c r="C475" s="16">
        <v>0</v>
      </c>
      <c r="D475" s="16">
        <v>0</v>
      </c>
      <c r="E475" s="16">
        <v>0</v>
      </c>
      <c r="F475" s="16">
        <v>0</v>
      </c>
      <c r="G475" s="16">
        <v>13182964</v>
      </c>
      <c r="H475" s="16">
        <v>0</v>
      </c>
      <c r="I475" s="16">
        <v>0</v>
      </c>
      <c r="J475" s="16">
        <v>0</v>
      </c>
      <c r="K475" s="16">
        <v>267200</v>
      </c>
      <c r="L475" s="16">
        <v>267200</v>
      </c>
      <c r="M475" s="120"/>
      <c r="N475" s="106"/>
    </row>
    <row r="476" spans="1:15" ht="15.75" hidden="1" x14ac:dyDescent="0.25">
      <c r="B476" s="15" t="s">
        <v>203</v>
      </c>
      <c r="C476" s="16">
        <v>201871500</v>
      </c>
      <c r="D476" s="16">
        <v>0</v>
      </c>
      <c r="E476" s="16">
        <v>0</v>
      </c>
      <c r="F476" s="16">
        <v>0</v>
      </c>
      <c r="G476" s="16">
        <v>734551015</v>
      </c>
      <c r="H476" s="16">
        <v>19</v>
      </c>
      <c r="I476" s="16">
        <v>0</v>
      </c>
      <c r="J476" s="16">
        <v>0</v>
      </c>
      <c r="K476" s="16">
        <f>57098327-97200</f>
        <v>57001127</v>
      </c>
      <c r="L476" s="16">
        <f>57098327-97200</f>
        <v>57001127</v>
      </c>
      <c r="M476" s="120"/>
      <c r="N476" s="106"/>
    </row>
    <row r="477" spans="1:15" ht="15.75" hidden="1" x14ac:dyDescent="0.25">
      <c r="B477" s="15" t="s">
        <v>204</v>
      </c>
      <c r="C477" s="16">
        <v>0</v>
      </c>
      <c r="D477" s="16">
        <v>0</v>
      </c>
      <c r="E477" s="16" t="e">
        <v>#REF!</v>
      </c>
      <c r="F477" s="16" t="e">
        <v>#REF!</v>
      </c>
      <c r="G477" s="16">
        <v>553629171</v>
      </c>
      <c r="H477" s="16">
        <v>0</v>
      </c>
      <c r="I477" s="16" t="e">
        <v>#REF!</v>
      </c>
      <c r="J477" s="16" t="e">
        <v>#REF!</v>
      </c>
      <c r="K477" s="16">
        <v>222701100</v>
      </c>
      <c r="L477" s="16">
        <v>222701100</v>
      </c>
      <c r="M477" s="120"/>
      <c r="N477" s="106"/>
    </row>
    <row r="478" spans="1:15" ht="15.75" hidden="1" x14ac:dyDescent="0.25">
      <c r="B478" s="15" t="s">
        <v>205</v>
      </c>
      <c r="C478" s="16">
        <v>0</v>
      </c>
      <c r="D478" s="16">
        <v>0</v>
      </c>
      <c r="E478" s="16">
        <v>0</v>
      </c>
      <c r="F478" s="16">
        <v>0</v>
      </c>
      <c r="G478" s="16">
        <v>95980198</v>
      </c>
      <c r="H478" s="16">
        <v>0</v>
      </c>
      <c r="I478" s="16">
        <v>0</v>
      </c>
      <c r="J478" s="16">
        <v>0</v>
      </c>
      <c r="K478" s="16">
        <v>8592306</v>
      </c>
      <c r="L478" s="16">
        <v>8592306</v>
      </c>
      <c r="M478" s="120"/>
      <c r="N478" s="106"/>
    </row>
    <row r="479" spans="1:15" ht="15.75" hidden="1" x14ac:dyDescent="0.25">
      <c r="B479" s="15" t="s">
        <v>206</v>
      </c>
      <c r="C479" s="16"/>
      <c r="D479" s="16"/>
      <c r="E479" s="16"/>
      <c r="F479" s="16"/>
      <c r="G479" s="16">
        <v>100000</v>
      </c>
      <c r="H479" s="16"/>
      <c r="I479" s="16"/>
      <c r="J479" s="16"/>
      <c r="K479" s="16"/>
      <c r="L479" s="16"/>
      <c r="M479" s="120"/>
      <c r="N479" s="106"/>
    </row>
    <row r="480" spans="1:15" ht="15.75" hidden="1" x14ac:dyDescent="0.25">
      <c r="B480" s="15" t="s">
        <v>207</v>
      </c>
      <c r="C480" s="16">
        <v>0</v>
      </c>
      <c r="D480" s="16">
        <v>0</v>
      </c>
      <c r="E480" s="16">
        <v>0</v>
      </c>
      <c r="F480" s="16">
        <v>0</v>
      </c>
      <c r="G480" s="16">
        <v>237394530</v>
      </c>
      <c r="H480" s="16">
        <v>0</v>
      </c>
      <c r="I480" s="16">
        <v>0</v>
      </c>
      <c r="J480" s="16">
        <v>0</v>
      </c>
      <c r="K480" s="16">
        <v>6628710</v>
      </c>
      <c r="L480" s="16">
        <v>6628710</v>
      </c>
      <c r="M480" s="120"/>
      <c r="N480" s="106"/>
    </row>
    <row r="481" spans="2:14" ht="15.75" hidden="1" x14ac:dyDescent="0.25">
      <c r="B481" s="17" t="s">
        <v>208</v>
      </c>
      <c r="C481" s="16">
        <f>C474+C475+C476+C477+C478+C479+C480+C473</f>
        <v>201871500</v>
      </c>
      <c r="D481" s="16">
        <f t="shared" ref="D481:L481" si="317">D474+D475+D476+D477+D478+D479+D480+D473</f>
        <v>0</v>
      </c>
      <c r="E481" s="16" t="e">
        <f t="shared" si="317"/>
        <v>#REF!</v>
      </c>
      <c r="F481" s="16" t="e">
        <f t="shared" si="317"/>
        <v>#REF!</v>
      </c>
      <c r="G481" s="16">
        <f t="shared" si="317"/>
        <v>1934477371</v>
      </c>
      <c r="H481" s="16">
        <f t="shared" si="317"/>
        <v>40330068</v>
      </c>
      <c r="I481" s="16" t="e">
        <f t="shared" si="317"/>
        <v>#REF!</v>
      </c>
      <c r="J481" s="16" t="e">
        <f t="shared" si="317"/>
        <v>#REF!</v>
      </c>
      <c r="K481" s="16">
        <f t="shared" si="317"/>
        <v>295190443</v>
      </c>
      <c r="L481" s="16">
        <f t="shared" si="317"/>
        <v>295190443</v>
      </c>
      <c r="M481" s="120"/>
      <c r="N481" s="106"/>
    </row>
    <row r="482" spans="2:14" ht="15.75" hidden="1" x14ac:dyDescent="0.25">
      <c r="B482" s="17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20"/>
      <c r="N482" s="106"/>
    </row>
    <row r="483" spans="2:14" ht="15.75" hidden="1" x14ac:dyDescent="0.25">
      <c r="B483" s="17" t="s">
        <v>209</v>
      </c>
      <c r="C483" s="16">
        <f>C470-C481</f>
        <v>-24966000</v>
      </c>
      <c r="D483" s="16">
        <f t="shared" ref="D483:L483" si="318">D470-D481</f>
        <v>0</v>
      </c>
      <c r="E483" s="16" t="e">
        <f t="shared" si="318"/>
        <v>#REF!</v>
      </c>
      <c r="F483" s="16" t="e">
        <f t="shared" si="318"/>
        <v>#REF!</v>
      </c>
      <c r="G483" s="16">
        <f t="shared" si="318"/>
        <v>-333513781</v>
      </c>
      <c r="H483" s="16">
        <f t="shared" si="318"/>
        <v>661508501</v>
      </c>
      <c r="I483" s="16" t="e">
        <f t="shared" si="318"/>
        <v>#REF!</v>
      </c>
      <c r="J483" s="16" t="e">
        <f t="shared" si="318"/>
        <v>#REF!</v>
      </c>
      <c r="K483" s="16">
        <f t="shared" si="318"/>
        <v>1080757162</v>
      </c>
      <c r="L483" s="16">
        <f t="shared" si="318"/>
        <v>1080757162</v>
      </c>
      <c r="M483" s="120"/>
      <c r="N483" s="106"/>
    </row>
    <row r="484" spans="2:14" hidden="1" x14ac:dyDescent="0.2"/>
    <row r="485" spans="2:14" x14ac:dyDescent="0.2">
      <c r="G485" s="118"/>
    </row>
    <row r="486" spans="2:14" x14ac:dyDescent="0.2">
      <c r="G486" s="118"/>
    </row>
  </sheetData>
  <mergeCells count="21">
    <mergeCell ref="B89:B90"/>
    <mergeCell ref="M139:M141"/>
    <mergeCell ref="A4:M4"/>
    <mergeCell ref="A6:A8"/>
    <mergeCell ref="B6:B8"/>
    <mergeCell ref="C6:C8"/>
    <mergeCell ref="D6:D8"/>
    <mergeCell ref="I6:J6"/>
    <mergeCell ref="M6:M8"/>
    <mergeCell ref="I7:J7"/>
    <mergeCell ref="E7:E8"/>
    <mergeCell ref="F7:F8"/>
    <mergeCell ref="E6:F6"/>
    <mergeCell ref="G6:G8"/>
    <mergeCell ref="H6:H8"/>
    <mergeCell ref="K6:L7"/>
    <mergeCell ref="M77:M78"/>
    <mergeCell ref="M406:M407"/>
    <mergeCell ref="I245:I248"/>
    <mergeCell ref="J245:J248"/>
    <mergeCell ref="M261:M262"/>
  </mergeCells>
  <phoneticPr fontId="0" type="noConversion"/>
  <printOptions horizontalCentered="1"/>
  <pageMargins left="0.27559055118110237" right="0.23622047244094491" top="0.47244094488188981" bottom="0.31496062992125984" header="0.15748031496062992" footer="0.27559055118110237"/>
  <pageSetup paperSize="9" scale="96" fitToHeight="0" orientation="landscape" r:id="rId1"/>
  <headerFooter differentFirst="1" alignWithMargins="0">
    <oddHeader>&amp;C&amp;P</oddHeader>
  </headerFooter>
  <rowBreaks count="1" manualBreakCount="1">
    <brk id="45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Леонова Анна Владимировна</cp:lastModifiedBy>
  <cp:lastPrinted>2019-01-29T10:35:24Z</cp:lastPrinted>
  <dcterms:created xsi:type="dcterms:W3CDTF">2009-11-20T12:52:24Z</dcterms:created>
  <dcterms:modified xsi:type="dcterms:W3CDTF">2019-01-29T10:42:12Z</dcterms:modified>
</cp:coreProperties>
</file>