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275" yWindow="120" windowWidth="14295" windowHeight="12825"/>
  </bookViews>
  <sheets>
    <sheet name="Лист1" sheetId="1" r:id="rId1"/>
  </sheets>
  <definedNames>
    <definedName name="_xlnm.Print_Titles" localSheetId="0">Лист1!$9:$9</definedName>
    <definedName name="_xlnm.Print_Area" localSheetId="0">Лист1!$B$1:$R$142</definedName>
  </definedNames>
  <calcPr calcId="145621"/>
</workbook>
</file>

<file path=xl/calcChain.xml><?xml version="1.0" encoding="utf-8"?>
<calcChain xmlns="http://schemas.openxmlformats.org/spreadsheetml/2006/main">
  <c r="P56" i="1" l="1"/>
  <c r="Q140" i="1"/>
  <c r="Q139" i="1" s="1"/>
  <c r="Q135" i="1"/>
  <c r="Q134" i="1" s="1"/>
  <c r="Q132" i="1"/>
  <c r="Q121" i="1"/>
  <c r="Q98" i="1"/>
  <c r="Q59" i="1"/>
  <c r="Q56" i="1"/>
  <c r="Q55" i="1" s="1"/>
  <c r="Q54" i="1" s="1"/>
  <c r="Q52" i="1"/>
  <c r="Q49" i="1"/>
  <c r="Q46" i="1"/>
  <c r="Q41" i="1"/>
  <c r="Q37" i="1"/>
  <c r="Q35" i="1"/>
  <c r="Q30" i="1"/>
  <c r="Q27" i="1"/>
  <c r="Q25" i="1"/>
  <c r="Q23" i="1"/>
  <c r="Q19" i="1"/>
  <c r="Q17" i="1"/>
  <c r="Q15" i="1"/>
  <c r="Q12" i="1"/>
  <c r="Q11" i="1" s="1"/>
  <c r="R56" i="1" l="1"/>
  <c r="Q44" i="1"/>
  <c r="Q10" i="1" l="1"/>
  <c r="M121" i="1"/>
  <c r="M98" i="1"/>
  <c r="Q142" i="1" l="1"/>
  <c r="I133" i="1"/>
  <c r="G59" i="1" l="1"/>
  <c r="O140" i="1" l="1"/>
  <c r="O139" i="1"/>
  <c r="O135" i="1"/>
  <c r="O134" i="1" s="1"/>
  <c r="O132" i="1"/>
  <c r="O121" i="1"/>
  <c r="O98" i="1"/>
  <c r="O59" i="1"/>
  <c r="O56" i="1"/>
  <c r="O52" i="1"/>
  <c r="O49" i="1"/>
  <c r="O46" i="1"/>
  <c r="O44" i="1" s="1"/>
  <c r="O41" i="1"/>
  <c r="O37" i="1"/>
  <c r="O35" i="1"/>
  <c r="O30" i="1"/>
  <c r="O27" i="1" s="1"/>
  <c r="O25" i="1"/>
  <c r="O23" i="1"/>
  <c r="O19" i="1"/>
  <c r="O17" i="1"/>
  <c r="O15" i="1"/>
  <c r="O12" i="1"/>
  <c r="O11" i="1"/>
  <c r="O10" i="1" l="1"/>
  <c r="O55" i="1"/>
  <c r="O54" i="1" s="1"/>
  <c r="O142" i="1" s="1"/>
  <c r="N96" i="1"/>
  <c r="P96" i="1" s="1"/>
  <c r="R96" i="1" s="1"/>
  <c r="N94" i="1"/>
  <c r="P94" i="1" s="1"/>
  <c r="R94" i="1" s="1"/>
  <c r="N93" i="1"/>
  <c r="P93" i="1" s="1"/>
  <c r="R93" i="1" s="1"/>
  <c r="N92" i="1"/>
  <c r="P92" i="1" s="1"/>
  <c r="R92" i="1" s="1"/>
  <c r="N86" i="1"/>
  <c r="P86" i="1" s="1"/>
  <c r="R86" i="1" s="1"/>
  <c r="N69" i="1"/>
  <c r="P69" i="1" s="1"/>
  <c r="R69" i="1" s="1"/>
  <c r="M149" i="1" l="1"/>
  <c r="M152" i="1" s="1"/>
  <c r="M68" i="1" l="1"/>
  <c r="N61" i="1" l="1"/>
  <c r="P61" i="1" s="1"/>
  <c r="R61" i="1" s="1"/>
  <c r="M79" i="1" l="1"/>
  <c r="N79" i="1" s="1"/>
  <c r="P79" i="1" s="1"/>
  <c r="R79" i="1" s="1"/>
  <c r="M65" i="1" l="1"/>
  <c r="N129" i="1" l="1"/>
  <c r="P129" i="1" s="1"/>
  <c r="R129" i="1" s="1"/>
  <c r="N130" i="1"/>
  <c r="P130" i="1" s="1"/>
  <c r="R130" i="1" s="1"/>
  <c r="N128" i="1"/>
  <c r="P128" i="1" s="1"/>
  <c r="R128" i="1" s="1"/>
  <c r="N127" i="1"/>
  <c r="P127" i="1" s="1"/>
  <c r="R127" i="1" s="1"/>
  <c r="N126" i="1"/>
  <c r="P126" i="1" s="1"/>
  <c r="R126" i="1" s="1"/>
  <c r="M97" i="1"/>
  <c r="N77" i="1"/>
  <c r="P77" i="1" s="1"/>
  <c r="R77" i="1" s="1"/>
  <c r="M73" i="1"/>
  <c r="M59" i="1" s="1"/>
  <c r="N62" i="1" l="1"/>
  <c r="P62" i="1" s="1"/>
  <c r="R62" i="1" s="1"/>
  <c r="N97" i="1" l="1"/>
  <c r="P97" i="1" s="1"/>
  <c r="R97" i="1" s="1"/>
  <c r="N73" i="1"/>
  <c r="P73" i="1" s="1"/>
  <c r="R73" i="1" s="1"/>
  <c r="N68" i="1"/>
  <c r="P68" i="1" s="1"/>
  <c r="R68" i="1" s="1"/>
  <c r="M140" i="1" l="1"/>
  <c r="M139" i="1" s="1"/>
  <c r="M135" i="1"/>
  <c r="M134" i="1" s="1"/>
  <c r="M132" i="1"/>
  <c r="M56" i="1"/>
  <c r="M55" i="1" s="1"/>
  <c r="M52" i="1"/>
  <c r="M49" i="1"/>
  <c r="M46" i="1"/>
  <c r="M44" i="1" s="1"/>
  <c r="M41" i="1"/>
  <c r="M37" i="1"/>
  <c r="M35" i="1"/>
  <c r="M30" i="1"/>
  <c r="M25" i="1"/>
  <c r="M23" i="1"/>
  <c r="M19" i="1"/>
  <c r="M17" i="1"/>
  <c r="M15" i="1"/>
  <c r="M12" i="1"/>
  <c r="M11" i="1" s="1"/>
  <c r="M54" i="1" l="1"/>
  <c r="M27" i="1"/>
  <c r="M10" i="1" s="1"/>
  <c r="K12" i="1"/>
  <c r="K11" i="1" s="1"/>
  <c r="M142" i="1" l="1"/>
  <c r="M154" i="1"/>
  <c r="K140" i="1"/>
  <c r="K139" i="1" s="1"/>
  <c r="K135" i="1"/>
  <c r="K134" i="1" s="1"/>
  <c r="K132" i="1"/>
  <c r="K121" i="1"/>
  <c r="K98" i="1"/>
  <c r="K59" i="1"/>
  <c r="K56" i="1"/>
  <c r="K52" i="1"/>
  <c r="K49" i="1"/>
  <c r="K46" i="1"/>
  <c r="K44" i="1" s="1"/>
  <c r="K41" i="1"/>
  <c r="K37" i="1"/>
  <c r="K35" i="1"/>
  <c r="K30" i="1"/>
  <c r="K25" i="1"/>
  <c r="K23" i="1"/>
  <c r="K19" i="1"/>
  <c r="K17" i="1"/>
  <c r="K15" i="1"/>
  <c r="I121" i="1"/>
  <c r="K27" i="1" l="1"/>
  <c r="K10" i="1" s="1"/>
  <c r="K55" i="1"/>
  <c r="K54" i="1" s="1"/>
  <c r="J117" i="1"/>
  <c r="L117" i="1" s="1"/>
  <c r="N117" i="1" s="1"/>
  <c r="P117" i="1" s="1"/>
  <c r="R117" i="1" s="1"/>
  <c r="K142" i="1" l="1"/>
  <c r="I141" i="1"/>
  <c r="I132" i="1" l="1"/>
  <c r="H132" i="1"/>
  <c r="G132" i="1"/>
  <c r="F132" i="1"/>
  <c r="E132" i="1"/>
  <c r="D132" i="1"/>
  <c r="J131" i="1"/>
  <c r="L131" i="1" s="1"/>
  <c r="N131" i="1" s="1"/>
  <c r="P131" i="1" s="1"/>
  <c r="R131" i="1" s="1"/>
  <c r="J124" i="1"/>
  <c r="L124" i="1" s="1"/>
  <c r="N124" i="1" s="1"/>
  <c r="P124" i="1" s="1"/>
  <c r="R124" i="1" s="1"/>
  <c r="J81" i="1"/>
  <c r="L81" i="1" s="1"/>
  <c r="N81" i="1" s="1"/>
  <c r="P81" i="1" s="1"/>
  <c r="R81" i="1" s="1"/>
  <c r="J80" i="1"/>
  <c r="L80" i="1" s="1"/>
  <c r="N80" i="1" s="1"/>
  <c r="P80" i="1" s="1"/>
  <c r="R80" i="1" s="1"/>
  <c r="J78" i="1"/>
  <c r="L78" i="1" s="1"/>
  <c r="N78" i="1" s="1"/>
  <c r="P78" i="1" s="1"/>
  <c r="R78" i="1" s="1"/>
  <c r="J76" i="1"/>
  <c r="L76" i="1" s="1"/>
  <c r="N76" i="1" s="1"/>
  <c r="P76" i="1" s="1"/>
  <c r="R76" i="1" s="1"/>
  <c r="J75" i="1"/>
  <c r="L75" i="1" s="1"/>
  <c r="N75" i="1" s="1"/>
  <c r="P75" i="1" s="1"/>
  <c r="R75" i="1" s="1"/>
  <c r="J74" i="1"/>
  <c r="L74" i="1" s="1"/>
  <c r="N74" i="1" s="1"/>
  <c r="P74" i="1" s="1"/>
  <c r="R74" i="1" s="1"/>
  <c r="J66" i="1"/>
  <c r="L66" i="1" s="1"/>
  <c r="N66" i="1" s="1"/>
  <c r="P66" i="1" s="1"/>
  <c r="R66" i="1" s="1"/>
  <c r="I59" i="1"/>
  <c r="J70" i="1"/>
  <c r="L70" i="1" s="1"/>
  <c r="N70" i="1" s="1"/>
  <c r="P70" i="1" s="1"/>
  <c r="R70" i="1" s="1"/>
  <c r="J67" i="1"/>
  <c r="L67" i="1" s="1"/>
  <c r="N67" i="1" s="1"/>
  <c r="P67" i="1" s="1"/>
  <c r="R67" i="1" s="1"/>
  <c r="J132" i="1" l="1"/>
  <c r="L132" i="1" s="1"/>
  <c r="N132" i="1" s="1"/>
  <c r="P132" i="1" s="1"/>
  <c r="R132" i="1" s="1"/>
  <c r="J133" i="1"/>
  <c r="L133" i="1" s="1"/>
  <c r="N133" i="1" s="1"/>
  <c r="P133" i="1" s="1"/>
  <c r="R133" i="1" s="1"/>
  <c r="J137" i="1" l="1"/>
  <c r="L137" i="1" s="1"/>
  <c r="N137" i="1" s="1"/>
  <c r="P137" i="1" s="1"/>
  <c r="R137" i="1" s="1"/>
  <c r="J138" i="1"/>
  <c r="L138" i="1" s="1"/>
  <c r="N138" i="1" s="1"/>
  <c r="P138" i="1" s="1"/>
  <c r="R138" i="1" s="1"/>
  <c r="I135" i="1"/>
  <c r="I134" i="1" l="1"/>
  <c r="H135" i="1"/>
  <c r="H134" i="1" s="1"/>
  <c r="J136" i="1"/>
  <c r="J135" i="1" l="1"/>
  <c r="L136" i="1"/>
  <c r="N136" i="1" s="1"/>
  <c r="P136" i="1" s="1"/>
  <c r="R136" i="1" s="1"/>
  <c r="H140" i="1"/>
  <c r="H139" i="1" s="1"/>
  <c r="J134" i="1" l="1"/>
  <c r="L134" i="1" s="1"/>
  <c r="N134" i="1" s="1"/>
  <c r="P134" i="1" s="1"/>
  <c r="R134" i="1" s="1"/>
  <c r="L135" i="1"/>
  <c r="N135" i="1" s="1"/>
  <c r="P135" i="1" s="1"/>
  <c r="R135" i="1" s="1"/>
  <c r="J141" i="1"/>
  <c r="I140" i="1"/>
  <c r="I139" i="1" s="1"/>
  <c r="J140" i="1" l="1"/>
  <c r="L141" i="1"/>
  <c r="N141" i="1" s="1"/>
  <c r="P141" i="1" s="1"/>
  <c r="R141" i="1" s="1"/>
  <c r="J65" i="1"/>
  <c r="L65" i="1" s="1"/>
  <c r="N65" i="1" s="1"/>
  <c r="P65" i="1" s="1"/>
  <c r="R65" i="1" s="1"/>
  <c r="J72" i="1"/>
  <c r="L72" i="1" s="1"/>
  <c r="N72" i="1" s="1"/>
  <c r="P72" i="1" s="1"/>
  <c r="R72" i="1" s="1"/>
  <c r="J83" i="1"/>
  <c r="L83" i="1" s="1"/>
  <c r="N83" i="1" s="1"/>
  <c r="P83" i="1" s="1"/>
  <c r="R83" i="1" s="1"/>
  <c r="J84" i="1"/>
  <c r="L84" i="1" s="1"/>
  <c r="N84" i="1" s="1"/>
  <c r="P84" i="1" s="1"/>
  <c r="R84" i="1" s="1"/>
  <c r="J85" i="1"/>
  <c r="L85" i="1" s="1"/>
  <c r="N85" i="1" s="1"/>
  <c r="P85" i="1" s="1"/>
  <c r="R85" i="1" s="1"/>
  <c r="J87" i="1"/>
  <c r="L87" i="1" s="1"/>
  <c r="N87" i="1" s="1"/>
  <c r="P87" i="1" s="1"/>
  <c r="R87" i="1" s="1"/>
  <c r="J88" i="1"/>
  <c r="L88" i="1" s="1"/>
  <c r="N88" i="1" s="1"/>
  <c r="P88" i="1" s="1"/>
  <c r="R88" i="1" s="1"/>
  <c r="J89" i="1"/>
  <c r="L89" i="1" s="1"/>
  <c r="N89" i="1" s="1"/>
  <c r="P89" i="1" s="1"/>
  <c r="R89" i="1" s="1"/>
  <c r="J90" i="1"/>
  <c r="L90" i="1" s="1"/>
  <c r="N90" i="1" s="1"/>
  <c r="P90" i="1" s="1"/>
  <c r="R90" i="1" s="1"/>
  <c r="J91" i="1"/>
  <c r="L91" i="1" s="1"/>
  <c r="N91" i="1" s="1"/>
  <c r="P91" i="1" s="1"/>
  <c r="R91" i="1" s="1"/>
  <c r="J95" i="1"/>
  <c r="L95" i="1" s="1"/>
  <c r="N95" i="1" s="1"/>
  <c r="P95" i="1" s="1"/>
  <c r="R95" i="1" s="1"/>
  <c r="I98" i="1"/>
  <c r="I56" i="1"/>
  <c r="I52" i="1"/>
  <c r="I49" i="1"/>
  <c r="I46" i="1"/>
  <c r="I44" i="1" s="1"/>
  <c r="I41" i="1"/>
  <c r="I37" i="1"/>
  <c r="I35" i="1"/>
  <c r="I30" i="1"/>
  <c r="I27" i="1" s="1"/>
  <c r="I25" i="1"/>
  <c r="I23" i="1"/>
  <c r="I19" i="1"/>
  <c r="I17" i="1"/>
  <c r="I15" i="1"/>
  <c r="F13" i="1"/>
  <c r="H13" i="1" s="1"/>
  <c r="I12" i="1"/>
  <c r="I11" i="1" s="1"/>
  <c r="H82" i="1"/>
  <c r="J82" i="1" s="1"/>
  <c r="L82" i="1" s="1"/>
  <c r="N82" i="1" s="1"/>
  <c r="P82" i="1" s="1"/>
  <c r="R82" i="1" s="1"/>
  <c r="G12" i="1"/>
  <c r="G11" i="1" s="1"/>
  <c r="G121" i="1"/>
  <c r="G98" i="1"/>
  <c r="G56" i="1"/>
  <c r="G52" i="1"/>
  <c r="G49" i="1"/>
  <c r="G46" i="1"/>
  <c r="G41" i="1"/>
  <c r="G37" i="1"/>
  <c r="G35" i="1"/>
  <c r="G30" i="1"/>
  <c r="G25" i="1"/>
  <c r="G23" i="1"/>
  <c r="G19" i="1"/>
  <c r="G17" i="1"/>
  <c r="G15" i="1"/>
  <c r="D15" i="1"/>
  <c r="E12" i="1"/>
  <c r="E11" i="1" s="1"/>
  <c r="G55" i="1" l="1"/>
  <c r="G54" i="1" s="1"/>
  <c r="I55" i="1"/>
  <c r="I54" i="1" s="1"/>
  <c r="J139" i="1"/>
  <c r="L139" i="1" s="1"/>
  <c r="N139" i="1" s="1"/>
  <c r="P139" i="1" s="1"/>
  <c r="R139" i="1" s="1"/>
  <c r="L140" i="1"/>
  <c r="N140" i="1" s="1"/>
  <c r="P140" i="1" s="1"/>
  <c r="R140" i="1" s="1"/>
  <c r="H12" i="1"/>
  <c r="J13" i="1"/>
  <c r="I10" i="1"/>
  <c r="G27" i="1"/>
  <c r="G44" i="1"/>
  <c r="J12" i="1" l="1"/>
  <c r="L12" i="1" s="1"/>
  <c r="N12" i="1" s="1"/>
  <c r="P12" i="1" s="1"/>
  <c r="R12" i="1" s="1"/>
  <c r="L13" i="1"/>
  <c r="N13" i="1" s="1"/>
  <c r="P13" i="1" s="1"/>
  <c r="R13" i="1" s="1"/>
  <c r="G10" i="1"/>
  <c r="G142" i="1" s="1"/>
  <c r="I142" i="1"/>
  <c r="E59" i="1"/>
  <c r="F63" i="1"/>
  <c r="H63" i="1" s="1"/>
  <c r="J63" i="1" s="1"/>
  <c r="L63" i="1" s="1"/>
  <c r="N63" i="1" s="1"/>
  <c r="P63" i="1" s="1"/>
  <c r="R63" i="1" s="1"/>
  <c r="D59" i="1"/>
  <c r="F71" i="1"/>
  <c r="H71" i="1" s="1"/>
  <c r="J71" i="1" s="1"/>
  <c r="L71" i="1" s="1"/>
  <c r="N71" i="1" s="1"/>
  <c r="P71" i="1" s="1"/>
  <c r="R71" i="1" s="1"/>
  <c r="F125" i="1"/>
  <c r="H125" i="1" s="1"/>
  <c r="J125" i="1" s="1"/>
  <c r="L125" i="1" s="1"/>
  <c r="N125" i="1" s="1"/>
  <c r="P125" i="1" s="1"/>
  <c r="R125" i="1" s="1"/>
  <c r="F123" i="1"/>
  <c r="H123" i="1" s="1"/>
  <c r="J123" i="1" s="1"/>
  <c r="L123" i="1" s="1"/>
  <c r="N123" i="1" s="1"/>
  <c r="P123" i="1" s="1"/>
  <c r="R123" i="1" s="1"/>
  <c r="F122" i="1"/>
  <c r="H122" i="1" s="1"/>
  <c r="F120" i="1"/>
  <c r="H120" i="1" s="1"/>
  <c r="J120" i="1" s="1"/>
  <c r="L120" i="1" s="1"/>
  <c r="N120" i="1" s="1"/>
  <c r="P120" i="1" s="1"/>
  <c r="R120" i="1" s="1"/>
  <c r="F119" i="1"/>
  <c r="H119" i="1" s="1"/>
  <c r="J119" i="1" s="1"/>
  <c r="L119" i="1" s="1"/>
  <c r="N119" i="1" s="1"/>
  <c r="P119" i="1" s="1"/>
  <c r="R119" i="1" s="1"/>
  <c r="F118" i="1"/>
  <c r="H118" i="1" s="1"/>
  <c r="J118" i="1" s="1"/>
  <c r="L118" i="1" s="1"/>
  <c r="N118" i="1" s="1"/>
  <c r="P118" i="1" s="1"/>
  <c r="R118" i="1" s="1"/>
  <c r="F116" i="1"/>
  <c r="H116" i="1" s="1"/>
  <c r="J116" i="1" s="1"/>
  <c r="L116" i="1" s="1"/>
  <c r="N116" i="1" s="1"/>
  <c r="P116" i="1" s="1"/>
  <c r="R116" i="1" s="1"/>
  <c r="F115" i="1"/>
  <c r="H115" i="1" s="1"/>
  <c r="J115" i="1" s="1"/>
  <c r="L115" i="1" s="1"/>
  <c r="N115" i="1" s="1"/>
  <c r="P115" i="1" s="1"/>
  <c r="R115" i="1" s="1"/>
  <c r="F114" i="1"/>
  <c r="H114" i="1" s="1"/>
  <c r="J114" i="1" s="1"/>
  <c r="L114" i="1" s="1"/>
  <c r="N114" i="1" s="1"/>
  <c r="P114" i="1" s="1"/>
  <c r="R114" i="1" s="1"/>
  <c r="F113" i="1"/>
  <c r="H113" i="1" s="1"/>
  <c r="J113" i="1" s="1"/>
  <c r="L113" i="1" s="1"/>
  <c r="N113" i="1" s="1"/>
  <c r="P113" i="1" s="1"/>
  <c r="R113" i="1" s="1"/>
  <c r="F112" i="1"/>
  <c r="H112" i="1" s="1"/>
  <c r="J112" i="1" s="1"/>
  <c r="L112" i="1" s="1"/>
  <c r="N112" i="1" s="1"/>
  <c r="P112" i="1" s="1"/>
  <c r="R112" i="1" s="1"/>
  <c r="F111" i="1"/>
  <c r="H111" i="1" s="1"/>
  <c r="J111" i="1" s="1"/>
  <c r="L111" i="1" s="1"/>
  <c r="N111" i="1" s="1"/>
  <c r="P111" i="1" s="1"/>
  <c r="R111" i="1" s="1"/>
  <c r="F110" i="1"/>
  <c r="H110" i="1" s="1"/>
  <c r="J110" i="1" s="1"/>
  <c r="L110" i="1" s="1"/>
  <c r="N110" i="1" s="1"/>
  <c r="P110" i="1" s="1"/>
  <c r="R110" i="1" s="1"/>
  <c r="F109" i="1"/>
  <c r="H109" i="1" s="1"/>
  <c r="J109" i="1" s="1"/>
  <c r="L109" i="1" s="1"/>
  <c r="N109" i="1" s="1"/>
  <c r="P109" i="1" s="1"/>
  <c r="R109" i="1" s="1"/>
  <c r="F108" i="1"/>
  <c r="H108" i="1" s="1"/>
  <c r="J108" i="1" s="1"/>
  <c r="L108" i="1" s="1"/>
  <c r="N108" i="1" s="1"/>
  <c r="P108" i="1" s="1"/>
  <c r="R108" i="1" s="1"/>
  <c r="F107" i="1"/>
  <c r="H107" i="1" s="1"/>
  <c r="J107" i="1" s="1"/>
  <c r="L107" i="1" s="1"/>
  <c r="N107" i="1" s="1"/>
  <c r="P107" i="1" s="1"/>
  <c r="R107" i="1" s="1"/>
  <c r="F106" i="1"/>
  <c r="H106" i="1" s="1"/>
  <c r="J106" i="1" s="1"/>
  <c r="L106" i="1" s="1"/>
  <c r="N106" i="1" s="1"/>
  <c r="P106" i="1" s="1"/>
  <c r="R106" i="1" s="1"/>
  <c r="F105" i="1"/>
  <c r="H105" i="1" s="1"/>
  <c r="J105" i="1" s="1"/>
  <c r="L105" i="1" s="1"/>
  <c r="N105" i="1" s="1"/>
  <c r="P105" i="1" s="1"/>
  <c r="R105" i="1" s="1"/>
  <c r="F104" i="1"/>
  <c r="H104" i="1" s="1"/>
  <c r="J104" i="1" s="1"/>
  <c r="L104" i="1" s="1"/>
  <c r="N104" i="1" s="1"/>
  <c r="P104" i="1" s="1"/>
  <c r="R104" i="1" s="1"/>
  <c r="F102" i="1"/>
  <c r="H102" i="1" s="1"/>
  <c r="J102" i="1" s="1"/>
  <c r="L102" i="1" s="1"/>
  <c r="N102" i="1" s="1"/>
  <c r="P102" i="1" s="1"/>
  <c r="R102" i="1" s="1"/>
  <c r="F101" i="1"/>
  <c r="H101" i="1" s="1"/>
  <c r="J101" i="1" s="1"/>
  <c r="L101" i="1" s="1"/>
  <c r="N101" i="1" s="1"/>
  <c r="P101" i="1" s="1"/>
  <c r="R101" i="1" s="1"/>
  <c r="F100" i="1"/>
  <c r="H100" i="1" s="1"/>
  <c r="J100" i="1" s="1"/>
  <c r="L100" i="1" s="1"/>
  <c r="N100" i="1" s="1"/>
  <c r="P100" i="1" s="1"/>
  <c r="R100" i="1" s="1"/>
  <c r="F99" i="1"/>
  <c r="H99" i="1" s="1"/>
  <c r="J99" i="1" s="1"/>
  <c r="L99" i="1" s="1"/>
  <c r="N99" i="1" s="1"/>
  <c r="P99" i="1" s="1"/>
  <c r="R99" i="1" s="1"/>
  <c r="F64" i="1"/>
  <c r="H64" i="1" s="1"/>
  <c r="F60" i="1"/>
  <c r="H60" i="1" s="1"/>
  <c r="J60" i="1" s="1"/>
  <c r="L60" i="1" s="1"/>
  <c r="N60" i="1" s="1"/>
  <c r="P60" i="1" s="1"/>
  <c r="R60" i="1" s="1"/>
  <c r="F57" i="1"/>
  <c r="H57" i="1" s="1"/>
  <c r="J57" i="1" s="1"/>
  <c r="L57" i="1" s="1"/>
  <c r="N57" i="1" s="1"/>
  <c r="P57" i="1" s="1"/>
  <c r="R57" i="1" s="1"/>
  <c r="F53" i="1"/>
  <c r="H53" i="1" s="1"/>
  <c r="F51" i="1"/>
  <c r="H51" i="1" s="1"/>
  <c r="J51" i="1" s="1"/>
  <c r="L51" i="1" s="1"/>
  <c r="N51" i="1" s="1"/>
  <c r="P51" i="1" s="1"/>
  <c r="R51" i="1" s="1"/>
  <c r="F50" i="1"/>
  <c r="H50" i="1" s="1"/>
  <c r="F48" i="1"/>
  <c r="H48" i="1" s="1"/>
  <c r="J48" i="1" s="1"/>
  <c r="L48" i="1" s="1"/>
  <c r="N48" i="1" s="1"/>
  <c r="P48" i="1" s="1"/>
  <c r="R48" i="1" s="1"/>
  <c r="F47" i="1"/>
  <c r="H47" i="1" s="1"/>
  <c r="J47" i="1" s="1"/>
  <c r="L47" i="1" s="1"/>
  <c r="N47" i="1" s="1"/>
  <c r="P47" i="1" s="1"/>
  <c r="R47" i="1" s="1"/>
  <c r="F45" i="1"/>
  <c r="H45" i="1" s="1"/>
  <c r="J45" i="1" s="1"/>
  <c r="L45" i="1" s="1"/>
  <c r="N45" i="1" s="1"/>
  <c r="P45" i="1" s="1"/>
  <c r="R45" i="1" s="1"/>
  <c r="F43" i="1"/>
  <c r="H43" i="1" s="1"/>
  <c r="J43" i="1" s="1"/>
  <c r="L43" i="1" s="1"/>
  <c r="N43" i="1" s="1"/>
  <c r="P43" i="1" s="1"/>
  <c r="R43" i="1" s="1"/>
  <c r="F42" i="1"/>
  <c r="H42" i="1" s="1"/>
  <c r="J42" i="1" s="1"/>
  <c r="F40" i="1"/>
  <c r="H40" i="1" s="1"/>
  <c r="J40" i="1" s="1"/>
  <c r="L40" i="1" s="1"/>
  <c r="N40" i="1" s="1"/>
  <c r="P40" i="1" s="1"/>
  <c r="R40" i="1" s="1"/>
  <c r="F39" i="1"/>
  <c r="H39" i="1" s="1"/>
  <c r="J39" i="1" s="1"/>
  <c r="L39" i="1" s="1"/>
  <c r="N39" i="1" s="1"/>
  <c r="P39" i="1" s="1"/>
  <c r="R39" i="1" s="1"/>
  <c r="F38" i="1"/>
  <c r="F36" i="1"/>
  <c r="H36" i="1" s="1"/>
  <c r="F34" i="1"/>
  <c r="H34" i="1" s="1"/>
  <c r="J34" i="1" s="1"/>
  <c r="L34" i="1" s="1"/>
  <c r="N34" i="1" s="1"/>
  <c r="P34" i="1" s="1"/>
  <c r="R34" i="1" s="1"/>
  <c r="F33" i="1"/>
  <c r="H33" i="1" s="1"/>
  <c r="J33" i="1" s="1"/>
  <c r="L33" i="1" s="1"/>
  <c r="N33" i="1" s="1"/>
  <c r="P33" i="1" s="1"/>
  <c r="R33" i="1" s="1"/>
  <c r="F32" i="1"/>
  <c r="H32" i="1" s="1"/>
  <c r="J32" i="1" s="1"/>
  <c r="L32" i="1" s="1"/>
  <c r="N32" i="1" s="1"/>
  <c r="P32" i="1" s="1"/>
  <c r="R32" i="1" s="1"/>
  <c r="F31" i="1"/>
  <c r="H31" i="1" s="1"/>
  <c r="F29" i="1"/>
  <c r="H29" i="1" s="1"/>
  <c r="J29" i="1" s="1"/>
  <c r="L29" i="1" s="1"/>
  <c r="N29" i="1" s="1"/>
  <c r="P29" i="1" s="1"/>
  <c r="R29" i="1" s="1"/>
  <c r="F28" i="1"/>
  <c r="H28" i="1" s="1"/>
  <c r="J28" i="1" s="1"/>
  <c r="L28" i="1" s="1"/>
  <c r="N28" i="1" s="1"/>
  <c r="P28" i="1" s="1"/>
  <c r="R28" i="1" s="1"/>
  <c r="F26" i="1"/>
  <c r="H26" i="1" s="1"/>
  <c r="F24" i="1"/>
  <c r="H24" i="1" s="1"/>
  <c r="F22" i="1"/>
  <c r="H22" i="1" s="1"/>
  <c r="J22" i="1" s="1"/>
  <c r="L22" i="1" s="1"/>
  <c r="N22" i="1" s="1"/>
  <c r="P22" i="1" s="1"/>
  <c r="R22" i="1" s="1"/>
  <c r="F21" i="1"/>
  <c r="H21" i="1" s="1"/>
  <c r="J21" i="1" s="1"/>
  <c r="L21" i="1" s="1"/>
  <c r="N21" i="1" s="1"/>
  <c r="P21" i="1" s="1"/>
  <c r="R21" i="1" s="1"/>
  <c r="F20" i="1"/>
  <c r="H20" i="1" s="1"/>
  <c r="F18" i="1"/>
  <c r="H18" i="1" s="1"/>
  <c r="F16" i="1"/>
  <c r="H16" i="1" s="1"/>
  <c r="F14" i="1"/>
  <c r="H14" i="1" s="1"/>
  <c r="J14" i="1" s="1"/>
  <c r="E30" i="1"/>
  <c r="E121" i="1"/>
  <c r="E98" i="1"/>
  <c r="E56" i="1"/>
  <c r="E52" i="1"/>
  <c r="E49" i="1"/>
  <c r="E46" i="1"/>
  <c r="E44" i="1" s="1"/>
  <c r="E41" i="1"/>
  <c r="E37" i="1"/>
  <c r="E35" i="1"/>
  <c r="E27" i="1" s="1"/>
  <c r="E25" i="1"/>
  <c r="E23" i="1"/>
  <c r="E19" i="1"/>
  <c r="E17" i="1"/>
  <c r="E15" i="1"/>
  <c r="F15" i="1" s="1"/>
  <c r="D121" i="1"/>
  <c r="D103" i="1"/>
  <c r="D98" i="1" s="1"/>
  <c r="D58" i="1"/>
  <c r="D56" i="1" s="1"/>
  <c r="D49" i="1"/>
  <c r="D41" i="1"/>
  <c r="D19" i="1"/>
  <c r="F19" i="1" s="1"/>
  <c r="D46" i="1"/>
  <c r="D44" i="1" s="1"/>
  <c r="D12" i="1"/>
  <c r="D17" i="1"/>
  <c r="D23" i="1"/>
  <c r="D25" i="1"/>
  <c r="D30" i="1"/>
  <c r="F30" i="1" s="1"/>
  <c r="D35" i="1"/>
  <c r="D37" i="1"/>
  <c r="D52" i="1"/>
  <c r="F52" i="1" s="1"/>
  <c r="F58" i="1"/>
  <c r="H58" i="1" s="1"/>
  <c r="J58" i="1" s="1"/>
  <c r="L58" i="1" s="1"/>
  <c r="N58" i="1" s="1"/>
  <c r="P58" i="1" s="1"/>
  <c r="R58" i="1" s="1"/>
  <c r="F103" i="1"/>
  <c r="H103" i="1" s="1"/>
  <c r="J103" i="1" s="1"/>
  <c r="L103" i="1" s="1"/>
  <c r="N103" i="1" s="1"/>
  <c r="P103" i="1" s="1"/>
  <c r="R103" i="1" s="1"/>
  <c r="F25" i="1" l="1"/>
  <c r="J41" i="1"/>
  <c r="L41" i="1" s="1"/>
  <c r="N41" i="1" s="1"/>
  <c r="P41" i="1" s="1"/>
  <c r="R41" i="1" s="1"/>
  <c r="L42" i="1"/>
  <c r="N42" i="1" s="1"/>
  <c r="P42" i="1" s="1"/>
  <c r="R42" i="1" s="1"/>
  <c r="J11" i="1"/>
  <c r="L11" i="1" s="1"/>
  <c r="N11" i="1" s="1"/>
  <c r="P11" i="1" s="1"/>
  <c r="R11" i="1" s="1"/>
  <c r="L14" i="1"/>
  <c r="N14" i="1" s="1"/>
  <c r="P14" i="1" s="1"/>
  <c r="R14" i="1" s="1"/>
  <c r="F35" i="1"/>
  <c r="F17" i="1"/>
  <c r="F49" i="1"/>
  <c r="J98" i="1"/>
  <c r="L98" i="1" s="1"/>
  <c r="N98" i="1" s="1"/>
  <c r="P98" i="1" s="1"/>
  <c r="R98" i="1" s="1"/>
  <c r="J122" i="1"/>
  <c r="H121" i="1"/>
  <c r="F98" i="1"/>
  <c r="D11" i="1"/>
  <c r="F11" i="1" s="1"/>
  <c r="F12" i="1"/>
  <c r="H15" i="1"/>
  <c r="J16" i="1"/>
  <c r="H52" i="1"/>
  <c r="J53" i="1"/>
  <c r="J46" i="1"/>
  <c r="H11" i="1"/>
  <c r="H59" i="1"/>
  <c r="J64" i="1"/>
  <c r="H19" i="1"/>
  <c r="J20" i="1"/>
  <c r="H25" i="1"/>
  <c r="J26" i="1"/>
  <c r="H38" i="1"/>
  <c r="J38" i="1" s="1"/>
  <c r="H49" i="1"/>
  <c r="J50" i="1"/>
  <c r="H17" i="1"/>
  <c r="J18" i="1"/>
  <c r="H23" i="1"/>
  <c r="J24" i="1"/>
  <c r="J31" i="1"/>
  <c r="H30" i="1"/>
  <c r="H35" i="1"/>
  <c r="J36" i="1"/>
  <c r="J56" i="1"/>
  <c r="F121" i="1"/>
  <c r="F56" i="1"/>
  <c r="F23" i="1"/>
  <c r="F59" i="1"/>
  <c r="H41" i="1"/>
  <c r="E55" i="1"/>
  <c r="E54" i="1" s="1"/>
  <c r="D55" i="1"/>
  <c r="H56" i="1"/>
  <c r="H46" i="1"/>
  <c r="H44" i="1" s="1"/>
  <c r="H98" i="1"/>
  <c r="F37" i="1"/>
  <c r="F41" i="1"/>
  <c r="F44" i="1"/>
  <c r="E10" i="1"/>
  <c r="D27" i="1"/>
  <c r="F27" i="1" s="1"/>
  <c r="F46" i="1"/>
  <c r="H27" i="1" l="1"/>
  <c r="E142" i="1"/>
  <c r="J35" i="1"/>
  <c r="L35" i="1" s="1"/>
  <c r="N35" i="1" s="1"/>
  <c r="P35" i="1" s="1"/>
  <c r="R35" i="1" s="1"/>
  <c r="L36" i="1"/>
  <c r="N36" i="1" s="1"/>
  <c r="P36" i="1" s="1"/>
  <c r="R36" i="1" s="1"/>
  <c r="J23" i="1"/>
  <c r="L23" i="1" s="1"/>
  <c r="N23" i="1" s="1"/>
  <c r="P23" i="1" s="1"/>
  <c r="R23" i="1" s="1"/>
  <c r="L24" i="1"/>
  <c r="N24" i="1" s="1"/>
  <c r="P24" i="1" s="1"/>
  <c r="R24" i="1" s="1"/>
  <c r="J49" i="1"/>
  <c r="L49" i="1" s="1"/>
  <c r="N49" i="1" s="1"/>
  <c r="P49" i="1" s="1"/>
  <c r="R49" i="1" s="1"/>
  <c r="L50" i="1"/>
  <c r="N50" i="1" s="1"/>
  <c r="P50" i="1" s="1"/>
  <c r="R50" i="1" s="1"/>
  <c r="J19" i="1"/>
  <c r="L19" i="1" s="1"/>
  <c r="N19" i="1" s="1"/>
  <c r="P19" i="1" s="1"/>
  <c r="R19" i="1" s="1"/>
  <c r="L20" i="1"/>
  <c r="N20" i="1" s="1"/>
  <c r="P20" i="1" s="1"/>
  <c r="R20" i="1" s="1"/>
  <c r="J15" i="1"/>
  <c r="L15" i="1" s="1"/>
  <c r="N15" i="1" s="1"/>
  <c r="P15" i="1" s="1"/>
  <c r="R15" i="1" s="1"/>
  <c r="L16" i="1"/>
  <c r="N16" i="1" s="1"/>
  <c r="P16" i="1" s="1"/>
  <c r="R16" i="1" s="1"/>
  <c r="J17" i="1"/>
  <c r="L17" i="1" s="1"/>
  <c r="N17" i="1" s="1"/>
  <c r="P17" i="1" s="1"/>
  <c r="R17" i="1" s="1"/>
  <c r="L18" i="1"/>
  <c r="N18" i="1" s="1"/>
  <c r="P18" i="1" s="1"/>
  <c r="R18" i="1" s="1"/>
  <c r="J37" i="1"/>
  <c r="L37" i="1" s="1"/>
  <c r="N37" i="1" s="1"/>
  <c r="P37" i="1" s="1"/>
  <c r="R37" i="1" s="1"/>
  <c r="L38" i="1"/>
  <c r="N38" i="1" s="1"/>
  <c r="P38" i="1" s="1"/>
  <c r="R38" i="1" s="1"/>
  <c r="J44" i="1"/>
  <c r="L44" i="1" s="1"/>
  <c r="N44" i="1" s="1"/>
  <c r="P44" i="1" s="1"/>
  <c r="R44" i="1" s="1"/>
  <c r="L46" i="1"/>
  <c r="N46" i="1" s="1"/>
  <c r="P46" i="1" s="1"/>
  <c r="R46" i="1" s="1"/>
  <c r="L56" i="1"/>
  <c r="N56" i="1" s="1"/>
  <c r="J30" i="1"/>
  <c r="L30" i="1" s="1"/>
  <c r="N30" i="1" s="1"/>
  <c r="P30" i="1" s="1"/>
  <c r="R30" i="1" s="1"/>
  <c r="L31" i="1"/>
  <c r="N31" i="1" s="1"/>
  <c r="P31" i="1" s="1"/>
  <c r="R31" i="1" s="1"/>
  <c r="J25" i="1"/>
  <c r="L25" i="1" s="1"/>
  <c r="N25" i="1" s="1"/>
  <c r="P25" i="1" s="1"/>
  <c r="R25" i="1" s="1"/>
  <c r="L26" i="1"/>
  <c r="N26" i="1" s="1"/>
  <c r="P26" i="1" s="1"/>
  <c r="R26" i="1" s="1"/>
  <c r="J59" i="1"/>
  <c r="L59" i="1" s="1"/>
  <c r="N59" i="1" s="1"/>
  <c r="P59" i="1" s="1"/>
  <c r="R59" i="1" s="1"/>
  <c r="L64" i="1"/>
  <c r="N64" i="1" s="1"/>
  <c r="P64" i="1" s="1"/>
  <c r="R64" i="1" s="1"/>
  <c r="J52" i="1"/>
  <c r="L52" i="1" s="1"/>
  <c r="N52" i="1" s="1"/>
  <c r="P52" i="1" s="1"/>
  <c r="R52" i="1" s="1"/>
  <c r="L53" i="1"/>
  <c r="N53" i="1" s="1"/>
  <c r="P53" i="1" s="1"/>
  <c r="R53" i="1" s="1"/>
  <c r="J121" i="1"/>
  <c r="L121" i="1" s="1"/>
  <c r="N121" i="1" s="1"/>
  <c r="P121" i="1" s="1"/>
  <c r="R121" i="1" s="1"/>
  <c r="L122" i="1"/>
  <c r="N122" i="1" s="1"/>
  <c r="P122" i="1" s="1"/>
  <c r="R122" i="1" s="1"/>
  <c r="H37" i="1"/>
  <c r="H55" i="1"/>
  <c r="H54" i="1" s="1"/>
  <c r="D54" i="1"/>
  <c r="F54" i="1" s="1"/>
  <c r="F55" i="1"/>
  <c r="H10" i="1"/>
  <c r="D10" i="1"/>
  <c r="J27" i="1" l="1"/>
  <c r="J55" i="1"/>
  <c r="H142" i="1"/>
  <c r="D142" i="1"/>
  <c r="F142" i="1" s="1"/>
  <c r="F10" i="1"/>
  <c r="L27" i="1" l="1"/>
  <c r="N27" i="1" s="1"/>
  <c r="P27" i="1" s="1"/>
  <c r="R27" i="1" s="1"/>
  <c r="J10" i="1"/>
  <c r="L10" i="1" s="1"/>
  <c r="N10" i="1" s="1"/>
  <c r="P10" i="1" s="1"/>
  <c r="R10" i="1" s="1"/>
  <c r="L55" i="1"/>
  <c r="N55" i="1" s="1"/>
  <c r="P55" i="1" s="1"/>
  <c r="R55" i="1" s="1"/>
  <c r="J54" i="1"/>
  <c r="L54" i="1" l="1"/>
  <c r="N54" i="1" s="1"/>
  <c r="P54" i="1" s="1"/>
  <c r="R54" i="1" s="1"/>
  <c r="J142" i="1"/>
  <c r="L142" i="1" s="1"/>
  <c r="N142" i="1" s="1"/>
  <c r="P142" i="1" s="1"/>
  <c r="R142" i="1" s="1"/>
</calcChain>
</file>

<file path=xl/sharedStrings.xml><?xml version="1.0" encoding="utf-8"?>
<sst xmlns="http://schemas.openxmlformats.org/spreadsheetml/2006/main" count="295" uniqueCount="288">
  <si>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</si>
  <si>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</si>
  <si>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</si>
  <si>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</si>
  <si>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</si>
  <si>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</si>
  <si>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</si>
  <si>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</si>
  <si>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</si>
  <si>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</si>
  <si>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</si>
  <si>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</si>
  <si>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</si>
  <si>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</si>
  <si>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</si>
  <si>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</si>
  <si>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</si>
  <si>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</si>
  <si>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</si>
  <si>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</si>
  <si>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</si>
  <si>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</si>
  <si>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</si>
  <si>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</si>
  <si>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</si>
  <si>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</si>
  <si>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</si>
  <si>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</si>
  <si>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</si>
  <si>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</si>
  <si>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</si>
  <si>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</si>
  <si>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</si>
  <si>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</si>
  <si>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</si>
  <si>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</si>
  <si>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</si>
  <si>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</si>
  <si>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</si>
  <si>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</si>
  <si>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</si>
  <si>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</si>
  <si>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</si>
  <si>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</si>
  <si>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</si>
  <si>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</si>
  <si>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</si>
  <si>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</si>
  <si>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</si>
  <si>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</si>
  <si>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</si>
  <si>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</si>
  <si>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</si>
  <si>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</si>
  <si>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</si>
  <si>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</si>
  <si>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</si>
  <si>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</si>
  <si>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</si>
  <si>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</si>
  <si>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</si>
  <si>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</si>
  <si>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</si>
  <si>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</si>
  <si>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</si>
  <si>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</si>
  <si>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</si>
  <si>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</si>
  <si>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</si>
  <si>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</si>
  <si>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000 1 14 06012 04 0000 430</t>
  </si>
  <si>
    <t>000 1 14 06022 02 0000 430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</si>
  <si>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</si>
  <si>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</si>
  <si>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</si>
  <si>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</si>
  <si>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</si>
  <si>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</si>
  <si>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>000 1 11 05012 04 0000 120</t>
  </si>
  <si>
    <t>Доходы от оказания платных услуг (работ) и компенсации затрат государства</t>
  </si>
  <si>
    <t>000 1 13 01992 02 0000 130</t>
  </si>
  <si>
    <t>Прочие доходы от оказания платных услуг  (работ) получателями средств бюджетов субъектов Российской Федерации</t>
  </si>
  <si>
    <t xml:space="preserve">Прогнозируемые доходы областного бюджета на 2013 год в соответствии </t>
  </si>
  <si>
    <t>2013 год               (руб.)</t>
  </si>
  <si>
    <t>000 1 12 02000 00 0000 120</t>
  </si>
  <si>
    <t>000 1 06 05000 02 0000 110</t>
  </si>
  <si>
    <t>Налог на игорный бизнес</t>
  </si>
  <si>
    <t>Прочие доходы от компенсации затрат  бюджетов субъектов Российской Федерации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</si>
  <si>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</si>
  <si>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</si>
  <si>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>000 1 13 02992 02 0000 130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</si>
  <si>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</si>
  <si>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</si>
  <si>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</si>
  <si>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</si>
  <si>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</si>
  <si>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</si>
  <si>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</si>
  <si>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</si>
  <si>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000 2 02 01001 02 0000 151</t>
  </si>
  <si>
    <t>Дотации бюджетам субъектов Российской Федерации на выравнивание бюджетной обеспеченности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</si>
  <si>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</si>
  <si>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</si>
  <si>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</si>
  <si>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000 2 02 02005 02 0000 151</t>
  </si>
  <si>
    <t>Субсидии бюджетам субъектов Российской Федерации на оздоровление детей</t>
  </si>
  <si>
    <t>000 2 02 02047 02 0000 151</t>
  </si>
  <si>
    <t xml:space="preserve">Субсидии бюджетам субъектов Российской Федерации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
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</si>
  <si>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</si>
  <si>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</si>
  <si>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</si>
  <si>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</si>
  <si>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</si>
  <si>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</si>
  <si>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000 2 02 03004 02 0000 151</t>
  </si>
  <si>
    <t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</t>
  </si>
  <si>
    <t>000 2 02 03005 02 0000 151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</si>
  <si>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</si>
  <si>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000 2 02 03006 02 0000 151</t>
  </si>
  <si>
    <t xml:space="preserve">Субвенции бюджетам субъектов Российской Федерации на охрану и использование охотничьих ресурсов
</t>
  </si>
  <si>
    <t>000 2 02 03010 02 0000 151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</si>
  <si>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</si>
  <si>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</si>
  <si>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</si>
  <si>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</si>
  <si>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</si>
  <si>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</si>
  <si>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</si>
  <si>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</si>
  <si>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903 2 02 03020 02 0000 151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</si>
  <si>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</si>
  <si>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</si>
  <si>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000 2 02 03031 02 0000 151</t>
  </si>
  <si>
    <t>000 2 02 03032 02 0000 151</t>
  </si>
  <si>
    <t>000 2 02 03053 02 0000 151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</si>
  <si>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 военную службу по призыву</t>
  </si>
  <si>
    <t>000 2 02 03054 02 0000 151</t>
  </si>
  <si>
    <t>000 2 02 03060 02 0000 151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</si>
  <si>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</si>
  <si>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000 2 02 03069 02 0000 151</t>
  </si>
  <si>
    <t>000 2 02 03070 02 0000 151</t>
  </si>
  <si>
    <t>000 2 02 03071 02 0000 151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</si>
  <si>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</si>
  <si>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</si>
  <si>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</si>
  <si>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</si>
  <si>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</si>
  <si>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000 2 02 04025 02 0000 151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</si>
  <si>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</si>
  <si>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Итого доходов</t>
  </si>
  <si>
    <t>Субвенции бюджетам субъектов Российской Федерации на осуществление полномочий по выплате государственных единовременных пособий и ежемесячных денежных компенсаций гражданам при возникновении поствакцинальных осложнений в соответствии с Федеральным законом от 17 сентября 1998 года № 157-ФЗ "Об иммунопрофилактике инфекционных болезней"</t>
  </si>
  <si>
    <t>Субвенции бюджетам субъектов Российской Федерации и города Байконура на осуществление полномочий Российской Федерации в области содействия занятости населения в соответствии с Законом Российской Федерации от 19 апреля 1991 года № 1032-I "О занятости населения в Российской Федерации"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</si>
  <si>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</si>
  <si>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 xml:space="preserve">уточнение </t>
  </si>
  <si>
    <t>000 2 02 02101 02 0000 151</t>
  </si>
  <si>
    <t>Субсидии бюджетам субъектов Российской Федерации на реализацию дополнительных мероприятий, направленных на снижение напряженности на рынке труда субъектов Российской Федерации</t>
  </si>
  <si>
    <t>000 2 02 02037 02 0000 151</t>
  </si>
  <si>
    <t>Субсидии бюджетам субъектов Российской Федерации на ежемесячное денежное вознаграждение за классное руководство</t>
  </si>
  <si>
    <t xml:space="preserve"> к Закону Ярославской области</t>
  </si>
  <si>
    <t>уточнение февраль</t>
  </si>
  <si>
    <t>000 2 02 02173 02 0000 151</t>
  </si>
  <si>
    <t>Субсидии бюджетам субъектов Российской Фе-дерации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</si>
  <si>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субъектов Российской Федерации на осуществление полномочий, связанных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учреждений, в соответствии с Федеральным законом от 24 июня 1999 года                                               № 120-ФЗ "Об основах системы профилактики безнадзорности и правонарушений несовершеннолетних"</t>
  </si>
  <si>
    <t>Субвенции бюджетам субъектов Российской Федерации на реализацию полномочий по осуществлению выплаты инвалидам компенсаций страховых премий по договору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"Об обязательном страховании гражданской ответственности владельцев транспортных средств"</t>
  </si>
  <si>
    <t>000 2 02 02174 02 0000 151</t>
  </si>
  <si>
    <t>Субсидии бюджетам субъектов Российской Федерации на возмещение части затрат на приобретение элитных семян</t>
  </si>
  <si>
    <t>000 2 02 02181 02 0000 151</t>
  </si>
  <si>
    <t xml:space="preserve">Субсидии бюджетам субъектов Российской Федерации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 </t>
  </si>
  <si>
    <t>000 2 02 02182 02 0000 151</t>
  </si>
  <si>
    <t>000 2 02 02184 02 0000 151</t>
  </si>
  <si>
    <t>000 2 02 02185 02 0000 151</t>
  </si>
  <si>
    <t>000 2 02 02186 02 0000 151</t>
  </si>
  <si>
    <t>000 2 02 02190 02 0000 151</t>
  </si>
  <si>
    <t>Субсидии бюджетам субъектов Российской Федерации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</si>
  <si>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000 2 02 02191 02 0000 151</t>
  </si>
  <si>
    <t>Субсидии бюджетам субъектов Российской Федерации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</t>
  </si>
  <si>
    <t>000 2 02 02198 02 0000 151</t>
  </si>
  <si>
    <r>
      <t>Субсидии бюджетам субъектов Российской Федерации на</t>
    </r>
    <r>
      <rPr>
        <i/>
        <sz val="14"/>
        <rFont val="Arial"/>
        <family val="2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  </t>
    </r>
  </si>
  <si>
    <r>
  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  </r>
    <r>
      <rPr>
        <sz val="14"/>
        <rFont val="Arial"/>
        <family val="2"/>
        <charset val="204"/>
      </rPr>
      <t xml:space="preserve">  </t>
    </r>
  </si>
  <si>
    <r>
      <t>Субсидии бюджетам субъектов Российской Федерации на поддержку племенного животноводства</t>
    </r>
    <r>
      <rPr>
        <sz val="14"/>
        <rFont val="Arial"/>
        <family val="2"/>
        <charset val="204"/>
      </rPr>
      <t xml:space="preserve">  </t>
    </r>
  </si>
  <si>
    <r>
      <t>Субсидии бюджетам субъектов Российской Федерации на 1 литр реализованного товарного молока</t>
    </r>
    <r>
      <rPr>
        <sz val="14"/>
        <rFont val="Arial"/>
        <family val="2"/>
        <charset val="204"/>
      </rPr>
      <t xml:space="preserve">    </t>
    </r>
  </si>
  <si>
    <r>
      <t>Субсидии бюджетам субъектов Российской Федерации на возмещение части процентной ставки по долгосрочным, среднесрочным и краткосрочным кредитам, взятым малыми формами хозяйствования</t>
    </r>
    <r>
      <rPr>
        <sz val="14"/>
        <rFont val="Arial"/>
        <family val="2"/>
        <charset val="204"/>
      </rPr>
      <t xml:space="preserve"> </t>
    </r>
  </si>
  <si>
    <t>000 2 02 02103 02 0000 151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</si>
  <si>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</t>
  </si>
  <si>
    <t>000 2 02 04002 02 0000 151</t>
  </si>
  <si>
    <t>000 2 02 04001 02 0000 151</t>
  </si>
  <si>
    <t>000 2 02 02051 02 0000 151</t>
  </si>
  <si>
    <t>Субсидии бюджетам субъектов Российской Федерации на реализацию федеральных целевых программ</t>
  </si>
  <si>
    <t>000 2 18 02000 02 0000 180</t>
  </si>
  <si>
    <t xml:space="preserve">Доходы  бюджетов субъектов Российской Федерации от возврата организациями остатков субсидий прошлых лет
</t>
  </si>
  <si>
    <t xml:space="preserve">Доходы бюджетов бюджетной системы Российской Федерации от возврата организациями остатков субсидий прошлых                                 лет
</t>
  </si>
  <si>
    <t>000 2 18 00000 00 0000 180</t>
  </si>
  <si>
    <t>000 2 18 00000 00 0000 000</t>
  </si>
  <si>
    <t>Доходы бюджетов бюджетной системы Российской Федерации от возврата 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</si>
  <si>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000 2 03 00000 00 0000 180</t>
  </si>
  <si>
    <t xml:space="preserve">Безвозмездные поступления от государственных (муниципальных) организаций
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</si>
  <si>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</si>
  <si>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</si>
  <si>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 xml:space="preserve">000 2 03 02030 02 0000 180
</t>
  </si>
  <si>
    <t>000 2 03 02040 02 0000 180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</si>
  <si>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</si>
  <si>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000 2 03 02060 02 0000 180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</si>
  <si>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</si>
  <si>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000 2 02 02054 02 0000 151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</si>
  <si>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</si>
  <si>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Субсидии бюджетам субъектов Российской Фе-дерации на поощрение лучших учителей</t>
  </si>
  <si>
    <t>000 2 02 02095 02 0000 151</t>
  </si>
  <si>
    <t>Субсидии бюджетам субъектов Российской Федерации на осуществление организационных мероприятий по обеспечению граждан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</si>
  <si>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000 2 02 02127 02 0000 151</t>
  </si>
  <si>
    <r>
      <t xml:space="preserve">Субсидии бюджетам субъектов Российской Федерации </t>
    </r>
    <r>
      <rPr>
        <i/>
        <sz val="12"/>
        <color rgb="FF000000"/>
        <rFont val="Times New Roman"/>
        <family val="1"/>
        <charset val="204"/>
      </rPr>
      <t>на 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B и C</t>
    </r>
  </si>
  <si>
    <t>000 2 02 02128 02 0000 151</t>
  </si>
  <si>
    <t>Субсидии бюджетам субъектов Российской Федерации на закупки оборудования и расходных материалов для неонатального и аудиологического скрининга</t>
  </si>
  <si>
    <t>000 2 02 02129 02 0000 151</t>
  </si>
  <si>
    <t>Субсидии бюджетам субъектов Российской Федерации на мероприятия по пренатальной (дородовой) диагностике</t>
  </si>
  <si>
    <t>000 2 02 02145 02 0000 151</t>
  </si>
  <si>
    <t>Субсидии бюджетам субъектов Российской Фе-дерации на модернизацию региональных систем общего образования</t>
  </si>
  <si>
    <t>000 2 02 02161 02 0000 151</t>
  </si>
  <si>
    <t>Субсидии бюджетам субъектов Российской Федерации на мероприятия по развитию службы крови</t>
  </si>
  <si>
    <t xml:space="preserve">000 2 02 02172 02 0000 151 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</si>
  <si>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</si>
  <si>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000 2 02 04017 02 0000 151</t>
  </si>
  <si>
    <r>
      <t>Межбюджетные трансферты, передаваемые бюджетам субъектов Российской Федерации на осуществление отдельных полномочий в области обеспечения</t>
    </r>
    <r>
      <rPr>
        <i/>
        <sz val="12"/>
        <color theme="1"/>
        <rFont val="Times New Roman"/>
        <family val="1"/>
        <charset val="204"/>
      </rPr>
      <t xml:space="preserve"> лекарственными препаратами</t>
    </r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</si>
  <si>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</si>
  <si>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</si>
  <si>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000 2 02 09000 00 0000 151</t>
  </si>
  <si>
    <t>Прочие безвозмездные поступления от других бюджетов бюджетной системы</t>
  </si>
  <si>
    <t>000 2 02 09071 02 0000 151</t>
  </si>
  <si>
    <t>Прочие безвозмездные поступления в бюджеты субъектов Российской Федерации от бюджета Пенсионного фонда Российской Федерации</t>
  </si>
  <si>
    <t>000 2 02 02067 02 0000 151</t>
  </si>
  <si>
    <t>уточнение май</t>
  </si>
  <si>
    <t>000 2 02 03068 02 0000 151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</si>
  <si>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изделиями медицинского назначения, а также специализированными продуктами лечебного питания для детей-инвалидов</t>
  </si>
  <si>
    <t>Субвенции бюджетам субъектов Российской Федерации на охрану и использование объектов животного мира (за  исключением охотничьих ресурсов и водных биологических ресурсов)</t>
  </si>
  <si>
    <t>Субвенции бюджетам субъектов Российской Федерации на осуществление полномочий Российской Федерации в области охраны 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</si>
  <si>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поправки май</t>
  </si>
  <si>
    <t>уточнение сентябрь</t>
  </si>
  <si>
    <t>000 2 02 01003 02 0000 151</t>
  </si>
  <si>
    <t>000 2 02 02077 02 0000 151</t>
  </si>
  <si>
    <t xml:space="preserve">Субсидии бюджетам субъектов Российской Федерации на бюджетные инвестиции в объекты капитального 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
</t>
  </si>
  <si>
    <t>000 2 02 02118 02 0000 151</t>
  </si>
  <si>
    <t>Субсидии бюджетам  субъектов  Российской Федерации на софинансирование социальных программ субъектов Российской Федерации, связанных  с  укреплением   материально-технической базы учреждений  социального обслуживания   населения   и                        адресной социальной помощи  неработающим пенсионерам</t>
  </si>
  <si>
    <t>000 2 02 02204 02 0000 151</t>
  </si>
  <si>
    <t>Субсидии бюджетам субъектов Российской Федерации на модернизацию региональных систем дошкольного образования</t>
  </si>
  <si>
    <t xml:space="preserve">Субсидии бюджетам субъектов Российской Федерации на реализацию программ поддержки социально ориентированных некоммерческих организаций </t>
  </si>
  <si>
    <t>власть</t>
  </si>
  <si>
    <t>АПК</t>
  </si>
  <si>
    <t>итого</t>
  </si>
  <si>
    <t>000 2 02 02199 02 0000 151</t>
  </si>
  <si>
    <t>Субсидии бюджетам субъектов Российской Федерации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</t>
  </si>
  <si>
    <t>000 2 02 02192 02 0000 151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</si>
  <si>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</si>
  <si>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000 2 02 02196 02 0000 151</t>
  </si>
  <si>
    <t>Субсидии бюджетам субъектов Российской Федерации на поддержку начинающих фермеров</t>
  </si>
  <si>
    <t>000 2 02 02197 02 0000 151</t>
  </si>
  <si>
    <t>Субсидии бюджетам субъектов Российской Федерации на развитие семейных животноводческих ферм</t>
  </si>
  <si>
    <t>000 2 02 02085 02 0000 151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</si>
  <si>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</si>
  <si>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строители</t>
  </si>
  <si>
    <t>разница</t>
  </si>
  <si>
    <t>000 2 02 02183 02 0000 151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</si>
  <si>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</si>
  <si>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000 2 02 02009 02 0000 151</t>
  </si>
  <si>
    <t>000 2 02 02150 02 0000 151</t>
  </si>
  <si>
    <t>Субсидии бюджетам субъектов Российской Федерации на реализацию программы энергосбережения и повышения энергетической эффективности на период до 2020 года</t>
  </si>
  <si>
    <t>000 2 02 02133 02 0000 151</t>
  </si>
  <si>
    <t xml:space="preserve">Субсидии бюджетам  субъектов  Российской Федерации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
</t>
  </si>
  <si>
    <t>000 2 02 04041 02 0000 151</t>
  </si>
  <si>
    <t>Межбюджетные трансферты, передаваемые бюджетам субъектов Российской Федерации,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</si>
  <si>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000 2 02 04042 02 0000 151</t>
  </si>
  <si>
    <t>Межбюджетные трансферты, передаваемые бюджетам субъектов Российской Федерации на выплату стипендий Президента Российской Фе-дерации и Правительства Российской Федерации для обучающихся по направлениям подготовки (специальностям), соответствующим приоритет-ным направлениям модернизации и технологиче-ского развития экономики Российской Федерации</t>
  </si>
  <si>
    <t>000 2 02 04043 02 0000 151</t>
  </si>
  <si>
    <t>Межбюджетные трансферты, передаваемые бюджетам субъектов Российской Федерации на единовременные компенсационные выплаты медицинским работникам</t>
  </si>
  <si>
    <t>000 2 02 04052 02 0000 151</t>
  </si>
  <si>
    <t>Межбюджетные трансферты, передаваемые бюджетам субъектов Российской Федерации на       государственную поддержку муниципальных   учреждений культуры, находящихся на террито-риях сельских поселений</t>
  </si>
  <si>
    <t>000 2 02 04053 02 0000 151</t>
  </si>
  <si>
    <t>Межбюджетные трансферты, передаваемые бюджетам субъектов Российской Федерации на       государственную поддержку лучших работников муниципальных учреждений культуры, находя-щихся на территориях сельских поселений</t>
  </si>
  <si>
    <t>дорожники</t>
  </si>
  <si>
    <t>соцсфера</t>
  </si>
  <si>
    <t>местное</t>
  </si>
  <si>
    <t>поправки октября</t>
  </si>
  <si>
    <t xml:space="preserve">000 2 02 02019 02 0000 151 </t>
  </si>
  <si>
    <t>Приложение 1</t>
  </si>
  <si>
    <t>уточнение октября2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</si>
  <si>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</si>
  <si>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 - коммунального хозяйства на обеспечение мероприятий по  капитальному ремонту многоквартирных домов 
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</si>
  <si>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                                   "О ветеранах" и от 24 ноября 1995 года № 181-ФЗ "О социальной защите инвалидов в Российской Федерации"</t>
  </si>
  <si>
    <t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                                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</si>
  <si>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от 11.11.2013 № 50-з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</si>
</sst>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i/>
      <sz val="14"/>
      <name val="Arial"/>
      <family val="2"/>
      <charset val="204"/>
    </font>
    <font>
      <sz val="14"/>
      <name val="Arial"/>
      <family val="2"/>
      <charset val="204"/>
    </font>
    <font>
      <i/>
      <sz val="12"/>
      <color theme="1"/>
      <name val="Times New Roman"/>
      <family val="1"/>
      <charset val="204"/>
    </font>
    <font>
      <i/>
      <sz val="12"/>
      <color rgb="FFC00000"/>
      <name val="Times New Roman"/>
      <family val="2"/>
      <charset val="204"/>
    </font>
    <font>
      <b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3">
    <xf numFmtId="0" fontId="0" fillId="0" borderId="0" xfId="0"/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vertical="top" wrapText="1"/>
    </xf>
    <xf numFmtId="3" fontId="8" fillId="2" borderId="1" xfId="0" applyNumberFormat="1" applyFont="1" applyFill="1" applyBorder="1" applyAlignment="1">
      <alignment horizontal="right"/>
    </xf>
    <xf numFmtId="0" fontId="8" fillId="2" borderId="3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3" fillId="2" borderId="0" xfId="0" applyFont="1" applyFill="1" applyBorder="1"/>
    <xf numFmtId="0" fontId="8" fillId="2" borderId="2" xfId="0" applyFont="1" applyFill="1" applyBorder="1" applyAlignment="1">
      <alignment horizontal="left" vertical="top" wrapText="1"/>
    </xf>
    <xf numFmtId="3" fontId="10" fillId="2" borderId="1" xfId="0" applyNumberFormat="1" applyFont="1" applyFill="1" applyBorder="1"/>
    <xf numFmtId="3" fontId="10" fillId="2" borderId="1" xfId="0" applyNumberFormat="1" applyFont="1" applyFill="1" applyBorder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6" fillId="2" borderId="0" xfId="0" applyFont="1" applyFill="1"/>
    <xf numFmtId="0" fontId="6" fillId="2" borderId="0" xfId="0" applyFont="1" applyFill="1" applyAlignment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3" fontId="7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/>
    </xf>
    <xf numFmtId="0" fontId="9" fillId="2" borderId="1" xfId="0" applyFont="1" applyFill="1" applyBorder="1" applyAlignment="1">
      <alignment horizontal="left" vertical="top"/>
    </xf>
    <xf numFmtId="0" fontId="9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vertical="top" wrapText="1"/>
    </xf>
    <xf numFmtId="3" fontId="2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/>
    </xf>
    <xf numFmtId="3" fontId="14" fillId="2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right" vertical="top"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2" borderId="1" xfId="1" applyNumberFormat="1" applyFont="1" applyFill="1" applyBorder="1" applyAlignment="1" applyProtection="1">
      <alignment horizontal="left" vertical="top" wrapText="1"/>
      <protection hidden="1"/>
    </xf>
    <xf numFmtId="3" fontId="15" fillId="2" borderId="1" xfId="0" applyNumberFormat="1" applyFont="1" applyFill="1" applyBorder="1"/>
    <xf numFmtId="3" fontId="15" fillId="2" borderId="0" xfId="0" applyNumberFormat="1" applyFont="1" applyFill="1"/>
    <xf numFmtId="3" fontId="15" fillId="2" borderId="1" xfId="0" applyNumberFormat="1" applyFont="1" applyFill="1" applyBorder="1" applyAlignment="1">
      <alignment horizontal="right"/>
    </xf>
    <xf numFmtId="0" fontId="15" fillId="2" borderId="1" xfId="0" applyFont="1" applyFill="1" applyBorder="1" applyAlignment="1">
      <alignment horizontal="left" vertical="top" wrapText="1"/>
    </xf>
    <xf numFmtId="0" fontId="15" fillId="2" borderId="3" xfId="0" applyFont="1" applyFill="1" applyBorder="1" applyAlignment="1">
      <alignment horizontal="left" vertical="top" wrapText="1"/>
    </xf>
    <xf numFmtId="0" fontId="2" fillId="2" borderId="0" xfId="0" applyFont="1" applyFill="1" applyAlignment="1"/>
    <xf numFmtId="3" fontId="8" fillId="0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0" fontId="13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8" fillId="2" borderId="1" xfId="0" applyFont="1" applyFill="1" applyBorder="1" applyAlignment="1">
      <alignment horizontal="left" wrapText="1"/>
    </xf>
    <xf numFmtId="0" fontId="7" fillId="2" borderId="1" xfId="1" applyNumberFormat="1" applyFont="1" applyFill="1" applyBorder="1" applyAlignment="1" applyProtection="1">
      <alignment horizontal="left" wrapText="1"/>
      <protection hidden="1"/>
    </xf>
    <xf numFmtId="0" fontId="15" fillId="2" borderId="3" xfId="0" applyFont="1" applyFill="1" applyBorder="1" applyAlignment="1">
      <alignment horizontal="left" wrapText="1"/>
    </xf>
    <xf numFmtId="3" fontId="3" fillId="2" borderId="0" xfId="0" applyNumberFormat="1" applyFont="1" applyFill="1"/>
    <xf numFmtId="3" fontId="8" fillId="2" borderId="1" xfId="0" applyNumberFormat="1" applyFont="1" applyFill="1" applyBorder="1" applyAlignment="1">
      <alignment horizontal="right" vertical="top"/>
    </xf>
    <xf numFmtId="0" fontId="13" fillId="2" borderId="1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17" fillId="2" borderId="0" xfId="0" applyFont="1" applyFill="1" applyAlignment="1">
      <alignment horizontal="right"/>
    </xf>
  </cellXfs>
  <cellStyles count="3">
    <cellStyle name="Обычный" xfId="0" builtinId="0"/>
    <cellStyle name="Обычный 2" xfId="2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5"/>
  <sheetViews>
    <sheetView tabSelected="1" view="pageBreakPreview" zoomScaleNormal="100" zoomScaleSheetLayoutView="100" workbookViewId="0">
      <selection activeCell="B4" sqref="B4"/>
    </sheetView>
  </sheetViews>
  <sheetFormatPr defaultRowHeight="15.75" x14ac:dyDescent="0.25"/>
  <cols>
    <col min="1" max="1" width="0.7109375" style="10" customWidth="1"/>
    <col min="2" max="2" width="27.85546875" style="11" customWidth="1"/>
    <col min="3" max="3" width="49.42578125" style="36" customWidth="1"/>
    <col min="4" max="4" width="16.28515625" style="10" hidden="1" customWidth="1"/>
    <col min="5" max="5" width="13.28515625" style="10" hidden="1" customWidth="1"/>
    <col min="6" max="7" width="15.5703125" style="10" hidden="1" customWidth="1"/>
    <col min="8" max="8" width="16.28515625" style="10" hidden="1" customWidth="1"/>
    <col min="9" max="9" width="15.5703125" style="10" hidden="1" customWidth="1"/>
    <col min="10" max="10" width="17.5703125" style="10" hidden="1" customWidth="1"/>
    <col min="11" max="11" width="15.42578125" style="10" hidden="1" customWidth="1"/>
    <col min="12" max="12" width="16.28515625" style="10" hidden="1" customWidth="1"/>
    <col min="13" max="13" width="14.28515625" style="10" hidden="1" customWidth="1"/>
    <col min="14" max="14" width="15.5703125" style="10" hidden="1" customWidth="1"/>
    <col min="15" max="15" width="14.28515625" style="10" hidden="1" customWidth="1"/>
    <col min="16" max="16" width="15.42578125" style="10" hidden="1" customWidth="1"/>
    <col min="17" max="17" width="12.42578125" style="10" hidden="1" customWidth="1"/>
    <col min="18" max="18" width="16.42578125" style="10" customWidth="1"/>
    <col min="19" max="16384" width="9.140625" style="10"/>
  </cols>
  <sheetData>
    <row r="1" spans="1:18" x14ac:dyDescent="0.25">
      <c r="B1" s="50" t="s">
        <v>281</v>
      </c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</row>
    <row r="2" spans="1:18" x14ac:dyDescent="0.25">
      <c r="B2" s="50" t="s">
        <v>158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</row>
    <row r="3" spans="1:18" x14ac:dyDescent="0.25">
      <c r="B3" s="52" t="s">
        <v>287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</row>
    <row r="4" spans="1:18" x14ac:dyDescent="0.25">
      <c r="C4" s="12"/>
    </row>
    <row r="5" spans="1:18" ht="18.75" x14ac:dyDescent="0.3">
      <c r="B5" s="51" t="s">
        <v>82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</row>
    <row r="6" spans="1:18" ht="20.25" customHeight="1" x14ac:dyDescent="0.3">
      <c r="B6" s="51" t="s">
        <v>0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</row>
    <row r="7" spans="1:18" ht="18.75" hidden="1" x14ac:dyDescent="0.3">
      <c r="B7" s="13"/>
      <c r="C7" s="14"/>
      <c r="D7" s="13"/>
      <c r="E7" s="13"/>
      <c r="F7" s="13"/>
      <c r="G7" s="13"/>
    </row>
    <row r="8" spans="1:18" ht="18.75" x14ac:dyDescent="0.3">
      <c r="B8" s="13"/>
      <c r="C8" s="14"/>
      <c r="D8" s="13"/>
      <c r="E8" s="13"/>
      <c r="F8" s="13"/>
      <c r="G8" s="13"/>
    </row>
    <row r="9" spans="1:18" ht="31.5" x14ac:dyDescent="0.25">
      <c r="A9" s="15"/>
      <c r="B9" s="16" t="s">
        <v>1</v>
      </c>
      <c r="C9" s="16" t="s">
        <v>2</v>
      </c>
      <c r="D9" s="17" t="s">
        <v>83</v>
      </c>
      <c r="E9" s="17" t="s">
        <v>153</v>
      </c>
      <c r="F9" s="17" t="s">
        <v>83</v>
      </c>
      <c r="G9" s="17" t="s">
        <v>159</v>
      </c>
      <c r="H9" s="17" t="s">
        <v>83</v>
      </c>
      <c r="I9" s="17" t="s">
        <v>229</v>
      </c>
      <c r="J9" s="17" t="s">
        <v>83</v>
      </c>
      <c r="K9" s="17" t="s">
        <v>234</v>
      </c>
      <c r="L9" s="17" t="s">
        <v>83</v>
      </c>
      <c r="M9" s="17" t="s">
        <v>235</v>
      </c>
      <c r="N9" s="17" t="s">
        <v>83</v>
      </c>
      <c r="O9" s="17" t="s">
        <v>279</v>
      </c>
      <c r="P9" s="17" t="s">
        <v>83</v>
      </c>
      <c r="Q9" s="17" t="s">
        <v>282</v>
      </c>
      <c r="R9" s="17" t="s">
        <v>83</v>
      </c>
    </row>
    <row r="10" spans="1:18" x14ac:dyDescent="0.25">
      <c r="B10" s="18" t="s">
        <v>3</v>
      </c>
      <c r="C10" s="18" t="s">
        <v>4</v>
      </c>
      <c r="D10" s="19">
        <f>SUM(D11+D15+D17+D19+D23+D25+D27+D37+D41+D44+D49+D52)</f>
        <v>41633743800</v>
      </c>
      <c r="E10" s="19">
        <f>SUM(E11+E15+E17+E19+E23+E25+E27+E37+E41+E44+E49+E52)</f>
        <v>615000000</v>
      </c>
      <c r="F10" s="19">
        <f>D10+E10</f>
        <v>42248743800</v>
      </c>
      <c r="G10" s="19">
        <f>SUM(G11+G15+G17+G19+G23+G25+G27+G37+G41+G44+G49+G52)</f>
        <v>7300000</v>
      </c>
      <c r="H10" s="19">
        <f>SUM(H11+H15+H17+H19+H23+H25+H27+H37+H41+H44+H49+H52)</f>
        <v>42256043800</v>
      </c>
      <c r="I10" s="19">
        <f>SUM(I11+I15+I17+I19+I23+I25+I27+I37+I41+I44+I49+I52)</f>
        <v>1172984000</v>
      </c>
      <c r="J10" s="19">
        <f>SUM(J11+J15+J17+J19+J23+J25+J27+J37+J41+J44+J49+J52)</f>
        <v>43429027800</v>
      </c>
      <c r="K10" s="19">
        <f>SUM(K11+K15+K17+K19+K23+K25+K27+K37+K41+K44+K49+K52)</f>
        <v>242960000</v>
      </c>
      <c r="L10" s="19">
        <f>J10+K10</f>
        <v>43671987800</v>
      </c>
      <c r="M10" s="19">
        <f>SUM(M11+M15+M17+M19+M23+M25+M27+M37+M41+M44+M49+M52)</f>
        <v>0</v>
      </c>
      <c r="N10" s="19">
        <f>L10+M10</f>
        <v>43671987800</v>
      </c>
      <c r="O10" s="19">
        <f>SUM(O11+O15+O17+O19+O23+O25+O27+O37+O41+O44+O49+O52)</f>
        <v>20000000</v>
      </c>
      <c r="P10" s="19">
        <f>N10+O10</f>
        <v>43691987800</v>
      </c>
      <c r="Q10" s="19">
        <f>SUM(Q11+Q15+Q17+Q19+Q23+Q25+Q27+Q37+Q41+Q44+Q49+Q52)</f>
        <v>0</v>
      </c>
      <c r="R10" s="19">
        <f>P10+Q10</f>
        <v>43691987800</v>
      </c>
    </row>
    <row r="11" spans="1:18" x14ac:dyDescent="0.25">
      <c r="B11" s="18" t="s">
        <v>68</v>
      </c>
      <c r="C11" s="18" t="s">
        <v>5</v>
      </c>
      <c r="D11" s="19">
        <f>D12+D14</f>
        <v>21056940000</v>
      </c>
      <c r="E11" s="19">
        <f>E12+E14</f>
        <v>615000000</v>
      </c>
      <c r="F11" s="19">
        <f>D11+E11</f>
        <v>21671940000</v>
      </c>
      <c r="G11" s="19">
        <f>G12+G14</f>
        <v>0</v>
      </c>
      <c r="H11" s="19">
        <f>H12+H14</f>
        <v>21671940000</v>
      </c>
      <c r="I11" s="19">
        <f>I12+I14</f>
        <v>358000000</v>
      </c>
      <c r="J11" s="19">
        <f>J12+J14</f>
        <v>22029940000</v>
      </c>
      <c r="K11" s="19">
        <f>K12+K14</f>
        <v>194000000</v>
      </c>
      <c r="L11" s="19">
        <f t="shared" ref="L11:L81" si="0">J11+K11</f>
        <v>22223940000</v>
      </c>
      <c r="M11" s="19">
        <f>M12+M14</f>
        <v>0</v>
      </c>
      <c r="N11" s="19">
        <f t="shared" ref="N11:N64" si="1">L11+M11</f>
        <v>22223940000</v>
      </c>
      <c r="O11" s="19">
        <f>O12+O14</f>
        <v>0</v>
      </c>
      <c r="P11" s="19">
        <f t="shared" ref="P11:P74" si="2">N11+O11</f>
        <v>22223940000</v>
      </c>
      <c r="Q11" s="19">
        <f>Q12+Q14</f>
        <v>0</v>
      </c>
      <c r="R11" s="19">
        <f t="shared" ref="R11:R53" si="3">P11+Q11</f>
        <v>22223940000</v>
      </c>
    </row>
    <row r="12" spans="1:18" x14ac:dyDescent="0.25">
      <c r="B12" s="20" t="s">
        <v>69</v>
      </c>
      <c r="C12" s="20" t="s">
        <v>6</v>
      </c>
      <c r="D12" s="21">
        <f>D13</f>
        <v>11311500000</v>
      </c>
      <c r="E12" s="21">
        <f>E13</f>
        <v>510000000</v>
      </c>
      <c r="F12" s="21">
        <f>D12+E12</f>
        <v>11821500000</v>
      </c>
      <c r="G12" s="21">
        <f>G13</f>
        <v>0</v>
      </c>
      <c r="H12" s="21">
        <f>H13</f>
        <v>11821500000</v>
      </c>
      <c r="I12" s="21">
        <f>I13</f>
        <v>358000000</v>
      </c>
      <c r="J12" s="21">
        <f>J13</f>
        <v>12179500000</v>
      </c>
      <c r="K12" s="21">
        <f>SUM(K13)</f>
        <v>7000000</v>
      </c>
      <c r="L12" s="21">
        <f t="shared" si="0"/>
        <v>12186500000</v>
      </c>
      <c r="M12" s="21">
        <f>SUM(M13)</f>
        <v>0</v>
      </c>
      <c r="N12" s="21">
        <f t="shared" si="1"/>
        <v>12186500000</v>
      </c>
      <c r="O12" s="21">
        <f>SUM(O13)</f>
        <v>0</v>
      </c>
      <c r="P12" s="21">
        <f t="shared" si="2"/>
        <v>12186500000</v>
      </c>
      <c r="Q12" s="21">
        <f>SUM(Q13)</f>
        <v>0</v>
      </c>
      <c r="R12" s="21">
        <f t="shared" si="3"/>
        <v>12186500000</v>
      </c>
    </row>
    <row r="13" spans="1:18" ht="34.5" customHeight="1" x14ac:dyDescent="0.25">
      <c r="B13" s="1" t="s">
        <v>67</v>
      </c>
      <c r="C13" s="1" t="s">
        <v>7</v>
      </c>
      <c r="D13" s="3">
        <v>11311500000</v>
      </c>
      <c r="E13" s="3">
        <v>510000000</v>
      </c>
      <c r="F13" s="3">
        <f>D13+E13</f>
        <v>11821500000</v>
      </c>
      <c r="G13" s="3"/>
      <c r="H13" s="3">
        <f>F13+G13</f>
        <v>11821500000</v>
      </c>
      <c r="I13" s="37">
        <v>358000000</v>
      </c>
      <c r="J13" s="3">
        <f>H13+I13</f>
        <v>12179500000</v>
      </c>
      <c r="K13" s="3">
        <v>7000000</v>
      </c>
      <c r="L13" s="3">
        <f t="shared" si="0"/>
        <v>12186500000</v>
      </c>
      <c r="M13" s="3"/>
      <c r="N13" s="3">
        <f t="shared" ref="N13:N58" si="4">L13+M13</f>
        <v>12186500000</v>
      </c>
      <c r="O13" s="3"/>
      <c r="P13" s="3">
        <f t="shared" si="2"/>
        <v>12186500000</v>
      </c>
      <c r="Q13" s="3"/>
      <c r="R13" s="3">
        <f t="shared" si="3"/>
        <v>12186500000</v>
      </c>
    </row>
    <row r="14" spans="1:18" ht="18" customHeight="1" x14ac:dyDescent="0.25">
      <c r="B14" s="20" t="s">
        <v>66</v>
      </c>
      <c r="C14" s="20" t="s">
        <v>8</v>
      </c>
      <c r="D14" s="21">
        <v>9745440000</v>
      </c>
      <c r="E14" s="21">
        <v>105000000</v>
      </c>
      <c r="F14" s="21">
        <f t="shared" ref="F14:F110" si="5">D14+E14</f>
        <v>9850440000</v>
      </c>
      <c r="G14" s="21"/>
      <c r="H14" s="21">
        <f>F14+G14</f>
        <v>9850440000</v>
      </c>
      <c r="I14" s="21"/>
      <c r="J14" s="21">
        <f>H14+I14</f>
        <v>9850440000</v>
      </c>
      <c r="K14" s="21">
        <v>187000000</v>
      </c>
      <c r="L14" s="21">
        <f t="shared" si="0"/>
        <v>10037440000</v>
      </c>
      <c r="M14" s="21"/>
      <c r="N14" s="21">
        <f t="shared" si="4"/>
        <v>10037440000</v>
      </c>
      <c r="O14" s="21"/>
      <c r="P14" s="21">
        <f t="shared" si="2"/>
        <v>10037440000</v>
      </c>
      <c r="Q14" s="21"/>
      <c r="R14" s="21">
        <f t="shared" si="3"/>
        <v>10037440000</v>
      </c>
    </row>
    <row r="15" spans="1:18" ht="49.5" customHeight="1" x14ac:dyDescent="0.25">
      <c r="B15" s="18" t="s">
        <v>9</v>
      </c>
      <c r="C15" s="18" t="s">
        <v>10</v>
      </c>
      <c r="D15" s="19">
        <f>D16</f>
        <v>12499700000</v>
      </c>
      <c r="E15" s="19">
        <f>E16</f>
        <v>0</v>
      </c>
      <c r="F15" s="19">
        <f t="shared" si="5"/>
        <v>12499700000</v>
      </c>
      <c r="G15" s="19">
        <f>G16</f>
        <v>0</v>
      </c>
      <c r="H15" s="19">
        <f>H16</f>
        <v>12499700000</v>
      </c>
      <c r="I15" s="19">
        <f>I16</f>
        <v>672984000</v>
      </c>
      <c r="J15" s="19">
        <f>J16</f>
        <v>13172684000</v>
      </c>
      <c r="K15" s="19">
        <f>K16</f>
        <v>22060000</v>
      </c>
      <c r="L15" s="19">
        <f t="shared" si="0"/>
        <v>13194744000</v>
      </c>
      <c r="M15" s="19">
        <f>M16</f>
        <v>0</v>
      </c>
      <c r="N15" s="19">
        <f t="shared" si="4"/>
        <v>13194744000</v>
      </c>
      <c r="O15" s="19">
        <f>O16</f>
        <v>0</v>
      </c>
      <c r="P15" s="19">
        <f t="shared" si="2"/>
        <v>13194744000</v>
      </c>
      <c r="Q15" s="19">
        <f>Q16</f>
        <v>0</v>
      </c>
      <c r="R15" s="19">
        <f t="shared" si="3"/>
        <v>13194744000</v>
      </c>
    </row>
    <row r="16" spans="1:18" ht="48.75" customHeight="1" x14ac:dyDescent="0.25">
      <c r="B16" s="20" t="s">
        <v>11</v>
      </c>
      <c r="C16" s="20" t="s">
        <v>12</v>
      </c>
      <c r="D16" s="21">
        <v>12499700000</v>
      </c>
      <c r="E16" s="21"/>
      <c r="F16" s="21">
        <f t="shared" si="5"/>
        <v>12499700000</v>
      </c>
      <c r="G16" s="21"/>
      <c r="H16" s="21">
        <f>F16+G16</f>
        <v>12499700000</v>
      </c>
      <c r="I16" s="38">
        <v>672984000</v>
      </c>
      <c r="J16" s="21">
        <f>H16+I16</f>
        <v>13172684000</v>
      </c>
      <c r="K16" s="21">
        <v>22060000</v>
      </c>
      <c r="L16" s="21">
        <f t="shared" si="0"/>
        <v>13194744000</v>
      </c>
      <c r="M16" s="21"/>
      <c r="N16" s="21">
        <f t="shared" si="4"/>
        <v>13194744000</v>
      </c>
      <c r="O16" s="21"/>
      <c r="P16" s="21">
        <f t="shared" si="2"/>
        <v>13194744000</v>
      </c>
      <c r="Q16" s="21"/>
      <c r="R16" s="21">
        <f t="shared" si="3"/>
        <v>13194744000</v>
      </c>
    </row>
    <row r="17" spans="2:18" ht="18" customHeight="1" x14ac:dyDescent="0.25">
      <c r="B17" s="18" t="s">
        <v>64</v>
      </c>
      <c r="C17" s="18" t="s">
        <v>13</v>
      </c>
      <c r="D17" s="19">
        <f>D18</f>
        <v>1616265000</v>
      </c>
      <c r="E17" s="19">
        <f>E18</f>
        <v>0</v>
      </c>
      <c r="F17" s="19">
        <f t="shared" si="5"/>
        <v>1616265000</v>
      </c>
      <c r="G17" s="19">
        <f>G18</f>
        <v>0</v>
      </c>
      <c r="H17" s="19">
        <f>H18</f>
        <v>1616265000</v>
      </c>
      <c r="I17" s="19">
        <f>I18</f>
        <v>0</v>
      </c>
      <c r="J17" s="19">
        <f>J18</f>
        <v>1616265000</v>
      </c>
      <c r="K17" s="19">
        <f>K18</f>
        <v>0</v>
      </c>
      <c r="L17" s="19">
        <f t="shared" si="0"/>
        <v>1616265000</v>
      </c>
      <c r="M17" s="19">
        <f>M18</f>
        <v>0</v>
      </c>
      <c r="N17" s="19">
        <f t="shared" si="4"/>
        <v>1616265000</v>
      </c>
      <c r="O17" s="19">
        <f>O18</f>
        <v>0</v>
      </c>
      <c r="P17" s="19">
        <f t="shared" si="2"/>
        <v>1616265000</v>
      </c>
      <c r="Q17" s="19">
        <f>Q18</f>
        <v>0</v>
      </c>
      <c r="R17" s="19">
        <f t="shared" si="3"/>
        <v>1616265000</v>
      </c>
    </row>
    <row r="18" spans="2:18" ht="35.25" customHeight="1" x14ac:dyDescent="0.25">
      <c r="B18" s="20" t="s">
        <v>65</v>
      </c>
      <c r="C18" s="20" t="s">
        <v>14</v>
      </c>
      <c r="D18" s="21">
        <v>1616265000</v>
      </c>
      <c r="E18" s="21"/>
      <c r="F18" s="21">
        <f t="shared" si="5"/>
        <v>1616265000</v>
      </c>
      <c r="G18" s="21"/>
      <c r="H18" s="21">
        <f>F18+G18</f>
        <v>1616265000</v>
      </c>
      <c r="I18" s="21"/>
      <c r="J18" s="21">
        <f>H18+I18</f>
        <v>1616265000</v>
      </c>
      <c r="K18" s="21"/>
      <c r="L18" s="21">
        <f t="shared" si="0"/>
        <v>1616265000</v>
      </c>
      <c r="M18" s="21"/>
      <c r="N18" s="21">
        <f t="shared" si="4"/>
        <v>1616265000</v>
      </c>
      <c r="O18" s="21"/>
      <c r="P18" s="21">
        <f t="shared" si="2"/>
        <v>1616265000</v>
      </c>
      <c r="Q18" s="21"/>
      <c r="R18" s="21">
        <f t="shared" si="3"/>
        <v>1616265000</v>
      </c>
    </row>
    <row r="19" spans="2:18" ht="17.25" customHeight="1" x14ac:dyDescent="0.25">
      <c r="B19" s="18" t="s">
        <v>59</v>
      </c>
      <c r="C19" s="18" t="s">
        <v>15</v>
      </c>
      <c r="D19" s="19">
        <f>SUM(D20:D22)</f>
        <v>5807800000</v>
      </c>
      <c r="E19" s="19">
        <f>SUM(E20:E22)</f>
        <v>0</v>
      </c>
      <c r="F19" s="19">
        <f t="shared" si="5"/>
        <v>5807800000</v>
      </c>
      <c r="G19" s="19">
        <f>SUM(G20:G22)</f>
        <v>0</v>
      </c>
      <c r="H19" s="19">
        <f>SUM(H20:H22)</f>
        <v>5807800000</v>
      </c>
      <c r="I19" s="19">
        <f>SUM(I20:I22)</f>
        <v>130000000</v>
      </c>
      <c r="J19" s="19">
        <f>SUM(J20:J22)</f>
        <v>5937800000</v>
      </c>
      <c r="K19" s="19">
        <f>SUM(K20:K22)</f>
        <v>4400000</v>
      </c>
      <c r="L19" s="19">
        <f t="shared" si="0"/>
        <v>5942200000</v>
      </c>
      <c r="M19" s="19">
        <f>SUM(M20:M22)</f>
        <v>0</v>
      </c>
      <c r="N19" s="19">
        <f t="shared" si="4"/>
        <v>5942200000</v>
      </c>
      <c r="O19" s="19">
        <f>SUM(O20:O22)</f>
        <v>0</v>
      </c>
      <c r="P19" s="19">
        <f t="shared" si="2"/>
        <v>5942200000</v>
      </c>
      <c r="Q19" s="19">
        <f>SUM(Q20:Q22)</f>
        <v>0</v>
      </c>
      <c r="R19" s="19">
        <f t="shared" si="3"/>
        <v>5942200000</v>
      </c>
    </row>
    <row r="20" spans="2:18" ht="18" customHeight="1" x14ac:dyDescent="0.25">
      <c r="B20" s="20" t="s">
        <v>60</v>
      </c>
      <c r="C20" s="20" t="s">
        <v>16</v>
      </c>
      <c r="D20" s="21">
        <v>5058400000</v>
      </c>
      <c r="E20" s="21"/>
      <c r="F20" s="21">
        <f t="shared" si="5"/>
        <v>5058400000</v>
      </c>
      <c r="G20" s="21"/>
      <c r="H20" s="21">
        <f>F20+G20</f>
        <v>5058400000</v>
      </c>
      <c r="I20" s="38">
        <v>85000000</v>
      </c>
      <c r="J20" s="21">
        <f>H20+I20</f>
        <v>5143400000</v>
      </c>
      <c r="K20" s="21">
        <v>4400000</v>
      </c>
      <c r="L20" s="21">
        <f t="shared" si="0"/>
        <v>5147800000</v>
      </c>
      <c r="M20" s="21"/>
      <c r="N20" s="21">
        <f t="shared" si="4"/>
        <v>5147800000</v>
      </c>
      <c r="O20" s="21"/>
      <c r="P20" s="21">
        <f t="shared" si="2"/>
        <v>5147800000</v>
      </c>
      <c r="Q20" s="21"/>
      <c r="R20" s="21">
        <f t="shared" si="3"/>
        <v>5147800000</v>
      </c>
    </row>
    <row r="21" spans="2:18" x14ac:dyDescent="0.25">
      <c r="B21" s="20" t="s">
        <v>61</v>
      </c>
      <c r="C21" s="20" t="s">
        <v>17</v>
      </c>
      <c r="D21" s="21">
        <v>748000000</v>
      </c>
      <c r="E21" s="21"/>
      <c r="F21" s="21">
        <f t="shared" si="5"/>
        <v>748000000</v>
      </c>
      <c r="G21" s="21"/>
      <c r="H21" s="21">
        <f>F21+G21</f>
        <v>748000000</v>
      </c>
      <c r="I21" s="38">
        <v>45000000</v>
      </c>
      <c r="J21" s="21">
        <f>H21+I21</f>
        <v>793000000</v>
      </c>
      <c r="K21" s="21"/>
      <c r="L21" s="21">
        <f t="shared" si="0"/>
        <v>793000000</v>
      </c>
      <c r="M21" s="21"/>
      <c r="N21" s="21">
        <f t="shared" si="4"/>
        <v>793000000</v>
      </c>
      <c r="O21" s="21"/>
      <c r="P21" s="21">
        <f t="shared" si="2"/>
        <v>793000000</v>
      </c>
      <c r="Q21" s="21"/>
      <c r="R21" s="21">
        <f t="shared" si="3"/>
        <v>793000000</v>
      </c>
    </row>
    <row r="22" spans="2:18" x14ac:dyDescent="0.25">
      <c r="B22" s="20" t="s">
        <v>85</v>
      </c>
      <c r="C22" s="20" t="s">
        <v>86</v>
      </c>
      <c r="D22" s="21">
        <v>1400000</v>
      </c>
      <c r="E22" s="21"/>
      <c r="F22" s="21">
        <f t="shared" si="5"/>
        <v>1400000</v>
      </c>
      <c r="G22" s="21"/>
      <c r="H22" s="21">
        <f>F22+G22</f>
        <v>1400000</v>
      </c>
      <c r="I22" s="21"/>
      <c r="J22" s="21">
        <f>H22+I22</f>
        <v>1400000</v>
      </c>
      <c r="K22" s="21"/>
      <c r="L22" s="21">
        <f t="shared" si="0"/>
        <v>1400000</v>
      </c>
      <c r="M22" s="21"/>
      <c r="N22" s="21">
        <f t="shared" si="4"/>
        <v>1400000</v>
      </c>
      <c r="O22" s="21"/>
      <c r="P22" s="21">
        <f t="shared" si="2"/>
        <v>1400000</v>
      </c>
      <c r="Q22" s="21"/>
      <c r="R22" s="21">
        <f t="shared" si="3"/>
        <v>1400000</v>
      </c>
    </row>
    <row r="23" spans="2:18" ht="34.5" customHeight="1" x14ac:dyDescent="0.25">
      <c r="B23" s="18" t="s">
        <v>62</v>
      </c>
      <c r="C23" s="18" t="s">
        <v>18</v>
      </c>
      <c r="D23" s="19">
        <f>D24</f>
        <v>4200000</v>
      </c>
      <c r="E23" s="19">
        <f>E24</f>
        <v>0</v>
      </c>
      <c r="F23" s="19">
        <f t="shared" si="5"/>
        <v>4200000</v>
      </c>
      <c r="G23" s="19">
        <f>G24</f>
        <v>0</v>
      </c>
      <c r="H23" s="19">
        <f>H24</f>
        <v>4200000</v>
      </c>
      <c r="I23" s="19">
        <f>I24</f>
        <v>0</v>
      </c>
      <c r="J23" s="19">
        <f>J24</f>
        <v>4200000</v>
      </c>
      <c r="K23" s="19">
        <f>K24</f>
        <v>0</v>
      </c>
      <c r="L23" s="19">
        <f t="shared" si="0"/>
        <v>4200000</v>
      </c>
      <c r="M23" s="19">
        <f>M24</f>
        <v>0</v>
      </c>
      <c r="N23" s="19">
        <f t="shared" si="4"/>
        <v>4200000</v>
      </c>
      <c r="O23" s="19">
        <f>O24</f>
        <v>0</v>
      </c>
      <c r="P23" s="19">
        <f t="shared" si="2"/>
        <v>4200000</v>
      </c>
      <c r="Q23" s="19">
        <f>Q24</f>
        <v>0</v>
      </c>
      <c r="R23" s="19">
        <f t="shared" si="3"/>
        <v>4200000</v>
      </c>
    </row>
    <row r="24" spans="2:18" ht="21" customHeight="1" x14ac:dyDescent="0.25">
      <c r="B24" s="20" t="s">
        <v>63</v>
      </c>
      <c r="C24" s="20" t="s">
        <v>19</v>
      </c>
      <c r="D24" s="21">
        <v>4200000</v>
      </c>
      <c r="E24" s="21"/>
      <c r="F24" s="21">
        <f t="shared" si="5"/>
        <v>4200000</v>
      </c>
      <c r="G24" s="21"/>
      <c r="H24" s="21">
        <f>F24+G24</f>
        <v>4200000</v>
      </c>
      <c r="I24" s="21"/>
      <c r="J24" s="21">
        <f>H24+I24</f>
        <v>4200000</v>
      </c>
      <c r="K24" s="21"/>
      <c r="L24" s="21">
        <f t="shared" si="0"/>
        <v>4200000</v>
      </c>
      <c r="M24" s="21"/>
      <c r="N24" s="21">
        <f t="shared" si="4"/>
        <v>4200000</v>
      </c>
      <c r="O24" s="21"/>
      <c r="P24" s="21">
        <f t="shared" si="2"/>
        <v>4200000</v>
      </c>
      <c r="Q24" s="21"/>
      <c r="R24" s="21">
        <f t="shared" si="3"/>
        <v>4200000</v>
      </c>
    </row>
    <row r="25" spans="2:18" ht="16.5" customHeight="1" x14ac:dyDescent="0.25">
      <c r="B25" s="18" t="s">
        <v>20</v>
      </c>
      <c r="C25" s="18" t="s">
        <v>21</v>
      </c>
      <c r="D25" s="19">
        <f>D26</f>
        <v>42474500</v>
      </c>
      <c r="E25" s="19">
        <f>E26</f>
        <v>0</v>
      </c>
      <c r="F25" s="19">
        <f t="shared" si="5"/>
        <v>42474500</v>
      </c>
      <c r="G25" s="19">
        <f>G26</f>
        <v>0</v>
      </c>
      <c r="H25" s="19">
        <f>H26</f>
        <v>42474500</v>
      </c>
      <c r="I25" s="19">
        <f>I26</f>
        <v>0</v>
      </c>
      <c r="J25" s="19">
        <f>J26</f>
        <v>42474500</v>
      </c>
      <c r="K25" s="19">
        <f>K26</f>
        <v>0</v>
      </c>
      <c r="L25" s="19">
        <f t="shared" si="0"/>
        <v>42474500</v>
      </c>
      <c r="M25" s="19">
        <f>M26</f>
        <v>0</v>
      </c>
      <c r="N25" s="19">
        <f t="shared" si="4"/>
        <v>42474500</v>
      </c>
      <c r="O25" s="19">
        <f>O26</f>
        <v>0</v>
      </c>
      <c r="P25" s="19">
        <f t="shared" si="2"/>
        <v>42474500</v>
      </c>
      <c r="Q25" s="19">
        <f>Q26</f>
        <v>0</v>
      </c>
      <c r="R25" s="19">
        <f t="shared" si="3"/>
        <v>42474500</v>
      </c>
    </row>
    <row r="26" spans="2:18" ht="51" customHeight="1" x14ac:dyDescent="0.25">
      <c r="B26" s="20" t="s">
        <v>22</v>
      </c>
      <c r="C26" s="20" t="s">
        <v>23</v>
      </c>
      <c r="D26" s="21">
        <v>42474500</v>
      </c>
      <c r="E26" s="21"/>
      <c r="F26" s="21">
        <f t="shared" si="5"/>
        <v>42474500</v>
      </c>
      <c r="G26" s="21"/>
      <c r="H26" s="21">
        <f>F26+G26</f>
        <v>42474500</v>
      </c>
      <c r="I26" s="21"/>
      <c r="J26" s="21">
        <f>H26+I26</f>
        <v>42474500</v>
      </c>
      <c r="K26" s="21"/>
      <c r="L26" s="21">
        <f t="shared" si="0"/>
        <v>42474500</v>
      </c>
      <c r="M26" s="21"/>
      <c r="N26" s="21">
        <f t="shared" si="4"/>
        <v>42474500</v>
      </c>
      <c r="O26" s="21"/>
      <c r="P26" s="21">
        <f t="shared" si="2"/>
        <v>42474500</v>
      </c>
      <c r="Q26" s="21"/>
      <c r="R26" s="21">
        <f t="shared" si="3"/>
        <v>42474500</v>
      </c>
    </row>
    <row r="27" spans="2:18" ht="50.25" customHeight="1" x14ac:dyDescent="0.25">
      <c r="B27" s="18" t="s">
        <v>24</v>
      </c>
      <c r="C27" s="18" t="s">
        <v>25</v>
      </c>
      <c r="D27" s="19">
        <f>SUM(D28,D29,D30,D35)</f>
        <v>277206700</v>
      </c>
      <c r="E27" s="19">
        <f>SUM(E28,E29,E30,E35)</f>
        <v>0</v>
      </c>
      <c r="F27" s="19">
        <f t="shared" si="5"/>
        <v>277206700</v>
      </c>
      <c r="G27" s="19">
        <f>SUM(G28,G29,G30,G35)</f>
        <v>0</v>
      </c>
      <c r="H27" s="19">
        <f>SUM(H28,H29,H30,H35)</f>
        <v>277206700</v>
      </c>
      <c r="I27" s="19">
        <f>SUM(I28,I29,I30,I35)</f>
        <v>0</v>
      </c>
      <c r="J27" s="19">
        <f>SUM(J28,J29,J30,J35)</f>
        <v>277206700</v>
      </c>
      <c r="K27" s="19">
        <f>SUM(K28,K29,K30,K35)</f>
        <v>0</v>
      </c>
      <c r="L27" s="19">
        <f t="shared" si="0"/>
        <v>277206700</v>
      </c>
      <c r="M27" s="19">
        <f>SUM(M28,M29,M30,M35)</f>
        <v>0</v>
      </c>
      <c r="N27" s="19">
        <f t="shared" si="4"/>
        <v>277206700</v>
      </c>
      <c r="O27" s="19">
        <f>SUM(O28,O29,O30,O35)</f>
        <v>0</v>
      </c>
      <c r="P27" s="19">
        <f t="shared" si="2"/>
        <v>277206700</v>
      </c>
      <c r="Q27" s="19">
        <f>SUM(Q28,Q29,Q30,Q35)</f>
        <v>0</v>
      </c>
      <c r="R27" s="19">
        <f t="shared" si="3"/>
        <v>277206700</v>
      </c>
    </row>
    <row r="28" spans="2:18" ht="66" customHeight="1" x14ac:dyDescent="0.25">
      <c r="B28" s="20" t="s">
        <v>58</v>
      </c>
      <c r="C28" s="20" t="s">
        <v>26</v>
      </c>
      <c r="D28" s="21">
        <v>2400000</v>
      </c>
      <c r="E28" s="21"/>
      <c r="F28" s="21">
        <f t="shared" si="5"/>
        <v>2400000</v>
      </c>
      <c r="G28" s="21"/>
      <c r="H28" s="21">
        <f>F28+G28</f>
        <v>2400000</v>
      </c>
      <c r="I28" s="21"/>
      <c r="J28" s="21">
        <f>H28+I28</f>
        <v>2400000</v>
      </c>
      <c r="K28" s="21"/>
      <c r="L28" s="21">
        <f t="shared" si="0"/>
        <v>2400000</v>
      </c>
      <c r="M28" s="21"/>
      <c r="N28" s="21">
        <f t="shared" si="4"/>
        <v>2400000</v>
      </c>
      <c r="O28" s="21"/>
      <c r="P28" s="21">
        <f t="shared" si="2"/>
        <v>2400000</v>
      </c>
      <c r="Q28" s="21"/>
      <c r="R28" s="21">
        <f t="shared" si="3"/>
        <v>2400000</v>
      </c>
    </row>
    <row r="29" spans="2:18" ht="51" customHeight="1" x14ac:dyDescent="0.25">
      <c r="B29" s="20" t="s">
        <v>57</v>
      </c>
      <c r="C29" s="20" t="s">
        <v>27</v>
      </c>
      <c r="D29" s="21">
        <v>19700000</v>
      </c>
      <c r="E29" s="21"/>
      <c r="F29" s="21">
        <f t="shared" si="5"/>
        <v>19700000</v>
      </c>
      <c r="G29" s="21"/>
      <c r="H29" s="21">
        <f>F29+G29</f>
        <v>19700000</v>
      </c>
      <c r="I29" s="21"/>
      <c r="J29" s="21">
        <f>H29+I29</f>
        <v>19700000</v>
      </c>
      <c r="K29" s="21"/>
      <c r="L29" s="21">
        <f t="shared" si="0"/>
        <v>19700000</v>
      </c>
      <c r="M29" s="21"/>
      <c r="N29" s="21">
        <f t="shared" si="4"/>
        <v>19700000</v>
      </c>
      <c r="O29" s="21"/>
      <c r="P29" s="21">
        <f t="shared" si="2"/>
        <v>19700000</v>
      </c>
      <c r="Q29" s="21"/>
      <c r="R29" s="21">
        <f t="shared" si="3"/>
        <v>19700000</v>
      </c>
    </row>
    <row r="30" spans="2:18" ht="116.25" customHeight="1" x14ac:dyDescent="0.25">
      <c r="B30" s="20" t="s">
        <v>28</v>
      </c>
      <c r="C30" s="20" t="s">
        <v>72</v>
      </c>
      <c r="D30" s="21">
        <f>SUM(D31:D34)</f>
        <v>246781700</v>
      </c>
      <c r="E30" s="21">
        <f>SUM(E31:E34)</f>
        <v>0</v>
      </c>
      <c r="F30" s="21">
        <f t="shared" si="5"/>
        <v>246781700</v>
      </c>
      <c r="G30" s="21">
        <f>SUM(G31:G34)</f>
        <v>0</v>
      </c>
      <c r="H30" s="21">
        <f>SUM(H31:H34)</f>
        <v>246781700</v>
      </c>
      <c r="I30" s="21">
        <f>SUM(I31:I34)</f>
        <v>0</v>
      </c>
      <c r="J30" s="21">
        <f>SUM(J31:J34)</f>
        <v>246781700</v>
      </c>
      <c r="K30" s="21">
        <f>SUM(K31:K34)</f>
        <v>0</v>
      </c>
      <c r="L30" s="21">
        <f t="shared" si="0"/>
        <v>246781700</v>
      </c>
      <c r="M30" s="21">
        <f>SUM(M31:M34)</f>
        <v>0</v>
      </c>
      <c r="N30" s="21">
        <f t="shared" si="4"/>
        <v>246781700</v>
      </c>
      <c r="O30" s="21">
        <f>SUM(O31:O34)</f>
        <v>0</v>
      </c>
      <c r="P30" s="21">
        <f t="shared" si="2"/>
        <v>246781700</v>
      </c>
      <c r="Q30" s="21">
        <f>SUM(Q31:Q34)</f>
        <v>0</v>
      </c>
      <c r="R30" s="21">
        <f t="shared" si="3"/>
        <v>246781700</v>
      </c>
    </row>
    <row r="31" spans="2:18" ht="118.5" customHeight="1" x14ac:dyDescent="0.25">
      <c r="B31" s="1" t="s">
        <v>78</v>
      </c>
      <c r="C31" s="1" t="s">
        <v>29</v>
      </c>
      <c r="D31" s="3">
        <v>223005700</v>
      </c>
      <c r="E31" s="3"/>
      <c r="F31" s="3">
        <f t="shared" si="5"/>
        <v>223005700</v>
      </c>
      <c r="G31" s="3"/>
      <c r="H31" s="3">
        <f>SUM(G31+F31)</f>
        <v>223005700</v>
      </c>
      <c r="I31" s="3"/>
      <c r="J31" s="3">
        <f>SUM(I31+H31)</f>
        <v>223005700</v>
      </c>
      <c r="K31" s="3"/>
      <c r="L31" s="3">
        <f t="shared" si="0"/>
        <v>223005700</v>
      </c>
      <c r="M31" s="3"/>
      <c r="N31" s="3">
        <f t="shared" si="4"/>
        <v>223005700</v>
      </c>
      <c r="O31" s="3"/>
      <c r="P31" s="3">
        <f t="shared" si="2"/>
        <v>223005700</v>
      </c>
      <c r="Q31" s="3"/>
      <c r="R31" s="3">
        <f t="shared" si="3"/>
        <v>223005700</v>
      </c>
    </row>
    <row r="32" spans="2:18" ht="113.25" customHeight="1" x14ac:dyDescent="0.25">
      <c r="B32" s="1" t="s">
        <v>56</v>
      </c>
      <c r="C32" s="1" t="s">
        <v>73</v>
      </c>
      <c r="D32" s="3">
        <v>13900000</v>
      </c>
      <c r="E32" s="3"/>
      <c r="F32" s="3">
        <f t="shared" si="5"/>
        <v>13900000</v>
      </c>
      <c r="G32" s="3"/>
      <c r="H32" s="3">
        <f>SUM(G32+F32)</f>
        <v>13900000</v>
      </c>
      <c r="I32" s="3"/>
      <c r="J32" s="3">
        <f>SUM(I32+H32)</f>
        <v>13900000</v>
      </c>
      <c r="K32" s="3"/>
      <c r="L32" s="3">
        <f t="shared" si="0"/>
        <v>13900000</v>
      </c>
      <c r="M32" s="3"/>
      <c r="N32" s="3">
        <f t="shared" si="4"/>
        <v>13900000</v>
      </c>
      <c r="O32" s="3"/>
      <c r="P32" s="3">
        <f t="shared" si="2"/>
        <v>13900000</v>
      </c>
      <c r="Q32" s="3"/>
      <c r="R32" s="3">
        <f t="shared" si="3"/>
        <v>13900000</v>
      </c>
    </row>
    <row r="33" spans="2:18" ht="149.25" customHeight="1" x14ac:dyDescent="0.25">
      <c r="B33" s="1" t="s">
        <v>89</v>
      </c>
      <c r="C33" s="1" t="s">
        <v>88</v>
      </c>
      <c r="D33" s="3">
        <v>2526000</v>
      </c>
      <c r="E33" s="3"/>
      <c r="F33" s="3">
        <f t="shared" si="5"/>
        <v>2526000</v>
      </c>
      <c r="G33" s="3"/>
      <c r="H33" s="3">
        <f>SUM(G33+F33)</f>
        <v>2526000</v>
      </c>
      <c r="I33" s="3"/>
      <c r="J33" s="3">
        <f>SUM(I33+H33)</f>
        <v>2526000</v>
      </c>
      <c r="K33" s="3"/>
      <c r="L33" s="3">
        <f t="shared" si="0"/>
        <v>2526000</v>
      </c>
      <c r="M33" s="3"/>
      <c r="N33" s="3">
        <f t="shared" si="4"/>
        <v>2526000</v>
      </c>
      <c r="O33" s="3"/>
      <c r="P33" s="3">
        <f t="shared" si="2"/>
        <v>2526000</v>
      </c>
      <c r="Q33" s="3"/>
      <c r="R33" s="3">
        <f t="shared" si="3"/>
        <v>2526000</v>
      </c>
    </row>
    <row r="34" spans="2:18" ht="115.5" customHeight="1" x14ac:dyDescent="0.25">
      <c r="B34" s="1" t="s">
        <v>55</v>
      </c>
      <c r="C34" s="1" t="s">
        <v>74</v>
      </c>
      <c r="D34" s="3">
        <v>7350000</v>
      </c>
      <c r="E34" s="3"/>
      <c r="F34" s="3">
        <f t="shared" si="5"/>
        <v>7350000</v>
      </c>
      <c r="G34" s="3"/>
      <c r="H34" s="3">
        <f>SUM(G34+F34)</f>
        <v>7350000</v>
      </c>
      <c r="I34" s="3"/>
      <c r="J34" s="3">
        <f>SUM(I34+H34)</f>
        <v>7350000</v>
      </c>
      <c r="K34" s="3"/>
      <c r="L34" s="3">
        <f t="shared" si="0"/>
        <v>7350000</v>
      </c>
      <c r="M34" s="3"/>
      <c r="N34" s="3">
        <f t="shared" si="4"/>
        <v>7350000</v>
      </c>
      <c r="O34" s="3"/>
      <c r="P34" s="3">
        <f t="shared" si="2"/>
        <v>7350000</v>
      </c>
      <c r="Q34" s="3"/>
      <c r="R34" s="3">
        <f t="shared" si="3"/>
        <v>7350000</v>
      </c>
    </row>
    <row r="35" spans="2:18" ht="31.5" x14ac:dyDescent="0.25">
      <c r="B35" s="20" t="s">
        <v>30</v>
      </c>
      <c r="C35" s="20" t="s">
        <v>31</v>
      </c>
      <c r="D35" s="21">
        <f>D36</f>
        <v>8325000</v>
      </c>
      <c r="E35" s="21">
        <f>E36</f>
        <v>0</v>
      </c>
      <c r="F35" s="21">
        <f t="shared" si="5"/>
        <v>8325000</v>
      </c>
      <c r="G35" s="21">
        <f>G36</f>
        <v>0</v>
      </c>
      <c r="H35" s="21">
        <f>H36</f>
        <v>8325000</v>
      </c>
      <c r="I35" s="21">
        <f>I36</f>
        <v>0</v>
      </c>
      <c r="J35" s="21">
        <f>J36</f>
        <v>8325000</v>
      </c>
      <c r="K35" s="21">
        <f>K36</f>
        <v>0</v>
      </c>
      <c r="L35" s="21">
        <f t="shared" si="0"/>
        <v>8325000</v>
      </c>
      <c r="M35" s="21">
        <f>M36</f>
        <v>0</v>
      </c>
      <c r="N35" s="21">
        <f t="shared" si="4"/>
        <v>8325000</v>
      </c>
      <c r="O35" s="21">
        <f>O36</f>
        <v>0</v>
      </c>
      <c r="P35" s="21">
        <f t="shared" si="2"/>
        <v>8325000</v>
      </c>
      <c r="Q35" s="21">
        <f>Q36</f>
        <v>0</v>
      </c>
      <c r="R35" s="21">
        <f t="shared" si="3"/>
        <v>8325000</v>
      </c>
    </row>
    <row r="36" spans="2:18" ht="80.25" customHeight="1" x14ac:dyDescent="0.25">
      <c r="B36" s="1" t="s">
        <v>54</v>
      </c>
      <c r="C36" s="1" t="s">
        <v>32</v>
      </c>
      <c r="D36" s="3">
        <v>8325000</v>
      </c>
      <c r="E36" s="3"/>
      <c r="F36" s="3">
        <f t="shared" si="5"/>
        <v>8325000</v>
      </c>
      <c r="G36" s="3"/>
      <c r="H36" s="3">
        <f>SUM(G36+F36)</f>
        <v>8325000</v>
      </c>
      <c r="I36" s="3"/>
      <c r="J36" s="3">
        <f>SUM(I36+H36)</f>
        <v>8325000</v>
      </c>
      <c r="K36" s="3"/>
      <c r="L36" s="3">
        <f t="shared" si="0"/>
        <v>8325000</v>
      </c>
      <c r="M36" s="3"/>
      <c r="N36" s="3">
        <f t="shared" si="4"/>
        <v>8325000</v>
      </c>
      <c r="O36" s="3"/>
      <c r="P36" s="3">
        <f t="shared" si="2"/>
        <v>8325000</v>
      </c>
      <c r="Q36" s="3"/>
      <c r="R36" s="3">
        <f t="shared" si="3"/>
        <v>8325000</v>
      </c>
    </row>
    <row r="37" spans="2:18" ht="36" customHeight="1" x14ac:dyDescent="0.25">
      <c r="B37" s="18" t="s">
        <v>33</v>
      </c>
      <c r="C37" s="18" t="s">
        <v>34</v>
      </c>
      <c r="D37" s="19">
        <f>SUM(D38:D40)</f>
        <v>73382800</v>
      </c>
      <c r="E37" s="19">
        <f>SUM(E38:E40)</f>
        <v>0</v>
      </c>
      <c r="F37" s="19">
        <f t="shared" si="5"/>
        <v>73382800</v>
      </c>
      <c r="G37" s="19">
        <f>SUM(G38:G40)</f>
        <v>0</v>
      </c>
      <c r="H37" s="19">
        <f>SUM(H38:H40)</f>
        <v>73382800</v>
      </c>
      <c r="I37" s="19">
        <f>SUM(I38:I40)</f>
        <v>0</v>
      </c>
      <c r="J37" s="19">
        <f>SUM(J38:J40)</f>
        <v>73382800</v>
      </c>
      <c r="K37" s="19">
        <f>SUM(K38:K40)</f>
        <v>0</v>
      </c>
      <c r="L37" s="19">
        <f t="shared" si="0"/>
        <v>73382800</v>
      </c>
      <c r="M37" s="19">
        <f>SUM(M38:M40)</f>
        <v>0</v>
      </c>
      <c r="N37" s="19">
        <f t="shared" si="4"/>
        <v>73382800</v>
      </c>
      <c r="O37" s="19">
        <f>SUM(O38:O40)</f>
        <v>0</v>
      </c>
      <c r="P37" s="19">
        <f t="shared" si="2"/>
        <v>73382800</v>
      </c>
      <c r="Q37" s="19">
        <f>SUM(Q38:Q40)</f>
        <v>0</v>
      </c>
      <c r="R37" s="19">
        <f t="shared" si="3"/>
        <v>73382800</v>
      </c>
    </row>
    <row r="38" spans="2:18" ht="31.5" x14ac:dyDescent="0.25">
      <c r="B38" s="20" t="s">
        <v>53</v>
      </c>
      <c r="C38" s="20" t="s">
        <v>35</v>
      </c>
      <c r="D38" s="21">
        <v>58982800</v>
      </c>
      <c r="E38" s="21"/>
      <c r="F38" s="21">
        <f t="shared" si="5"/>
        <v>58982800</v>
      </c>
      <c r="G38" s="21"/>
      <c r="H38" s="21">
        <f>SUM(F38,G38)</f>
        <v>58982800</v>
      </c>
      <c r="I38" s="21"/>
      <c r="J38" s="21">
        <f>SUM(H38,I38)</f>
        <v>58982800</v>
      </c>
      <c r="K38" s="21"/>
      <c r="L38" s="21">
        <f t="shared" si="0"/>
        <v>58982800</v>
      </c>
      <c r="M38" s="21"/>
      <c r="N38" s="21">
        <f t="shared" si="4"/>
        <v>58982800</v>
      </c>
      <c r="O38" s="21"/>
      <c r="P38" s="21">
        <f t="shared" si="2"/>
        <v>58982800</v>
      </c>
      <c r="Q38" s="21"/>
      <c r="R38" s="21">
        <f t="shared" si="3"/>
        <v>58982800</v>
      </c>
    </row>
    <row r="39" spans="2:18" x14ac:dyDescent="0.25">
      <c r="B39" s="20" t="s">
        <v>84</v>
      </c>
      <c r="C39" s="20" t="s">
        <v>36</v>
      </c>
      <c r="D39" s="21">
        <v>400000</v>
      </c>
      <c r="E39" s="21"/>
      <c r="F39" s="21">
        <f t="shared" si="5"/>
        <v>400000</v>
      </c>
      <c r="G39" s="21"/>
      <c r="H39" s="21">
        <f>SUM(F39,G39)</f>
        <v>400000</v>
      </c>
      <c r="I39" s="21"/>
      <c r="J39" s="21">
        <f>SUM(H39,I39)</f>
        <v>400000</v>
      </c>
      <c r="K39" s="21"/>
      <c r="L39" s="21">
        <f t="shared" si="0"/>
        <v>400000</v>
      </c>
      <c r="M39" s="21"/>
      <c r="N39" s="21">
        <f t="shared" si="4"/>
        <v>400000</v>
      </c>
      <c r="O39" s="21"/>
      <c r="P39" s="21">
        <f t="shared" si="2"/>
        <v>400000</v>
      </c>
      <c r="Q39" s="21"/>
      <c r="R39" s="21">
        <f t="shared" si="3"/>
        <v>400000</v>
      </c>
    </row>
    <row r="40" spans="2:18" x14ac:dyDescent="0.25">
      <c r="B40" s="20" t="s">
        <v>52</v>
      </c>
      <c r="C40" s="20" t="s">
        <v>37</v>
      </c>
      <c r="D40" s="21">
        <v>14000000</v>
      </c>
      <c r="E40" s="21"/>
      <c r="F40" s="21">
        <f t="shared" si="5"/>
        <v>14000000</v>
      </c>
      <c r="G40" s="21"/>
      <c r="H40" s="21">
        <f>SUM(F40,G40)</f>
        <v>14000000</v>
      </c>
      <c r="I40" s="21"/>
      <c r="J40" s="21">
        <f>SUM(H40,I40)</f>
        <v>14000000</v>
      </c>
      <c r="K40" s="21"/>
      <c r="L40" s="21">
        <f t="shared" si="0"/>
        <v>14000000</v>
      </c>
      <c r="M40" s="21"/>
      <c r="N40" s="21">
        <f t="shared" si="4"/>
        <v>14000000</v>
      </c>
      <c r="O40" s="21"/>
      <c r="P40" s="21">
        <f t="shared" si="2"/>
        <v>14000000</v>
      </c>
      <c r="Q40" s="21"/>
      <c r="R40" s="21">
        <f t="shared" si="3"/>
        <v>14000000</v>
      </c>
    </row>
    <row r="41" spans="2:18" ht="35.25" customHeight="1" x14ac:dyDescent="0.25">
      <c r="B41" s="18" t="s">
        <v>38</v>
      </c>
      <c r="C41" s="18" t="s">
        <v>79</v>
      </c>
      <c r="D41" s="19">
        <f>SUM(D42:D43)</f>
        <v>35000000</v>
      </c>
      <c r="E41" s="19">
        <f>SUM(E42:E43)</f>
        <v>0</v>
      </c>
      <c r="F41" s="19">
        <f t="shared" si="5"/>
        <v>35000000</v>
      </c>
      <c r="G41" s="19">
        <f>SUM(G42:G43)</f>
        <v>7300000</v>
      </c>
      <c r="H41" s="19">
        <f>SUM(H42:H43)</f>
        <v>42300000</v>
      </c>
      <c r="I41" s="19">
        <f>SUM(I42:I43)</f>
        <v>0</v>
      </c>
      <c r="J41" s="19">
        <f>SUM(J42:J43)</f>
        <v>42300000</v>
      </c>
      <c r="K41" s="19">
        <f>SUM(K42:K43)</f>
        <v>0</v>
      </c>
      <c r="L41" s="19">
        <f t="shared" si="0"/>
        <v>42300000</v>
      </c>
      <c r="M41" s="19">
        <f>SUM(M42:M43)</f>
        <v>0</v>
      </c>
      <c r="N41" s="19">
        <f t="shared" si="4"/>
        <v>42300000</v>
      </c>
      <c r="O41" s="19">
        <f>SUM(O42:O43)</f>
        <v>0</v>
      </c>
      <c r="P41" s="19">
        <f t="shared" si="2"/>
        <v>42300000</v>
      </c>
      <c r="Q41" s="19">
        <f>SUM(Q42:Q43)</f>
        <v>0</v>
      </c>
      <c r="R41" s="19">
        <f t="shared" si="3"/>
        <v>42300000</v>
      </c>
    </row>
    <row r="42" spans="2:18" ht="49.5" customHeight="1" x14ac:dyDescent="0.25">
      <c r="B42" s="22" t="s">
        <v>80</v>
      </c>
      <c r="C42" s="23" t="s">
        <v>81</v>
      </c>
      <c r="D42" s="21">
        <v>18200000</v>
      </c>
      <c r="E42" s="21"/>
      <c r="F42" s="21">
        <f t="shared" si="5"/>
        <v>18200000</v>
      </c>
      <c r="G42" s="21">
        <v>7300000</v>
      </c>
      <c r="H42" s="21">
        <f>SUM(F42,G42)</f>
        <v>25500000</v>
      </c>
      <c r="I42" s="21"/>
      <c r="J42" s="21">
        <f>SUM(H42,I42)</f>
        <v>25500000</v>
      </c>
      <c r="K42" s="21"/>
      <c r="L42" s="21">
        <f t="shared" si="0"/>
        <v>25500000</v>
      </c>
      <c r="M42" s="21"/>
      <c r="N42" s="21">
        <f t="shared" si="4"/>
        <v>25500000</v>
      </c>
      <c r="O42" s="21"/>
      <c r="P42" s="21">
        <f t="shared" si="2"/>
        <v>25500000</v>
      </c>
      <c r="Q42" s="21"/>
      <c r="R42" s="21">
        <f t="shared" si="3"/>
        <v>25500000</v>
      </c>
    </row>
    <row r="43" spans="2:18" ht="31.5" x14ac:dyDescent="0.25">
      <c r="B43" s="22" t="s">
        <v>90</v>
      </c>
      <c r="C43" s="24" t="s">
        <v>87</v>
      </c>
      <c r="D43" s="21">
        <v>16800000</v>
      </c>
      <c r="E43" s="21"/>
      <c r="F43" s="21">
        <f t="shared" si="5"/>
        <v>16800000</v>
      </c>
      <c r="G43" s="21"/>
      <c r="H43" s="21">
        <f>SUM(F43,G43)</f>
        <v>16800000</v>
      </c>
      <c r="I43" s="21"/>
      <c r="J43" s="21">
        <f>SUM(H43,I43)</f>
        <v>16800000</v>
      </c>
      <c r="K43" s="21"/>
      <c r="L43" s="21">
        <f t="shared" si="0"/>
        <v>16800000</v>
      </c>
      <c r="M43" s="21"/>
      <c r="N43" s="21">
        <f t="shared" si="4"/>
        <v>16800000</v>
      </c>
      <c r="O43" s="21"/>
      <c r="P43" s="21">
        <f t="shared" si="2"/>
        <v>16800000</v>
      </c>
      <c r="Q43" s="21"/>
      <c r="R43" s="21">
        <f t="shared" si="3"/>
        <v>16800000</v>
      </c>
    </row>
    <row r="44" spans="2:18" ht="31.5" x14ac:dyDescent="0.25">
      <c r="B44" s="18" t="s">
        <v>39</v>
      </c>
      <c r="C44" s="18" t="s">
        <v>40</v>
      </c>
      <c r="D44" s="19">
        <f>SUM(D45,D46)</f>
        <v>87774800</v>
      </c>
      <c r="E44" s="19">
        <f>SUM(E45,E46)</f>
        <v>0</v>
      </c>
      <c r="F44" s="19">
        <f t="shared" si="5"/>
        <v>87774800</v>
      </c>
      <c r="G44" s="19">
        <f>SUM(G45,G46)</f>
        <v>0</v>
      </c>
      <c r="H44" s="19">
        <f>SUM(H45,H46)</f>
        <v>87774800</v>
      </c>
      <c r="I44" s="19">
        <f>SUM(I45,I46)</f>
        <v>0</v>
      </c>
      <c r="J44" s="19">
        <f>SUM(J45,J46)</f>
        <v>87774800</v>
      </c>
      <c r="K44" s="19">
        <f>SUM(K45,K46)</f>
        <v>20000000</v>
      </c>
      <c r="L44" s="19">
        <f t="shared" si="0"/>
        <v>107774800</v>
      </c>
      <c r="M44" s="19">
        <f>SUM(M45,M46)</f>
        <v>0</v>
      </c>
      <c r="N44" s="19">
        <f t="shared" si="4"/>
        <v>107774800</v>
      </c>
      <c r="O44" s="19">
        <f>SUM(O45,O46)</f>
        <v>0</v>
      </c>
      <c r="P44" s="19">
        <f t="shared" si="2"/>
        <v>107774800</v>
      </c>
      <c r="Q44" s="19">
        <f>SUM(Q45,Q46)</f>
        <v>0</v>
      </c>
      <c r="R44" s="19">
        <f t="shared" si="3"/>
        <v>107774800</v>
      </c>
    </row>
    <row r="45" spans="2:18" ht="97.5" customHeight="1" x14ac:dyDescent="0.25">
      <c r="B45" s="20" t="s">
        <v>41</v>
      </c>
      <c r="C45" s="20" t="s">
        <v>75</v>
      </c>
      <c r="D45" s="21">
        <v>42000000</v>
      </c>
      <c r="E45" s="21"/>
      <c r="F45" s="21">
        <f t="shared" si="5"/>
        <v>42000000</v>
      </c>
      <c r="G45" s="21"/>
      <c r="H45" s="21">
        <f>SUM(F45,G45)</f>
        <v>42000000</v>
      </c>
      <c r="I45" s="21"/>
      <c r="J45" s="21">
        <f>SUM(H45,I45)</f>
        <v>42000000</v>
      </c>
      <c r="K45" s="21">
        <v>20000000</v>
      </c>
      <c r="L45" s="21">
        <f t="shared" si="0"/>
        <v>62000000</v>
      </c>
      <c r="M45" s="21"/>
      <c r="N45" s="21">
        <f t="shared" si="4"/>
        <v>62000000</v>
      </c>
      <c r="O45" s="21"/>
      <c r="P45" s="21">
        <f t="shared" si="2"/>
        <v>62000000</v>
      </c>
      <c r="Q45" s="21"/>
      <c r="R45" s="21">
        <f t="shared" si="3"/>
        <v>62000000</v>
      </c>
    </row>
    <row r="46" spans="2:18" ht="65.25" customHeight="1" x14ac:dyDescent="0.25">
      <c r="B46" s="20" t="s">
        <v>42</v>
      </c>
      <c r="C46" s="20" t="s">
        <v>76</v>
      </c>
      <c r="D46" s="21">
        <f>SUM(D47,D48)</f>
        <v>45774800</v>
      </c>
      <c r="E46" s="21">
        <f>SUM(E47,E48)</f>
        <v>0</v>
      </c>
      <c r="F46" s="21">
        <f t="shared" si="5"/>
        <v>45774800</v>
      </c>
      <c r="G46" s="21">
        <f>SUM(G47,G48)</f>
        <v>0</v>
      </c>
      <c r="H46" s="21">
        <f>SUM(H47,H48)</f>
        <v>45774800</v>
      </c>
      <c r="I46" s="21">
        <f>SUM(I47,I48)</f>
        <v>0</v>
      </c>
      <c r="J46" s="21">
        <f>SUM(J47,J48)</f>
        <v>45774800</v>
      </c>
      <c r="K46" s="21">
        <f>SUM(K47,K48)</f>
        <v>0</v>
      </c>
      <c r="L46" s="21">
        <f t="shared" si="0"/>
        <v>45774800</v>
      </c>
      <c r="M46" s="21">
        <f>SUM(M47,M48)</f>
        <v>0</v>
      </c>
      <c r="N46" s="21">
        <f t="shared" si="4"/>
        <v>45774800</v>
      </c>
      <c r="O46" s="21">
        <f>SUM(O47,O48)</f>
        <v>0</v>
      </c>
      <c r="P46" s="21">
        <f t="shared" si="2"/>
        <v>45774800</v>
      </c>
      <c r="Q46" s="21">
        <f>SUM(Q47,Q48)</f>
        <v>0</v>
      </c>
      <c r="R46" s="21">
        <f t="shared" si="3"/>
        <v>45774800</v>
      </c>
    </row>
    <row r="47" spans="2:18" ht="68.25" customHeight="1" x14ac:dyDescent="0.25">
      <c r="B47" s="1" t="s">
        <v>70</v>
      </c>
      <c r="C47" s="1" t="s">
        <v>51</v>
      </c>
      <c r="D47" s="3">
        <v>31174600</v>
      </c>
      <c r="E47" s="3"/>
      <c r="F47" s="3">
        <f t="shared" si="5"/>
        <v>31174600</v>
      </c>
      <c r="G47" s="3"/>
      <c r="H47" s="3">
        <f>SUM(F47,G47)</f>
        <v>31174600</v>
      </c>
      <c r="I47" s="3"/>
      <c r="J47" s="3">
        <f>SUM(H47,I47)</f>
        <v>31174600</v>
      </c>
      <c r="K47" s="3"/>
      <c r="L47" s="3">
        <f t="shared" si="0"/>
        <v>31174600</v>
      </c>
      <c r="M47" s="3"/>
      <c r="N47" s="3">
        <f t="shared" si="4"/>
        <v>31174600</v>
      </c>
      <c r="O47" s="3"/>
      <c r="P47" s="3">
        <f t="shared" si="2"/>
        <v>31174600</v>
      </c>
      <c r="Q47" s="3"/>
      <c r="R47" s="3">
        <f t="shared" si="3"/>
        <v>31174600</v>
      </c>
    </row>
    <row r="48" spans="2:18" ht="81.75" customHeight="1" x14ac:dyDescent="0.25">
      <c r="B48" s="1" t="s">
        <v>71</v>
      </c>
      <c r="C48" s="1" t="s">
        <v>77</v>
      </c>
      <c r="D48" s="3">
        <v>14600200</v>
      </c>
      <c r="E48" s="3"/>
      <c r="F48" s="3">
        <f t="shared" si="5"/>
        <v>14600200</v>
      </c>
      <c r="G48" s="3"/>
      <c r="H48" s="3">
        <f>SUM(F48,G48)</f>
        <v>14600200</v>
      </c>
      <c r="I48" s="3"/>
      <c r="J48" s="3">
        <f>SUM(H48,I48)</f>
        <v>14600200</v>
      </c>
      <c r="K48" s="3"/>
      <c r="L48" s="3">
        <f t="shared" si="0"/>
        <v>14600200</v>
      </c>
      <c r="M48" s="3"/>
      <c r="N48" s="3">
        <f t="shared" si="4"/>
        <v>14600200</v>
      </c>
      <c r="O48" s="3"/>
      <c r="P48" s="3">
        <f t="shared" si="2"/>
        <v>14600200</v>
      </c>
      <c r="Q48" s="3"/>
      <c r="R48" s="3">
        <f t="shared" si="3"/>
        <v>14600200</v>
      </c>
    </row>
    <row r="49" spans="1:18" ht="18.75" customHeight="1" x14ac:dyDescent="0.25">
      <c r="B49" s="18" t="s">
        <v>43</v>
      </c>
      <c r="C49" s="18" t="s">
        <v>44</v>
      </c>
      <c r="D49" s="19">
        <f>SUM(D50:D51)</f>
        <v>130000000</v>
      </c>
      <c r="E49" s="19">
        <f>SUM(E50:E51)</f>
        <v>0</v>
      </c>
      <c r="F49" s="19">
        <f t="shared" si="5"/>
        <v>130000000</v>
      </c>
      <c r="G49" s="19">
        <f>SUM(G50:G51)</f>
        <v>0</v>
      </c>
      <c r="H49" s="19">
        <f>SUM(H50:H51)</f>
        <v>130000000</v>
      </c>
      <c r="I49" s="19">
        <f>SUM(I50:I51)</f>
        <v>0</v>
      </c>
      <c r="J49" s="19">
        <f>SUM(J50:J51)</f>
        <v>130000000</v>
      </c>
      <c r="K49" s="19">
        <f>SUM(K50:K51)</f>
        <v>2500000</v>
      </c>
      <c r="L49" s="19">
        <f t="shared" si="0"/>
        <v>132500000</v>
      </c>
      <c r="M49" s="19">
        <f>SUM(M50:M51)</f>
        <v>0</v>
      </c>
      <c r="N49" s="19">
        <f t="shared" si="4"/>
        <v>132500000</v>
      </c>
      <c r="O49" s="19">
        <f>SUM(O50:O51)</f>
        <v>20000000</v>
      </c>
      <c r="P49" s="19">
        <f t="shared" si="2"/>
        <v>152500000</v>
      </c>
      <c r="Q49" s="19">
        <f>SUM(Q50:Q51)</f>
        <v>0</v>
      </c>
      <c r="R49" s="19">
        <f t="shared" si="3"/>
        <v>152500000</v>
      </c>
    </row>
    <row r="50" spans="1:18" ht="48.75" customHeight="1" x14ac:dyDescent="0.25">
      <c r="B50" s="20" t="s">
        <v>91</v>
      </c>
      <c r="C50" s="20" t="s">
        <v>92</v>
      </c>
      <c r="D50" s="25">
        <v>120000000</v>
      </c>
      <c r="E50" s="25"/>
      <c r="F50" s="25">
        <f t="shared" si="5"/>
        <v>120000000</v>
      </c>
      <c r="G50" s="25"/>
      <c r="H50" s="21">
        <f>SUM(F50,G50)</f>
        <v>120000000</v>
      </c>
      <c r="I50" s="25"/>
      <c r="J50" s="21">
        <f>SUM(H50,I50)</f>
        <v>120000000</v>
      </c>
      <c r="K50" s="21">
        <v>2500000</v>
      </c>
      <c r="L50" s="21">
        <f t="shared" si="0"/>
        <v>122500000</v>
      </c>
      <c r="M50" s="21"/>
      <c r="N50" s="21">
        <f t="shared" si="4"/>
        <v>122500000</v>
      </c>
      <c r="O50" s="21">
        <v>20000000</v>
      </c>
      <c r="P50" s="21">
        <f t="shared" si="2"/>
        <v>142500000</v>
      </c>
      <c r="Q50" s="21"/>
      <c r="R50" s="21">
        <f t="shared" si="3"/>
        <v>142500000</v>
      </c>
    </row>
    <row r="51" spans="1:18" ht="66" customHeight="1" x14ac:dyDescent="0.25">
      <c r="B51" s="20" t="s">
        <v>45</v>
      </c>
      <c r="C51" s="20" t="s">
        <v>46</v>
      </c>
      <c r="D51" s="21">
        <v>10000000</v>
      </c>
      <c r="E51" s="21"/>
      <c r="F51" s="21">
        <f t="shared" si="5"/>
        <v>10000000</v>
      </c>
      <c r="G51" s="21"/>
      <c r="H51" s="21">
        <f>SUM(F51,G51)</f>
        <v>10000000</v>
      </c>
      <c r="I51" s="21"/>
      <c r="J51" s="21">
        <f>SUM(H51,I51)</f>
        <v>10000000</v>
      </c>
      <c r="K51" s="21"/>
      <c r="L51" s="21">
        <f t="shared" si="0"/>
        <v>10000000</v>
      </c>
      <c r="M51" s="21"/>
      <c r="N51" s="21">
        <f t="shared" si="4"/>
        <v>10000000</v>
      </c>
      <c r="O51" s="21"/>
      <c r="P51" s="21">
        <f t="shared" si="2"/>
        <v>10000000</v>
      </c>
      <c r="Q51" s="21"/>
      <c r="R51" s="21">
        <f t="shared" si="3"/>
        <v>10000000</v>
      </c>
    </row>
    <row r="52" spans="1:18" ht="18" customHeight="1" x14ac:dyDescent="0.25">
      <c r="B52" s="18" t="s">
        <v>47</v>
      </c>
      <c r="C52" s="18" t="s">
        <v>48</v>
      </c>
      <c r="D52" s="19">
        <f>D53</f>
        <v>3000000</v>
      </c>
      <c r="E52" s="19">
        <f>E53</f>
        <v>0</v>
      </c>
      <c r="F52" s="19">
        <f t="shared" si="5"/>
        <v>3000000</v>
      </c>
      <c r="G52" s="19">
        <f>G53</f>
        <v>0</v>
      </c>
      <c r="H52" s="19">
        <f>H53</f>
        <v>3000000</v>
      </c>
      <c r="I52" s="19">
        <f>I53</f>
        <v>12000000</v>
      </c>
      <c r="J52" s="19">
        <f>J53</f>
        <v>15000000</v>
      </c>
      <c r="K52" s="19">
        <f>K53</f>
        <v>0</v>
      </c>
      <c r="L52" s="19">
        <f t="shared" si="0"/>
        <v>15000000</v>
      </c>
      <c r="M52" s="19">
        <f>M53</f>
        <v>0</v>
      </c>
      <c r="N52" s="19">
        <f t="shared" si="4"/>
        <v>15000000</v>
      </c>
      <c r="O52" s="19">
        <f>O53</f>
        <v>0</v>
      </c>
      <c r="P52" s="19">
        <f t="shared" si="2"/>
        <v>15000000</v>
      </c>
      <c r="Q52" s="19">
        <f>Q53</f>
        <v>0</v>
      </c>
      <c r="R52" s="19">
        <f t="shared" si="3"/>
        <v>15000000</v>
      </c>
    </row>
    <row r="53" spans="1:18" ht="34.5" customHeight="1" x14ac:dyDescent="0.25">
      <c r="B53" s="20" t="s">
        <v>49</v>
      </c>
      <c r="C53" s="20" t="s">
        <v>50</v>
      </c>
      <c r="D53" s="21">
        <v>3000000</v>
      </c>
      <c r="E53" s="21"/>
      <c r="F53" s="21">
        <f t="shared" si="5"/>
        <v>3000000</v>
      </c>
      <c r="G53" s="21"/>
      <c r="H53" s="21">
        <f>SUM(F53,G53)</f>
        <v>3000000</v>
      </c>
      <c r="I53" s="38">
        <v>12000000</v>
      </c>
      <c r="J53" s="21">
        <f>SUM(H53,I53)</f>
        <v>15000000</v>
      </c>
      <c r="K53" s="21"/>
      <c r="L53" s="21">
        <f t="shared" si="0"/>
        <v>15000000</v>
      </c>
      <c r="M53" s="21"/>
      <c r="N53" s="21">
        <f t="shared" si="4"/>
        <v>15000000</v>
      </c>
      <c r="O53" s="21"/>
      <c r="P53" s="21">
        <f t="shared" si="2"/>
        <v>15000000</v>
      </c>
      <c r="Q53" s="21"/>
      <c r="R53" s="21">
        <f t="shared" si="3"/>
        <v>15000000</v>
      </c>
    </row>
    <row r="54" spans="1:18" ht="17.25" customHeight="1" x14ac:dyDescent="0.25">
      <c r="A54" s="6"/>
      <c r="B54" s="18" t="s">
        <v>93</v>
      </c>
      <c r="C54" s="18" t="s">
        <v>94</v>
      </c>
      <c r="D54" s="26">
        <f>SUM(D55)</f>
        <v>3529874776</v>
      </c>
      <c r="E54" s="26">
        <f>SUM(E55)</f>
        <v>85037300</v>
      </c>
      <c r="F54" s="26">
        <f t="shared" si="5"/>
        <v>3614912076</v>
      </c>
      <c r="G54" s="26">
        <f>SUM(G55)</f>
        <v>-7618600</v>
      </c>
      <c r="H54" s="26">
        <f>SUM(H55,H134,H139)</f>
        <v>3607293476</v>
      </c>
      <c r="I54" s="26">
        <f>SUM(I55,I134,I139)</f>
        <v>2291123903.71</v>
      </c>
      <c r="J54" s="26">
        <f>SUM(J55,J134,J139)</f>
        <v>5898417379.71</v>
      </c>
      <c r="K54" s="26">
        <f>SUM(K55,K134,K139)</f>
        <v>0</v>
      </c>
      <c r="L54" s="26">
        <f t="shared" si="0"/>
        <v>5898417379.71</v>
      </c>
      <c r="M54" s="26">
        <f>SUM(M55,M134,M139)</f>
        <v>1047178431</v>
      </c>
      <c r="N54" s="26">
        <f t="shared" si="4"/>
        <v>6945595810.71</v>
      </c>
      <c r="O54" s="26">
        <f>SUM(O55,O134,O139)</f>
        <v>0</v>
      </c>
      <c r="P54" s="26">
        <f>N54+O54</f>
        <v>6945595810.71</v>
      </c>
      <c r="Q54" s="26">
        <f>SUM(Q55,Q134,Q139)</f>
        <v>175886700</v>
      </c>
      <c r="R54" s="26">
        <f>P54+Q54</f>
        <v>7121482510.71</v>
      </c>
    </row>
    <row r="55" spans="1:18" ht="35.25" customHeight="1" x14ac:dyDescent="0.25">
      <c r="A55" s="6"/>
      <c r="B55" s="18" t="s">
        <v>95</v>
      </c>
      <c r="C55" s="18" t="s">
        <v>96</v>
      </c>
      <c r="D55" s="19">
        <f>SUM(D56,D59,D98,D121)</f>
        <v>3529874776</v>
      </c>
      <c r="E55" s="19">
        <f>SUM(E56,E59,E98,E121)</f>
        <v>85037300</v>
      </c>
      <c r="F55" s="19">
        <f>D55+E55</f>
        <v>3614912076</v>
      </c>
      <c r="G55" s="19">
        <f>SUM(G56,G59,G98,G121)</f>
        <v>-7618600</v>
      </c>
      <c r="H55" s="19">
        <f>SUM(H56,H59,H98,H121,H132)</f>
        <v>3607293476</v>
      </c>
      <c r="I55" s="19">
        <f>SUM(I56,I59,I98,I121,I132)</f>
        <v>1511042200</v>
      </c>
      <c r="J55" s="19">
        <f>SUM(J56,J59,J98,J121,J132)</f>
        <v>5118335676</v>
      </c>
      <c r="K55" s="19">
        <f>SUM(K56,K59,K98,K121,K132)</f>
        <v>0</v>
      </c>
      <c r="L55" s="19">
        <f t="shared" si="0"/>
        <v>5118335676</v>
      </c>
      <c r="M55" s="19">
        <f>SUM(M56,M59,M98,M121,M132)</f>
        <v>1047178431</v>
      </c>
      <c r="N55" s="19">
        <f t="shared" si="4"/>
        <v>6165514107</v>
      </c>
      <c r="O55" s="19">
        <f>SUM(O56,O59,O98,O121,O132)</f>
        <v>0</v>
      </c>
      <c r="P55" s="19">
        <f>N55+O55</f>
        <v>6165514107</v>
      </c>
      <c r="Q55" s="19">
        <f>SUM(Q56,Q59,Q98,Q121,Q132)</f>
        <v>175886700</v>
      </c>
      <c r="R55" s="19">
        <f>P55+Q55</f>
        <v>6341400807</v>
      </c>
    </row>
    <row r="56" spans="1:18" ht="34.5" customHeight="1" x14ac:dyDescent="0.25">
      <c r="A56" s="6"/>
      <c r="B56" s="18" t="s">
        <v>97</v>
      </c>
      <c r="C56" s="18" t="s">
        <v>98</v>
      </c>
      <c r="D56" s="26">
        <f>D57+D58</f>
        <v>1186799600</v>
      </c>
      <c r="E56" s="26">
        <f>E57+E58</f>
        <v>0</v>
      </c>
      <c r="F56" s="26">
        <f t="shared" si="5"/>
        <v>1186799600</v>
      </c>
      <c r="G56" s="26">
        <f>G57+G58</f>
        <v>0</v>
      </c>
      <c r="H56" s="26">
        <f>H57+H58</f>
        <v>1186799600</v>
      </c>
      <c r="I56" s="26">
        <f>I57+I58</f>
        <v>0</v>
      </c>
      <c r="J56" s="26">
        <f>J57+J58</f>
        <v>1186799600</v>
      </c>
      <c r="K56" s="26">
        <f>K57+K58</f>
        <v>0</v>
      </c>
      <c r="L56" s="26">
        <f t="shared" si="0"/>
        <v>1186799600</v>
      </c>
      <c r="M56" s="26">
        <f>M57+M58</f>
        <v>0</v>
      </c>
      <c r="N56" s="26">
        <f t="shared" si="4"/>
        <v>1186799600</v>
      </c>
      <c r="O56" s="26">
        <f>O57+O58</f>
        <v>0</v>
      </c>
      <c r="P56" s="26">
        <f>N56+O56</f>
        <v>1186799600</v>
      </c>
      <c r="Q56" s="26">
        <f>Q57+Q58</f>
        <v>175886700</v>
      </c>
      <c r="R56" s="26">
        <f>P56+Q56</f>
        <v>1362686300</v>
      </c>
    </row>
    <row r="57" spans="1:18" ht="51" customHeight="1" x14ac:dyDescent="0.25">
      <c r="A57" s="6"/>
      <c r="B57" s="1" t="s">
        <v>99</v>
      </c>
      <c r="C57" s="1" t="s">
        <v>100</v>
      </c>
      <c r="D57" s="21">
        <v>429248700</v>
      </c>
      <c r="E57" s="21"/>
      <c r="F57" s="21">
        <f t="shared" si="5"/>
        <v>429248700</v>
      </c>
      <c r="G57" s="21"/>
      <c r="H57" s="21">
        <f>SUM(G57+F57)</f>
        <v>429248700</v>
      </c>
      <c r="I57" s="21"/>
      <c r="J57" s="21">
        <f>SUM(I57+H57)</f>
        <v>429248700</v>
      </c>
      <c r="K57" s="21"/>
      <c r="L57" s="21">
        <f t="shared" si="0"/>
        <v>429248700</v>
      </c>
      <c r="M57" s="21"/>
      <c r="N57" s="21">
        <f t="shared" si="4"/>
        <v>429248700</v>
      </c>
      <c r="O57" s="21"/>
      <c r="P57" s="21">
        <f t="shared" si="2"/>
        <v>429248700</v>
      </c>
      <c r="Q57" s="21"/>
      <c r="R57" s="21">
        <f t="shared" ref="R57" si="6">P57+Q57</f>
        <v>429248700</v>
      </c>
    </row>
    <row r="58" spans="1:18" ht="50.25" customHeight="1" x14ac:dyDescent="0.25">
      <c r="A58" s="6"/>
      <c r="B58" s="1" t="s">
        <v>236</v>
      </c>
      <c r="C58" s="1" t="s">
        <v>101</v>
      </c>
      <c r="D58" s="21">
        <f>629888900+127662000</f>
        <v>757550900</v>
      </c>
      <c r="E58" s="21"/>
      <c r="F58" s="21">
        <f t="shared" si="5"/>
        <v>757550900</v>
      </c>
      <c r="G58" s="21"/>
      <c r="H58" s="21">
        <f>SUM(G58+F58)</f>
        <v>757550900</v>
      </c>
      <c r="I58" s="21"/>
      <c r="J58" s="21">
        <f>SUM(I58+H58)</f>
        <v>757550900</v>
      </c>
      <c r="K58" s="21"/>
      <c r="L58" s="21">
        <f t="shared" si="0"/>
        <v>757550900</v>
      </c>
      <c r="M58" s="21"/>
      <c r="N58" s="21">
        <f t="shared" si="4"/>
        <v>757550900</v>
      </c>
      <c r="O58" s="21"/>
      <c r="P58" s="21">
        <f>N58+O58</f>
        <v>757550900</v>
      </c>
      <c r="Q58" s="21">
        <v>175886700</v>
      </c>
      <c r="R58" s="21">
        <f>P58+Q58</f>
        <v>933437600</v>
      </c>
    </row>
    <row r="59" spans="1:18" ht="49.5" customHeight="1" x14ac:dyDescent="0.25">
      <c r="A59" s="6"/>
      <c r="B59" s="18" t="s">
        <v>102</v>
      </c>
      <c r="C59" s="18" t="s">
        <v>103</v>
      </c>
      <c r="D59" s="26">
        <f>SUM(D60:D71)</f>
        <v>67981200</v>
      </c>
      <c r="E59" s="26">
        <f>SUM(E60:E71)</f>
        <v>85037300</v>
      </c>
      <c r="F59" s="26">
        <f>D59+E59</f>
        <v>153018500</v>
      </c>
      <c r="G59" s="26">
        <f>SUM(G60:G97)</f>
        <v>-1453000</v>
      </c>
      <c r="H59" s="26">
        <f>SUM(H60:H82)</f>
        <v>151565500</v>
      </c>
      <c r="I59" s="26">
        <f>SUM(I60:I95)</f>
        <v>1194041350</v>
      </c>
      <c r="J59" s="26">
        <f>SUM(J60:J95)</f>
        <v>1345606850</v>
      </c>
      <c r="K59" s="26">
        <f>SUM(K60:K95)</f>
        <v>0</v>
      </c>
      <c r="L59" s="26">
        <f t="shared" si="0"/>
        <v>1345606850</v>
      </c>
      <c r="M59" s="26">
        <f>SUM(M60:M97)</f>
        <v>1146761019</v>
      </c>
      <c r="N59" s="26">
        <f t="shared" si="1"/>
        <v>2492367869</v>
      </c>
      <c r="O59" s="26">
        <f>SUM(O60:O97)</f>
        <v>0</v>
      </c>
      <c r="P59" s="26">
        <f t="shared" si="2"/>
        <v>2492367869</v>
      </c>
      <c r="Q59" s="26">
        <f>SUM(Q60:Q97)</f>
        <v>0</v>
      </c>
      <c r="R59" s="26">
        <f t="shared" ref="R59:R122" si="7">P59+Q59</f>
        <v>2492367869</v>
      </c>
    </row>
    <row r="60" spans="1:18" ht="35.25" customHeight="1" x14ac:dyDescent="0.25">
      <c r="A60" s="6"/>
      <c r="B60" s="1" t="s">
        <v>104</v>
      </c>
      <c r="C60" s="1" t="s">
        <v>105</v>
      </c>
      <c r="D60" s="3">
        <v>39490400</v>
      </c>
      <c r="E60" s="3"/>
      <c r="F60" s="3">
        <f t="shared" si="5"/>
        <v>39490400</v>
      </c>
      <c r="G60" s="3"/>
      <c r="H60" s="3">
        <f t="shared" ref="H60:J80" si="8">SUM(G60+F60)</f>
        <v>39490400</v>
      </c>
      <c r="I60" s="3"/>
      <c r="J60" s="3">
        <f t="shared" si="8"/>
        <v>39490400</v>
      </c>
      <c r="K60" s="3"/>
      <c r="L60" s="3">
        <f t="shared" si="0"/>
        <v>39490400</v>
      </c>
      <c r="M60" s="3"/>
      <c r="N60" s="3">
        <f t="shared" si="1"/>
        <v>39490400</v>
      </c>
      <c r="O60" s="3"/>
      <c r="P60" s="3">
        <f t="shared" si="2"/>
        <v>39490400</v>
      </c>
      <c r="Q60" s="3"/>
      <c r="R60" s="3">
        <f t="shared" si="7"/>
        <v>39490400</v>
      </c>
    </row>
    <row r="61" spans="1:18" ht="66" customHeight="1" x14ac:dyDescent="0.25">
      <c r="A61" s="6"/>
      <c r="B61" s="1" t="s">
        <v>261</v>
      </c>
      <c r="C61" s="1" t="s">
        <v>283</v>
      </c>
      <c r="D61" s="3"/>
      <c r="E61" s="3"/>
      <c r="F61" s="3"/>
      <c r="G61" s="3"/>
      <c r="H61" s="3"/>
      <c r="I61" s="3"/>
      <c r="J61" s="3"/>
      <c r="K61" s="3"/>
      <c r="L61" s="3"/>
      <c r="M61" s="3">
        <v>135540000</v>
      </c>
      <c r="N61" s="3">
        <f t="shared" si="1"/>
        <v>135540000</v>
      </c>
      <c r="O61" s="3"/>
      <c r="P61" s="3">
        <f t="shared" si="2"/>
        <v>135540000</v>
      </c>
      <c r="Q61" s="3"/>
      <c r="R61" s="3">
        <f t="shared" si="7"/>
        <v>135540000</v>
      </c>
    </row>
    <row r="62" spans="1:18" ht="65.25" customHeight="1" x14ac:dyDescent="0.25">
      <c r="A62" s="6"/>
      <c r="B62" s="1" t="s">
        <v>280</v>
      </c>
      <c r="C62" s="1" t="s">
        <v>243</v>
      </c>
      <c r="D62" s="3"/>
      <c r="E62" s="3"/>
      <c r="F62" s="3"/>
      <c r="G62" s="3"/>
      <c r="H62" s="3"/>
      <c r="I62" s="3"/>
      <c r="J62" s="3"/>
      <c r="K62" s="3"/>
      <c r="L62" s="3"/>
      <c r="M62" s="3">
        <v>10296000</v>
      </c>
      <c r="N62" s="3">
        <f t="shared" si="1"/>
        <v>10296000</v>
      </c>
      <c r="O62" s="3"/>
      <c r="P62" s="3">
        <f t="shared" si="2"/>
        <v>10296000</v>
      </c>
      <c r="Q62" s="3"/>
      <c r="R62" s="3">
        <f t="shared" si="7"/>
        <v>10296000</v>
      </c>
    </row>
    <row r="63" spans="1:18" ht="48.75" customHeight="1" x14ac:dyDescent="0.25">
      <c r="A63" s="6"/>
      <c r="B63" s="1" t="s">
        <v>156</v>
      </c>
      <c r="C63" s="1" t="s">
        <v>157</v>
      </c>
      <c r="D63" s="3"/>
      <c r="E63" s="3">
        <v>76610000</v>
      </c>
      <c r="F63" s="3">
        <f t="shared" si="5"/>
        <v>76610000</v>
      </c>
      <c r="G63" s="3">
        <v>-1453000</v>
      </c>
      <c r="H63" s="3">
        <f t="shared" si="8"/>
        <v>75157000</v>
      </c>
      <c r="I63" s="3"/>
      <c r="J63" s="3">
        <f t="shared" si="8"/>
        <v>75157000</v>
      </c>
      <c r="K63" s="3"/>
      <c r="L63" s="3">
        <f t="shared" si="0"/>
        <v>75157000</v>
      </c>
      <c r="M63" s="3"/>
      <c r="N63" s="3">
        <f>L63+M63</f>
        <v>75157000</v>
      </c>
      <c r="O63" s="3"/>
      <c r="P63" s="3">
        <f t="shared" si="2"/>
        <v>75157000</v>
      </c>
      <c r="Q63" s="3"/>
      <c r="R63" s="3">
        <f t="shared" si="7"/>
        <v>75157000</v>
      </c>
    </row>
    <row r="64" spans="1:18" ht="99" hidden="1" customHeight="1" x14ac:dyDescent="0.25">
      <c r="A64" s="6"/>
      <c r="B64" s="1" t="s">
        <v>106</v>
      </c>
      <c r="C64" s="2" t="s">
        <v>107</v>
      </c>
      <c r="D64" s="3">
        <v>28490800</v>
      </c>
      <c r="E64" s="3"/>
      <c r="F64" s="3">
        <f t="shared" si="5"/>
        <v>28490800</v>
      </c>
      <c r="G64" s="3">
        <v>-28490800</v>
      </c>
      <c r="H64" s="3">
        <f t="shared" si="8"/>
        <v>0</v>
      </c>
      <c r="I64" s="3"/>
      <c r="J64" s="3">
        <f t="shared" si="8"/>
        <v>0</v>
      </c>
      <c r="K64" s="3"/>
      <c r="L64" s="3">
        <f t="shared" si="0"/>
        <v>0</v>
      </c>
      <c r="M64" s="3"/>
      <c r="N64" s="3">
        <f t="shared" si="1"/>
        <v>0</v>
      </c>
      <c r="O64" s="3"/>
      <c r="P64" s="3">
        <f t="shared" si="2"/>
        <v>0</v>
      </c>
      <c r="Q64" s="3"/>
      <c r="R64" s="3">
        <f t="shared" si="7"/>
        <v>0</v>
      </c>
    </row>
    <row r="65" spans="1:18" ht="48" customHeight="1" x14ac:dyDescent="0.25">
      <c r="A65" s="6"/>
      <c r="B65" s="1" t="s">
        <v>186</v>
      </c>
      <c r="C65" s="1" t="s">
        <v>187</v>
      </c>
      <c r="D65" s="27"/>
      <c r="E65" s="27"/>
      <c r="F65" s="27"/>
      <c r="G65" s="27"/>
      <c r="H65" s="27"/>
      <c r="I65" s="3">
        <v>8100000</v>
      </c>
      <c r="J65" s="3">
        <f t="shared" si="8"/>
        <v>8100000</v>
      </c>
      <c r="K65" s="3"/>
      <c r="L65" s="3">
        <f t="shared" si="0"/>
        <v>8100000</v>
      </c>
      <c r="M65" s="3">
        <f>44181700+54566520</f>
        <v>98748220</v>
      </c>
      <c r="N65" s="3">
        <f t="shared" ref="N65:N100" si="9">L65+M65</f>
        <v>106848220</v>
      </c>
      <c r="O65" s="3"/>
      <c r="P65" s="3">
        <f t="shared" si="2"/>
        <v>106848220</v>
      </c>
      <c r="Q65" s="3"/>
      <c r="R65" s="3">
        <f t="shared" si="7"/>
        <v>106848220</v>
      </c>
    </row>
    <row r="66" spans="1:18" ht="65.25" customHeight="1" x14ac:dyDescent="0.25">
      <c r="A66" s="6"/>
      <c r="B66" s="1" t="s">
        <v>203</v>
      </c>
      <c r="C66" s="1" t="s">
        <v>204</v>
      </c>
      <c r="D66" s="3"/>
      <c r="E66" s="3"/>
      <c r="F66" s="3"/>
      <c r="G66" s="3"/>
      <c r="H66" s="3"/>
      <c r="I66" s="3">
        <v>169565700</v>
      </c>
      <c r="J66" s="3">
        <f>SUM(I66+H66)</f>
        <v>169565700</v>
      </c>
      <c r="K66" s="3"/>
      <c r="L66" s="3">
        <f t="shared" si="0"/>
        <v>169565700</v>
      </c>
      <c r="M66" s="3"/>
      <c r="N66" s="3">
        <f t="shared" si="9"/>
        <v>169565700</v>
      </c>
      <c r="O66" s="3"/>
      <c r="P66" s="3">
        <f t="shared" si="2"/>
        <v>169565700</v>
      </c>
      <c r="Q66" s="3"/>
      <c r="R66" s="3">
        <f t="shared" si="7"/>
        <v>169565700</v>
      </c>
    </row>
    <row r="67" spans="1:18" ht="33" customHeight="1" x14ac:dyDescent="0.25">
      <c r="A67" s="6"/>
      <c r="B67" s="1" t="s">
        <v>228</v>
      </c>
      <c r="C67" s="1" t="s">
        <v>205</v>
      </c>
      <c r="D67" s="3"/>
      <c r="E67" s="3"/>
      <c r="F67" s="3"/>
      <c r="G67" s="3"/>
      <c r="H67" s="3"/>
      <c r="I67" s="3">
        <v>1600000</v>
      </c>
      <c r="J67" s="3">
        <f t="shared" si="8"/>
        <v>1600000</v>
      </c>
      <c r="K67" s="3"/>
      <c r="L67" s="3">
        <f t="shared" si="0"/>
        <v>1600000</v>
      </c>
      <c r="M67" s="3"/>
      <c r="N67" s="3">
        <f t="shared" si="9"/>
        <v>1600000</v>
      </c>
      <c r="O67" s="3"/>
      <c r="P67" s="3">
        <f t="shared" si="2"/>
        <v>1600000</v>
      </c>
      <c r="Q67" s="3"/>
      <c r="R67" s="3">
        <f t="shared" si="7"/>
        <v>1600000</v>
      </c>
    </row>
    <row r="68" spans="1:18" ht="98.25" customHeight="1" x14ac:dyDescent="0.25">
      <c r="A68" s="6"/>
      <c r="B68" s="1" t="s">
        <v>237</v>
      </c>
      <c r="C68" s="1" t="s">
        <v>238</v>
      </c>
      <c r="D68" s="46"/>
      <c r="E68" s="46"/>
      <c r="F68" s="46"/>
      <c r="G68" s="46"/>
      <c r="H68" s="46"/>
      <c r="I68" s="46"/>
      <c r="J68" s="46"/>
      <c r="K68" s="46"/>
      <c r="L68" s="46"/>
      <c r="M68" s="3">
        <f>91432500+14500000+95744300</f>
        <v>201676800</v>
      </c>
      <c r="N68" s="3">
        <f>L68+M68</f>
        <v>201676800</v>
      </c>
      <c r="O68" s="3"/>
      <c r="P68" s="3">
        <f t="shared" si="2"/>
        <v>201676800</v>
      </c>
      <c r="Q68" s="3"/>
      <c r="R68" s="3">
        <f t="shared" si="7"/>
        <v>201676800</v>
      </c>
    </row>
    <row r="69" spans="1:18" ht="68.25" customHeight="1" x14ac:dyDescent="0.25">
      <c r="A69" s="6"/>
      <c r="B69" s="1" t="s">
        <v>255</v>
      </c>
      <c r="C69" s="1" t="s">
        <v>256</v>
      </c>
      <c r="D69" s="46"/>
      <c r="E69" s="46"/>
      <c r="F69" s="46"/>
      <c r="G69" s="46"/>
      <c r="H69" s="46"/>
      <c r="I69" s="46"/>
      <c r="J69" s="46"/>
      <c r="K69" s="46"/>
      <c r="L69" s="46"/>
      <c r="M69" s="3">
        <v>26336000</v>
      </c>
      <c r="N69" s="3">
        <f>L69+M69</f>
        <v>26336000</v>
      </c>
      <c r="O69" s="3"/>
      <c r="P69" s="3">
        <f t="shared" si="2"/>
        <v>26336000</v>
      </c>
      <c r="Q69" s="3"/>
      <c r="R69" s="3">
        <f t="shared" si="7"/>
        <v>26336000</v>
      </c>
    </row>
    <row r="70" spans="1:18" ht="174.75" customHeight="1" x14ac:dyDescent="0.25">
      <c r="A70" s="6"/>
      <c r="B70" s="1" t="s">
        <v>206</v>
      </c>
      <c r="C70" s="1" t="s">
        <v>207</v>
      </c>
      <c r="D70" s="3"/>
      <c r="E70" s="3"/>
      <c r="F70" s="3"/>
      <c r="G70" s="3"/>
      <c r="H70" s="3"/>
      <c r="I70" s="3">
        <v>13066100</v>
      </c>
      <c r="J70" s="3">
        <f t="shared" si="8"/>
        <v>13066100</v>
      </c>
      <c r="K70" s="3"/>
      <c r="L70" s="3">
        <f t="shared" si="0"/>
        <v>13066100</v>
      </c>
      <c r="M70" s="3"/>
      <c r="N70" s="3">
        <f t="shared" si="9"/>
        <v>13066100</v>
      </c>
      <c r="O70" s="3"/>
      <c r="P70" s="3">
        <f t="shared" si="2"/>
        <v>13066100</v>
      </c>
      <c r="Q70" s="3"/>
      <c r="R70" s="3">
        <f t="shared" si="7"/>
        <v>13066100</v>
      </c>
    </row>
    <row r="71" spans="1:18" ht="83.25" customHeight="1" x14ac:dyDescent="0.25">
      <c r="A71" s="6"/>
      <c r="B71" s="1" t="s">
        <v>154</v>
      </c>
      <c r="C71" s="2" t="s">
        <v>155</v>
      </c>
      <c r="D71" s="3"/>
      <c r="E71" s="3">
        <v>8427300</v>
      </c>
      <c r="F71" s="3">
        <f>D71+E71</f>
        <v>8427300</v>
      </c>
      <c r="G71" s="3"/>
      <c r="H71" s="3">
        <f t="shared" si="8"/>
        <v>8427300</v>
      </c>
      <c r="I71" s="3"/>
      <c r="J71" s="3">
        <f t="shared" si="8"/>
        <v>8427300</v>
      </c>
      <c r="K71" s="3"/>
      <c r="L71" s="3">
        <f t="shared" si="0"/>
        <v>8427300</v>
      </c>
      <c r="M71" s="3"/>
      <c r="N71" s="3">
        <f t="shared" si="9"/>
        <v>8427300</v>
      </c>
      <c r="O71" s="3"/>
      <c r="P71" s="3">
        <f t="shared" si="2"/>
        <v>8427300</v>
      </c>
      <c r="Q71" s="3"/>
      <c r="R71" s="3">
        <f t="shared" si="7"/>
        <v>8427300</v>
      </c>
    </row>
    <row r="72" spans="1:18" ht="80.25" customHeight="1" x14ac:dyDescent="0.25">
      <c r="A72" s="6"/>
      <c r="B72" s="1" t="s">
        <v>182</v>
      </c>
      <c r="C72" s="39" t="s">
        <v>183</v>
      </c>
      <c r="D72" s="3"/>
      <c r="E72" s="3"/>
      <c r="F72" s="3"/>
      <c r="G72" s="3"/>
      <c r="H72" s="3"/>
      <c r="I72" s="3">
        <v>1069650</v>
      </c>
      <c r="J72" s="3">
        <f t="shared" si="8"/>
        <v>1069650</v>
      </c>
      <c r="K72" s="3"/>
      <c r="L72" s="3">
        <f t="shared" si="0"/>
        <v>1069650</v>
      </c>
      <c r="M72" s="3"/>
      <c r="N72" s="3">
        <f t="shared" si="9"/>
        <v>1069650</v>
      </c>
      <c r="O72" s="3"/>
      <c r="P72" s="3">
        <f t="shared" si="2"/>
        <v>1069650</v>
      </c>
      <c r="Q72" s="3"/>
      <c r="R72" s="3">
        <f t="shared" si="7"/>
        <v>1069650</v>
      </c>
    </row>
    <row r="73" spans="1:18" ht="133.5" customHeight="1" x14ac:dyDescent="0.25">
      <c r="A73" s="6"/>
      <c r="B73" s="1" t="s">
        <v>239</v>
      </c>
      <c r="C73" s="47" t="s">
        <v>240</v>
      </c>
      <c r="D73" s="46"/>
      <c r="E73" s="46"/>
      <c r="F73" s="46"/>
      <c r="G73" s="46"/>
      <c r="H73" s="46"/>
      <c r="I73" s="46"/>
      <c r="J73" s="46"/>
      <c r="K73" s="46"/>
      <c r="L73" s="46"/>
      <c r="M73" s="3">
        <f>38813200+11008700</f>
        <v>49821900</v>
      </c>
      <c r="N73" s="3">
        <f>L73+M73</f>
        <v>49821900</v>
      </c>
      <c r="O73" s="3"/>
      <c r="P73" s="3">
        <f t="shared" si="2"/>
        <v>49821900</v>
      </c>
      <c r="Q73" s="3"/>
      <c r="R73" s="3">
        <f t="shared" si="7"/>
        <v>49821900</v>
      </c>
    </row>
    <row r="74" spans="1:18" ht="114" customHeight="1" x14ac:dyDescent="0.25">
      <c r="A74" s="6"/>
      <c r="B74" s="1" t="s">
        <v>208</v>
      </c>
      <c r="C74" s="40" t="s">
        <v>209</v>
      </c>
      <c r="D74" s="3"/>
      <c r="E74" s="3"/>
      <c r="F74" s="3"/>
      <c r="G74" s="3"/>
      <c r="H74" s="3"/>
      <c r="I74" s="3">
        <v>6535400</v>
      </c>
      <c r="J74" s="3">
        <f t="shared" si="8"/>
        <v>6535400</v>
      </c>
      <c r="K74" s="3"/>
      <c r="L74" s="3">
        <f t="shared" si="0"/>
        <v>6535400</v>
      </c>
      <c r="M74" s="3"/>
      <c r="N74" s="3">
        <f t="shared" si="9"/>
        <v>6535400</v>
      </c>
      <c r="O74" s="3"/>
      <c r="P74" s="3">
        <f t="shared" si="2"/>
        <v>6535400</v>
      </c>
      <c r="Q74" s="3"/>
      <c r="R74" s="3">
        <f t="shared" si="7"/>
        <v>6535400</v>
      </c>
    </row>
    <row r="75" spans="1:18" ht="65.25" customHeight="1" x14ac:dyDescent="0.25">
      <c r="A75" s="6"/>
      <c r="B75" s="1" t="s">
        <v>210</v>
      </c>
      <c r="C75" s="2" t="s">
        <v>211</v>
      </c>
      <c r="D75" s="3"/>
      <c r="E75" s="3"/>
      <c r="F75" s="3"/>
      <c r="G75" s="3"/>
      <c r="H75" s="3"/>
      <c r="I75" s="3">
        <v>4836900</v>
      </c>
      <c r="J75" s="3">
        <f t="shared" si="8"/>
        <v>4836900</v>
      </c>
      <c r="K75" s="3"/>
      <c r="L75" s="3">
        <f t="shared" si="0"/>
        <v>4836900</v>
      </c>
      <c r="M75" s="3"/>
      <c r="N75" s="3">
        <f t="shared" si="9"/>
        <v>4836900</v>
      </c>
      <c r="O75" s="3"/>
      <c r="P75" s="3">
        <f t="shared" ref="P75:P138" si="10">N75+O75</f>
        <v>4836900</v>
      </c>
      <c r="Q75" s="3"/>
      <c r="R75" s="3">
        <f t="shared" si="7"/>
        <v>4836900</v>
      </c>
    </row>
    <row r="76" spans="1:18" ht="48" customHeight="1" x14ac:dyDescent="0.25">
      <c r="A76" s="6"/>
      <c r="B76" s="1" t="s">
        <v>212</v>
      </c>
      <c r="C76" s="2" t="s">
        <v>213</v>
      </c>
      <c r="D76" s="3"/>
      <c r="E76" s="3"/>
      <c r="F76" s="3"/>
      <c r="G76" s="3"/>
      <c r="H76" s="3"/>
      <c r="I76" s="3">
        <v>5127600</v>
      </c>
      <c r="J76" s="3">
        <f t="shared" si="8"/>
        <v>5127600</v>
      </c>
      <c r="K76" s="3"/>
      <c r="L76" s="3">
        <f t="shared" si="0"/>
        <v>5127600</v>
      </c>
      <c r="M76" s="3"/>
      <c r="N76" s="3">
        <f t="shared" si="9"/>
        <v>5127600</v>
      </c>
      <c r="O76" s="3"/>
      <c r="P76" s="3">
        <f t="shared" si="10"/>
        <v>5127600</v>
      </c>
      <c r="Q76" s="3"/>
      <c r="R76" s="3">
        <f t="shared" si="7"/>
        <v>5127600</v>
      </c>
    </row>
    <row r="77" spans="1:18" ht="96" customHeight="1" x14ac:dyDescent="0.25">
      <c r="A77" s="6"/>
      <c r="B77" s="1" t="s">
        <v>264</v>
      </c>
      <c r="C77" s="2" t="s">
        <v>265</v>
      </c>
      <c r="D77" s="3"/>
      <c r="E77" s="3"/>
      <c r="F77" s="3"/>
      <c r="G77" s="3"/>
      <c r="H77" s="3"/>
      <c r="I77" s="3"/>
      <c r="J77" s="3"/>
      <c r="K77" s="3"/>
      <c r="L77" s="3"/>
      <c r="M77" s="3">
        <v>5226709</v>
      </c>
      <c r="N77" s="3">
        <f t="shared" si="9"/>
        <v>5226709</v>
      </c>
      <c r="O77" s="3"/>
      <c r="P77" s="3">
        <f t="shared" si="10"/>
        <v>5226709</v>
      </c>
      <c r="Q77" s="3"/>
      <c r="R77" s="3">
        <f t="shared" si="7"/>
        <v>5226709</v>
      </c>
    </row>
    <row r="78" spans="1:18" ht="48.75" customHeight="1" x14ac:dyDescent="0.25">
      <c r="A78" s="6"/>
      <c r="B78" s="1" t="s">
        <v>214</v>
      </c>
      <c r="C78" s="2" t="s">
        <v>215</v>
      </c>
      <c r="D78" s="3"/>
      <c r="E78" s="3"/>
      <c r="F78" s="3"/>
      <c r="G78" s="3"/>
      <c r="H78" s="3"/>
      <c r="I78" s="3">
        <v>274896000</v>
      </c>
      <c r="J78" s="3">
        <f t="shared" si="8"/>
        <v>274896000</v>
      </c>
      <c r="K78" s="3"/>
      <c r="L78" s="3">
        <f t="shared" si="0"/>
        <v>274896000</v>
      </c>
      <c r="M78" s="3"/>
      <c r="N78" s="3">
        <f t="shared" si="9"/>
        <v>274896000</v>
      </c>
      <c r="O78" s="3"/>
      <c r="P78" s="3">
        <f t="shared" si="10"/>
        <v>274896000</v>
      </c>
      <c r="Q78" s="3"/>
      <c r="R78" s="3">
        <f t="shared" si="7"/>
        <v>274896000</v>
      </c>
    </row>
    <row r="79" spans="1:18" ht="64.5" customHeight="1" x14ac:dyDescent="0.25">
      <c r="A79" s="6"/>
      <c r="B79" s="1" t="s">
        <v>262</v>
      </c>
      <c r="C79" s="2" t="s">
        <v>263</v>
      </c>
      <c r="D79" s="3"/>
      <c r="E79" s="3"/>
      <c r="F79" s="3"/>
      <c r="G79" s="3"/>
      <c r="H79" s="3"/>
      <c r="I79" s="3"/>
      <c r="J79" s="3"/>
      <c r="K79" s="3"/>
      <c r="L79" s="3"/>
      <c r="M79" s="3">
        <f>110105800</f>
        <v>110105800</v>
      </c>
      <c r="N79" s="3">
        <f t="shared" si="9"/>
        <v>110105800</v>
      </c>
      <c r="O79" s="3"/>
      <c r="P79" s="3">
        <f t="shared" si="10"/>
        <v>110105800</v>
      </c>
      <c r="Q79" s="3"/>
      <c r="R79" s="3">
        <f t="shared" si="7"/>
        <v>110105800</v>
      </c>
    </row>
    <row r="80" spans="1:18" ht="48" customHeight="1" x14ac:dyDescent="0.25">
      <c r="A80" s="6"/>
      <c r="B80" s="1" t="s">
        <v>216</v>
      </c>
      <c r="C80" s="2" t="s">
        <v>217</v>
      </c>
      <c r="D80" s="3"/>
      <c r="E80" s="3"/>
      <c r="F80" s="3"/>
      <c r="G80" s="3"/>
      <c r="H80" s="3"/>
      <c r="I80" s="3">
        <v>63559200</v>
      </c>
      <c r="J80" s="3">
        <f t="shared" si="8"/>
        <v>63559200</v>
      </c>
      <c r="K80" s="3"/>
      <c r="L80" s="3">
        <f t="shared" si="0"/>
        <v>63559200</v>
      </c>
      <c r="M80" s="3"/>
      <c r="N80" s="3">
        <f t="shared" si="9"/>
        <v>63559200</v>
      </c>
      <c r="O80" s="3"/>
      <c r="P80" s="3">
        <f t="shared" si="10"/>
        <v>63559200</v>
      </c>
      <c r="Q80" s="3"/>
      <c r="R80" s="3">
        <f t="shared" si="7"/>
        <v>63559200</v>
      </c>
    </row>
    <row r="81" spans="1:18" ht="98.25" customHeight="1" x14ac:dyDescent="0.25">
      <c r="A81" s="6"/>
      <c r="B81" s="1" t="s">
        <v>218</v>
      </c>
      <c r="C81" s="2" t="s">
        <v>219</v>
      </c>
      <c r="D81" s="3"/>
      <c r="E81" s="3"/>
      <c r="F81" s="3">
        <v>0</v>
      </c>
      <c r="G81" s="3"/>
      <c r="H81" s="3">
        <v>0</v>
      </c>
      <c r="I81" s="3">
        <v>58582200</v>
      </c>
      <c r="J81" s="3">
        <f>SUM(I81+H81)</f>
        <v>58582200</v>
      </c>
      <c r="K81" s="3"/>
      <c r="L81" s="3">
        <f t="shared" si="0"/>
        <v>58582200</v>
      </c>
      <c r="M81" s="3"/>
      <c r="N81" s="3">
        <f t="shared" si="9"/>
        <v>58582200</v>
      </c>
      <c r="O81" s="3"/>
      <c r="P81" s="3">
        <f t="shared" si="10"/>
        <v>58582200</v>
      </c>
      <c r="Q81" s="3"/>
      <c r="R81" s="3">
        <f t="shared" si="7"/>
        <v>58582200</v>
      </c>
    </row>
    <row r="82" spans="1:18" ht="97.5" customHeight="1" x14ac:dyDescent="0.25">
      <c r="A82" s="6"/>
      <c r="B82" s="1" t="s">
        <v>160</v>
      </c>
      <c r="C82" s="2" t="s">
        <v>161</v>
      </c>
      <c r="D82" s="3"/>
      <c r="E82" s="3"/>
      <c r="F82" s="3"/>
      <c r="G82" s="3">
        <v>28490800</v>
      </c>
      <c r="H82" s="3">
        <f>SUM(G82+F82)</f>
        <v>28490800</v>
      </c>
      <c r="I82" s="3"/>
      <c r="J82" s="3">
        <f>SUM(I82+H82)</f>
        <v>28490800</v>
      </c>
      <c r="K82" s="3"/>
      <c r="L82" s="3">
        <f t="shared" ref="L82:L142" si="11">J82+K82</f>
        <v>28490800</v>
      </c>
      <c r="M82" s="3"/>
      <c r="N82" s="3">
        <f t="shared" si="9"/>
        <v>28490800</v>
      </c>
      <c r="O82" s="3"/>
      <c r="P82" s="3">
        <f t="shared" si="10"/>
        <v>28490800</v>
      </c>
      <c r="Q82" s="3"/>
      <c r="R82" s="3">
        <f t="shared" si="7"/>
        <v>28490800</v>
      </c>
    </row>
    <row r="83" spans="1:18" ht="49.5" customHeight="1" x14ac:dyDescent="0.25">
      <c r="A83" s="6"/>
      <c r="B83" s="1" t="s">
        <v>164</v>
      </c>
      <c r="C83" s="2" t="s">
        <v>165</v>
      </c>
      <c r="D83" s="3"/>
      <c r="E83" s="3"/>
      <c r="F83" s="3"/>
      <c r="G83" s="3"/>
      <c r="H83" s="3"/>
      <c r="I83" s="3">
        <v>1047000</v>
      </c>
      <c r="J83" s="3">
        <f t="shared" ref="J83:J95" si="12">SUM(I83+H83)</f>
        <v>1047000</v>
      </c>
      <c r="K83" s="3"/>
      <c r="L83" s="3">
        <f t="shared" si="11"/>
        <v>1047000</v>
      </c>
      <c r="M83" s="3"/>
      <c r="N83" s="3">
        <f t="shared" si="9"/>
        <v>1047000</v>
      </c>
      <c r="O83" s="3"/>
      <c r="P83" s="3">
        <f t="shared" si="10"/>
        <v>1047000</v>
      </c>
      <c r="Q83" s="3"/>
      <c r="R83" s="3">
        <f t="shared" si="7"/>
        <v>1047000</v>
      </c>
    </row>
    <row r="84" spans="1:18" ht="80.25" customHeight="1" x14ac:dyDescent="0.25">
      <c r="A84" s="6"/>
      <c r="B84" s="1" t="s">
        <v>166</v>
      </c>
      <c r="C84" s="2" t="s">
        <v>167</v>
      </c>
      <c r="D84" s="3"/>
      <c r="E84" s="3"/>
      <c r="F84" s="3"/>
      <c r="G84" s="3"/>
      <c r="H84" s="3"/>
      <c r="I84" s="3">
        <v>7541800</v>
      </c>
      <c r="J84" s="3">
        <f t="shared" si="12"/>
        <v>7541800</v>
      </c>
      <c r="K84" s="3"/>
      <c r="L84" s="3">
        <f t="shared" si="11"/>
        <v>7541800</v>
      </c>
      <c r="M84" s="3">
        <v>8295300</v>
      </c>
      <c r="N84" s="3">
        <f t="shared" si="9"/>
        <v>15837100</v>
      </c>
      <c r="O84" s="3"/>
      <c r="P84" s="3">
        <f t="shared" si="10"/>
        <v>15837100</v>
      </c>
      <c r="Q84" s="3"/>
      <c r="R84" s="3">
        <f t="shared" si="7"/>
        <v>15837100</v>
      </c>
    </row>
    <row r="85" spans="1:18" ht="99.75" customHeight="1" x14ac:dyDescent="0.25">
      <c r="A85" s="6"/>
      <c r="B85" s="1" t="s">
        <v>168</v>
      </c>
      <c r="C85" s="2" t="s">
        <v>177</v>
      </c>
      <c r="D85" s="3"/>
      <c r="E85" s="3"/>
      <c r="F85" s="3"/>
      <c r="G85" s="3"/>
      <c r="H85" s="3"/>
      <c r="I85" s="3">
        <v>43391800</v>
      </c>
      <c r="J85" s="3">
        <f t="shared" si="12"/>
        <v>43391800</v>
      </c>
      <c r="K85" s="3"/>
      <c r="L85" s="3">
        <f t="shared" si="11"/>
        <v>43391800</v>
      </c>
      <c r="M85" s="3"/>
      <c r="N85" s="3">
        <f t="shared" si="9"/>
        <v>43391800</v>
      </c>
      <c r="O85" s="3"/>
      <c r="P85" s="3">
        <f t="shared" si="10"/>
        <v>43391800</v>
      </c>
      <c r="Q85" s="3"/>
      <c r="R85" s="3">
        <f t="shared" si="7"/>
        <v>43391800</v>
      </c>
    </row>
    <row r="86" spans="1:18" ht="99.75" customHeight="1" x14ac:dyDescent="0.25">
      <c r="A86" s="6"/>
      <c r="B86" s="1" t="s">
        <v>259</v>
      </c>
      <c r="C86" s="2" t="s">
        <v>260</v>
      </c>
      <c r="D86" s="3"/>
      <c r="E86" s="3"/>
      <c r="F86" s="3"/>
      <c r="G86" s="3"/>
      <c r="H86" s="3"/>
      <c r="I86" s="3"/>
      <c r="J86" s="3"/>
      <c r="K86" s="3"/>
      <c r="L86" s="3"/>
      <c r="M86" s="3">
        <v>1752200</v>
      </c>
      <c r="N86" s="3">
        <f t="shared" si="9"/>
        <v>1752200</v>
      </c>
      <c r="O86" s="3"/>
      <c r="P86" s="3">
        <f t="shared" si="10"/>
        <v>1752200</v>
      </c>
      <c r="Q86" s="3"/>
      <c r="R86" s="3">
        <f t="shared" si="7"/>
        <v>1752200</v>
      </c>
    </row>
    <row r="87" spans="1:18" ht="66.75" customHeight="1" x14ac:dyDescent="0.25">
      <c r="A87" s="6"/>
      <c r="B87" s="1" t="s">
        <v>169</v>
      </c>
      <c r="C87" s="2" t="s">
        <v>178</v>
      </c>
      <c r="D87" s="3"/>
      <c r="E87" s="3"/>
      <c r="F87" s="3"/>
      <c r="G87" s="3"/>
      <c r="H87" s="3"/>
      <c r="I87" s="3">
        <v>59502500</v>
      </c>
      <c r="J87" s="3">
        <f t="shared" si="12"/>
        <v>59502500</v>
      </c>
      <c r="K87" s="3"/>
      <c r="L87" s="3">
        <f t="shared" si="11"/>
        <v>59502500</v>
      </c>
      <c r="M87" s="3">
        <v>39964200</v>
      </c>
      <c r="N87" s="3">
        <f t="shared" si="9"/>
        <v>99466700</v>
      </c>
      <c r="O87" s="3"/>
      <c r="P87" s="3">
        <f t="shared" si="10"/>
        <v>99466700</v>
      </c>
      <c r="Q87" s="3"/>
      <c r="R87" s="3">
        <f t="shared" si="7"/>
        <v>99466700</v>
      </c>
    </row>
    <row r="88" spans="1:18" ht="48" customHeight="1" x14ac:dyDescent="0.25">
      <c r="A88" s="6"/>
      <c r="B88" s="1" t="s">
        <v>170</v>
      </c>
      <c r="C88" s="2" t="s">
        <v>179</v>
      </c>
      <c r="D88" s="3"/>
      <c r="E88" s="3"/>
      <c r="F88" s="3"/>
      <c r="G88" s="3"/>
      <c r="H88" s="3"/>
      <c r="I88" s="3">
        <v>44093400</v>
      </c>
      <c r="J88" s="3">
        <f t="shared" si="12"/>
        <v>44093400</v>
      </c>
      <c r="K88" s="3"/>
      <c r="L88" s="3">
        <f t="shared" si="11"/>
        <v>44093400</v>
      </c>
      <c r="M88" s="3"/>
      <c r="N88" s="3">
        <f t="shared" si="9"/>
        <v>44093400</v>
      </c>
      <c r="O88" s="3"/>
      <c r="P88" s="3">
        <f t="shared" si="10"/>
        <v>44093400</v>
      </c>
      <c r="Q88" s="3"/>
      <c r="R88" s="3">
        <f t="shared" si="7"/>
        <v>44093400</v>
      </c>
    </row>
    <row r="89" spans="1:18" ht="48.75" customHeight="1" x14ac:dyDescent="0.25">
      <c r="A89" s="6"/>
      <c r="B89" s="1" t="s">
        <v>171</v>
      </c>
      <c r="C89" s="2" t="s">
        <v>180</v>
      </c>
      <c r="D89" s="3"/>
      <c r="E89" s="3"/>
      <c r="F89" s="3"/>
      <c r="G89" s="3"/>
      <c r="H89" s="3"/>
      <c r="I89" s="3">
        <v>150687600</v>
      </c>
      <c r="J89" s="3">
        <f t="shared" si="12"/>
        <v>150687600</v>
      </c>
      <c r="K89" s="3"/>
      <c r="L89" s="3">
        <f t="shared" si="11"/>
        <v>150687600</v>
      </c>
      <c r="M89" s="3">
        <v>50446000</v>
      </c>
      <c r="N89" s="3">
        <f t="shared" si="9"/>
        <v>201133600</v>
      </c>
      <c r="O89" s="3"/>
      <c r="P89" s="3">
        <f t="shared" si="10"/>
        <v>201133600</v>
      </c>
      <c r="Q89" s="3"/>
      <c r="R89" s="3">
        <f t="shared" si="7"/>
        <v>201133600</v>
      </c>
    </row>
    <row r="90" spans="1:18" ht="84" customHeight="1" x14ac:dyDescent="0.25">
      <c r="A90" s="6"/>
      <c r="B90" s="1" t="s">
        <v>172</v>
      </c>
      <c r="C90" s="2" t="s">
        <v>173</v>
      </c>
      <c r="D90" s="3"/>
      <c r="E90" s="3"/>
      <c r="F90" s="3"/>
      <c r="G90" s="3"/>
      <c r="H90" s="3"/>
      <c r="I90" s="3">
        <v>29693700</v>
      </c>
      <c r="J90" s="3">
        <f t="shared" si="12"/>
        <v>29693700</v>
      </c>
      <c r="K90" s="3"/>
      <c r="L90" s="3">
        <f t="shared" si="11"/>
        <v>29693700</v>
      </c>
      <c r="M90" s="3">
        <v>6780000</v>
      </c>
      <c r="N90" s="3">
        <f t="shared" si="9"/>
        <v>36473700</v>
      </c>
      <c r="O90" s="3"/>
      <c r="P90" s="3">
        <f t="shared" si="10"/>
        <v>36473700</v>
      </c>
      <c r="Q90" s="3"/>
      <c r="R90" s="3">
        <f t="shared" si="7"/>
        <v>36473700</v>
      </c>
    </row>
    <row r="91" spans="1:18" ht="96.75" customHeight="1" x14ac:dyDescent="0.25">
      <c r="A91" s="6"/>
      <c r="B91" s="1" t="s">
        <v>174</v>
      </c>
      <c r="C91" s="2" t="s">
        <v>175</v>
      </c>
      <c r="D91" s="3"/>
      <c r="E91" s="3"/>
      <c r="F91" s="3"/>
      <c r="G91" s="3"/>
      <c r="H91" s="3"/>
      <c r="I91" s="3">
        <v>245208800</v>
      </c>
      <c r="J91" s="3">
        <f t="shared" si="12"/>
        <v>245208800</v>
      </c>
      <c r="K91" s="3"/>
      <c r="L91" s="3">
        <f t="shared" si="11"/>
        <v>245208800</v>
      </c>
      <c r="M91" s="3"/>
      <c r="N91" s="3">
        <f t="shared" si="9"/>
        <v>245208800</v>
      </c>
      <c r="O91" s="3"/>
      <c r="P91" s="3">
        <f t="shared" si="10"/>
        <v>245208800</v>
      </c>
      <c r="Q91" s="3"/>
      <c r="R91" s="3">
        <f t="shared" si="7"/>
        <v>245208800</v>
      </c>
    </row>
    <row r="92" spans="1:18" ht="96.75" customHeight="1" x14ac:dyDescent="0.25">
      <c r="A92" s="6"/>
      <c r="B92" s="1" t="s">
        <v>249</v>
      </c>
      <c r="C92" s="2" t="s">
        <v>250</v>
      </c>
      <c r="D92" s="3"/>
      <c r="E92" s="3"/>
      <c r="F92" s="3"/>
      <c r="G92" s="3"/>
      <c r="H92" s="3"/>
      <c r="I92" s="3"/>
      <c r="J92" s="3"/>
      <c r="K92" s="3"/>
      <c r="L92" s="3"/>
      <c r="M92" s="3">
        <v>1752200</v>
      </c>
      <c r="N92" s="3">
        <f t="shared" si="9"/>
        <v>1752200</v>
      </c>
      <c r="O92" s="3"/>
      <c r="P92" s="3">
        <f t="shared" si="10"/>
        <v>1752200</v>
      </c>
      <c r="Q92" s="3"/>
      <c r="R92" s="3">
        <f t="shared" si="7"/>
        <v>1752200</v>
      </c>
    </row>
    <row r="93" spans="1:18" ht="36.75" customHeight="1" x14ac:dyDescent="0.25">
      <c r="A93" s="6"/>
      <c r="B93" s="1" t="s">
        <v>251</v>
      </c>
      <c r="C93" s="2" t="s">
        <v>252</v>
      </c>
      <c r="D93" s="3"/>
      <c r="E93" s="3"/>
      <c r="F93" s="3"/>
      <c r="G93" s="3"/>
      <c r="H93" s="3"/>
      <c r="I93" s="3"/>
      <c r="J93" s="3"/>
      <c r="K93" s="3"/>
      <c r="L93" s="3"/>
      <c r="M93" s="3">
        <v>9750000</v>
      </c>
      <c r="N93" s="3">
        <f t="shared" si="9"/>
        <v>9750000</v>
      </c>
      <c r="O93" s="3"/>
      <c r="P93" s="3">
        <f t="shared" si="10"/>
        <v>9750000</v>
      </c>
      <c r="Q93" s="3"/>
      <c r="R93" s="3">
        <f t="shared" si="7"/>
        <v>9750000</v>
      </c>
    </row>
    <row r="94" spans="1:18" ht="51" customHeight="1" x14ac:dyDescent="0.25">
      <c r="A94" s="6"/>
      <c r="B94" s="1" t="s">
        <v>253</v>
      </c>
      <c r="C94" s="2" t="s">
        <v>254</v>
      </c>
      <c r="D94" s="3"/>
      <c r="E94" s="3"/>
      <c r="F94" s="3"/>
      <c r="G94" s="3"/>
      <c r="H94" s="3"/>
      <c r="I94" s="3"/>
      <c r="J94" s="3"/>
      <c r="K94" s="3"/>
      <c r="L94" s="3"/>
      <c r="M94" s="3">
        <v>4426000</v>
      </c>
      <c r="N94" s="3">
        <f t="shared" si="9"/>
        <v>4426000</v>
      </c>
      <c r="O94" s="3"/>
      <c r="P94" s="3">
        <f t="shared" si="10"/>
        <v>4426000</v>
      </c>
      <c r="Q94" s="3"/>
      <c r="R94" s="3">
        <f t="shared" si="7"/>
        <v>4426000</v>
      </c>
    </row>
    <row r="95" spans="1:18" ht="81" customHeight="1" x14ac:dyDescent="0.25">
      <c r="A95" s="6"/>
      <c r="B95" s="1" t="s">
        <v>176</v>
      </c>
      <c r="C95" s="41" t="s">
        <v>181</v>
      </c>
      <c r="D95" s="3"/>
      <c r="E95" s="3"/>
      <c r="F95" s="3"/>
      <c r="G95" s="3"/>
      <c r="H95" s="3"/>
      <c r="I95" s="3">
        <v>5936000</v>
      </c>
      <c r="J95" s="3">
        <f t="shared" si="12"/>
        <v>5936000</v>
      </c>
      <c r="K95" s="3"/>
      <c r="L95" s="3">
        <f t="shared" si="11"/>
        <v>5936000</v>
      </c>
      <c r="M95" s="3"/>
      <c r="N95" s="3">
        <f t="shared" si="9"/>
        <v>5936000</v>
      </c>
      <c r="O95" s="3"/>
      <c r="P95" s="3">
        <f t="shared" si="10"/>
        <v>5936000</v>
      </c>
      <c r="Q95" s="3"/>
      <c r="R95" s="3">
        <f t="shared" si="7"/>
        <v>5936000</v>
      </c>
    </row>
    <row r="96" spans="1:18" ht="111.75" customHeight="1" x14ac:dyDescent="0.25">
      <c r="A96" s="6"/>
      <c r="B96" s="1" t="s">
        <v>247</v>
      </c>
      <c r="C96" s="41" t="s">
        <v>248</v>
      </c>
      <c r="D96" s="3"/>
      <c r="E96" s="3"/>
      <c r="F96" s="3"/>
      <c r="G96" s="3"/>
      <c r="H96" s="3"/>
      <c r="I96" s="3"/>
      <c r="J96" s="3"/>
      <c r="K96" s="3"/>
      <c r="L96" s="3"/>
      <c r="M96" s="3">
        <v>92490</v>
      </c>
      <c r="N96" s="3">
        <f t="shared" si="9"/>
        <v>92490</v>
      </c>
      <c r="O96" s="3"/>
      <c r="P96" s="3">
        <f t="shared" si="10"/>
        <v>92490</v>
      </c>
      <c r="Q96" s="3"/>
      <c r="R96" s="3">
        <f t="shared" si="7"/>
        <v>92490</v>
      </c>
    </row>
    <row r="97" spans="1:18" ht="49.5" customHeight="1" x14ac:dyDescent="0.25">
      <c r="A97" s="6"/>
      <c r="B97" s="1" t="s">
        <v>241</v>
      </c>
      <c r="C97" s="2" t="s">
        <v>242</v>
      </c>
      <c r="D97" s="46"/>
      <c r="E97" s="46"/>
      <c r="F97" s="46"/>
      <c r="G97" s="46"/>
      <c r="H97" s="46"/>
      <c r="I97" s="46"/>
      <c r="J97" s="46"/>
      <c r="K97" s="46"/>
      <c r="L97" s="46"/>
      <c r="M97" s="3">
        <f>345000000+40751200</f>
        <v>385751200</v>
      </c>
      <c r="N97" s="3">
        <f>L97+M97</f>
        <v>385751200</v>
      </c>
      <c r="O97" s="3"/>
      <c r="P97" s="3">
        <f t="shared" si="10"/>
        <v>385751200</v>
      </c>
      <c r="Q97" s="3"/>
      <c r="R97" s="3">
        <f t="shared" si="7"/>
        <v>385751200</v>
      </c>
    </row>
    <row r="98" spans="1:18" ht="35.25" customHeight="1" x14ac:dyDescent="0.25">
      <c r="A98" s="6"/>
      <c r="B98" s="18" t="s">
        <v>108</v>
      </c>
      <c r="C98" s="18" t="s">
        <v>109</v>
      </c>
      <c r="D98" s="28">
        <f>SUM(D99:D120)</f>
        <v>2263874400</v>
      </c>
      <c r="E98" s="28">
        <f>SUM(E99:E120)</f>
        <v>0</v>
      </c>
      <c r="F98" s="28">
        <f t="shared" si="5"/>
        <v>2263874400</v>
      </c>
      <c r="G98" s="28">
        <f>SUM(G99:G120)</f>
        <v>-6165600</v>
      </c>
      <c r="H98" s="28">
        <f>SUM(H99:H120)</f>
        <v>2257708800</v>
      </c>
      <c r="I98" s="28">
        <f>SUM(I99:I120)</f>
        <v>168684600</v>
      </c>
      <c r="J98" s="28">
        <f>SUM(J99:J120)</f>
        <v>2426393400</v>
      </c>
      <c r="K98" s="28">
        <f>SUM(K99:K120)</f>
        <v>0</v>
      </c>
      <c r="L98" s="28">
        <f t="shared" si="11"/>
        <v>2426393400</v>
      </c>
      <c r="M98" s="28">
        <f>SUM(M99:M120)</f>
        <v>-106630500</v>
      </c>
      <c r="N98" s="28">
        <f t="shared" si="9"/>
        <v>2319762900</v>
      </c>
      <c r="O98" s="28">
        <f>SUM(O99:O120)</f>
        <v>0</v>
      </c>
      <c r="P98" s="28">
        <f t="shared" si="10"/>
        <v>2319762900</v>
      </c>
      <c r="Q98" s="28">
        <f>SUM(Q99:Q120)</f>
        <v>0</v>
      </c>
      <c r="R98" s="28">
        <f t="shared" si="7"/>
        <v>2319762900</v>
      </c>
    </row>
    <row r="99" spans="1:18" ht="51" customHeight="1" x14ac:dyDescent="0.25">
      <c r="A99" s="6"/>
      <c r="B99" s="1" t="s">
        <v>110</v>
      </c>
      <c r="C99" s="1" t="s">
        <v>111</v>
      </c>
      <c r="D99" s="3">
        <v>1116182400</v>
      </c>
      <c r="E99" s="3"/>
      <c r="F99" s="3">
        <f t="shared" si="5"/>
        <v>1116182400</v>
      </c>
      <c r="G99" s="9"/>
      <c r="H99" s="3">
        <f>SUM(G99+F99)</f>
        <v>1116182400</v>
      </c>
      <c r="I99" s="9"/>
      <c r="J99" s="3">
        <f>SUM(I99+H99)</f>
        <v>1116182400</v>
      </c>
      <c r="K99" s="3"/>
      <c r="L99" s="3">
        <f t="shared" si="11"/>
        <v>1116182400</v>
      </c>
      <c r="M99" s="3">
        <v>-111630500</v>
      </c>
      <c r="N99" s="3">
        <f t="shared" si="9"/>
        <v>1004551900</v>
      </c>
      <c r="O99" s="3"/>
      <c r="P99" s="3">
        <f t="shared" si="10"/>
        <v>1004551900</v>
      </c>
      <c r="Q99" s="3"/>
      <c r="R99" s="3">
        <f t="shared" si="7"/>
        <v>1004551900</v>
      </c>
    </row>
    <row r="100" spans="1:18" ht="51.75" customHeight="1" x14ac:dyDescent="0.25">
      <c r="A100" s="6"/>
      <c r="B100" s="1" t="s">
        <v>112</v>
      </c>
      <c r="C100" s="1" t="s">
        <v>113</v>
      </c>
      <c r="D100" s="3">
        <v>50456700</v>
      </c>
      <c r="E100" s="3"/>
      <c r="F100" s="3">
        <f t="shared" si="5"/>
        <v>50456700</v>
      </c>
      <c r="G100" s="9"/>
      <c r="H100" s="3">
        <f>SUM(G100+F100)</f>
        <v>50456700</v>
      </c>
      <c r="I100" s="9"/>
      <c r="J100" s="3">
        <f>SUM(I100+H100)</f>
        <v>50456700</v>
      </c>
      <c r="K100" s="3"/>
      <c r="L100" s="3">
        <f t="shared" si="11"/>
        <v>50456700</v>
      </c>
      <c r="M100" s="3"/>
      <c r="N100" s="3">
        <f t="shared" si="9"/>
        <v>50456700</v>
      </c>
      <c r="O100" s="3"/>
      <c r="P100" s="3">
        <f t="shared" si="10"/>
        <v>50456700</v>
      </c>
      <c r="Q100" s="3"/>
      <c r="R100" s="3">
        <f t="shared" si="7"/>
        <v>50456700</v>
      </c>
    </row>
    <row r="101" spans="1:18" ht="82.5" customHeight="1" x14ac:dyDescent="0.25">
      <c r="A101" s="6"/>
      <c r="B101" s="1" t="s">
        <v>114</v>
      </c>
      <c r="C101" s="1" t="s">
        <v>115</v>
      </c>
      <c r="D101" s="3">
        <v>87138900</v>
      </c>
      <c r="E101" s="3"/>
      <c r="F101" s="3">
        <f t="shared" si="5"/>
        <v>87138900</v>
      </c>
      <c r="G101" s="9"/>
      <c r="H101" s="3">
        <f t="shared" ref="H101:J111" si="13">SUM(G101+F101)</f>
        <v>87138900</v>
      </c>
      <c r="I101" s="9"/>
      <c r="J101" s="3">
        <f t="shared" si="13"/>
        <v>87138900</v>
      </c>
      <c r="K101" s="3"/>
      <c r="L101" s="3">
        <f t="shared" si="11"/>
        <v>87138900</v>
      </c>
      <c r="M101" s="3"/>
      <c r="N101" s="3">
        <f t="shared" ref="N101:N141" si="14">L101+M101</f>
        <v>87138900</v>
      </c>
      <c r="O101" s="3"/>
      <c r="P101" s="3">
        <f t="shared" si="10"/>
        <v>87138900</v>
      </c>
      <c r="Q101" s="3"/>
      <c r="R101" s="3">
        <f t="shared" si="7"/>
        <v>87138900</v>
      </c>
    </row>
    <row r="102" spans="1:18" ht="50.25" customHeight="1" x14ac:dyDescent="0.25">
      <c r="A102" s="6"/>
      <c r="B102" s="1" t="s">
        <v>116</v>
      </c>
      <c r="C102" s="1" t="s">
        <v>117</v>
      </c>
      <c r="D102" s="3">
        <v>190300</v>
      </c>
      <c r="E102" s="3"/>
      <c r="F102" s="3">
        <f t="shared" si="5"/>
        <v>190300</v>
      </c>
      <c r="G102" s="9"/>
      <c r="H102" s="3">
        <f t="shared" si="13"/>
        <v>190300</v>
      </c>
      <c r="I102" s="9"/>
      <c r="J102" s="3">
        <f t="shared" si="13"/>
        <v>190300</v>
      </c>
      <c r="K102" s="3"/>
      <c r="L102" s="3">
        <f t="shared" si="11"/>
        <v>190300</v>
      </c>
      <c r="M102" s="3"/>
      <c r="N102" s="3">
        <f t="shared" ref="N102:N109" si="15">L102+M102</f>
        <v>190300</v>
      </c>
      <c r="O102" s="3"/>
      <c r="P102" s="3">
        <f t="shared" si="10"/>
        <v>190300</v>
      </c>
      <c r="Q102" s="3"/>
      <c r="R102" s="3">
        <f t="shared" si="7"/>
        <v>190300</v>
      </c>
    </row>
    <row r="103" spans="1:18" ht="50.25" customHeight="1" x14ac:dyDescent="0.25">
      <c r="A103" s="6"/>
      <c r="B103" s="1" t="s">
        <v>118</v>
      </c>
      <c r="C103" s="1" t="s">
        <v>119</v>
      </c>
      <c r="D103" s="3">
        <f>225600</f>
        <v>225600</v>
      </c>
      <c r="E103" s="3"/>
      <c r="F103" s="3">
        <f t="shared" si="5"/>
        <v>225600</v>
      </c>
      <c r="G103" s="9"/>
      <c r="H103" s="3">
        <f t="shared" si="13"/>
        <v>225600</v>
      </c>
      <c r="I103" s="9"/>
      <c r="J103" s="3">
        <f t="shared" si="13"/>
        <v>225600</v>
      </c>
      <c r="K103" s="3"/>
      <c r="L103" s="3">
        <f t="shared" si="11"/>
        <v>225600</v>
      </c>
      <c r="M103" s="3"/>
      <c r="N103" s="3">
        <f t="shared" si="15"/>
        <v>225600</v>
      </c>
      <c r="O103" s="3"/>
      <c r="P103" s="3">
        <f t="shared" si="10"/>
        <v>225600</v>
      </c>
      <c r="Q103" s="3"/>
      <c r="R103" s="3">
        <f t="shared" si="7"/>
        <v>225600</v>
      </c>
    </row>
    <row r="104" spans="1:18" ht="229.5" customHeight="1" x14ac:dyDescent="0.25">
      <c r="A104" s="6"/>
      <c r="B104" s="1" t="s">
        <v>120</v>
      </c>
      <c r="C104" s="1" t="s">
        <v>162</v>
      </c>
      <c r="D104" s="3">
        <v>206700</v>
      </c>
      <c r="E104" s="3"/>
      <c r="F104" s="3">
        <f t="shared" si="5"/>
        <v>206700</v>
      </c>
      <c r="G104" s="9"/>
      <c r="H104" s="3">
        <f>SUM(G104+F104)</f>
        <v>206700</v>
      </c>
      <c r="I104" s="9"/>
      <c r="J104" s="3">
        <f>SUM(I104+H104)</f>
        <v>206700</v>
      </c>
      <c r="K104" s="3"/>
      <c r="L104" s="3">
        <f t="shared" si="11"/>
        <v>206700</v>
      </c>
      <c r="M104" s="3"/>
      <c r="N104" s="3">
        <f t="shared" si="15"/>
        <v>206700</v>
      </c>
      <c r="O104" s="3"/>
      <c r="P104" s="3">
        <f t="shared" si="10"/>
        <v>206700</v>
      </c>
      <c r="Q104" s="3"/>
      <c r="R104" s="3">
        <f t="shared" si="7"/>
        <v>206700</v>
      </c>
    </row>
    <row r="105" spans="1:18" ht="130.5" customHeight="1" x14ac:dyDescent="0.25">
      <c r="A105" s="6"/>
      <c r="B105" s="1" t="s">
        <v>121</v>
      </c>
      <c r="C105" s="1" t="s">
        <v>150</v>
      </c>
      <c r="D105" s="3">
        <v>158000</v>
      </c>
      <c r="E105" s="3"/>
      <c r="F105" s="3">
        <f t="shared" si="5"/>
        <v>158000</v>
      </c>
      <c r="G105" s="9"/>
      <c r="H105" s="3">
        <f t="shared" si="13"/>
        <v>158000</v>
      </c>
      <c r="I105" s="9"/>
      <c r="J105" s="3">
        <f t="shared" si="13"/>
        <v>158000</v>
      </c>
      <c r="K105" s="3"/>
      <c r="L105" s="3">
        <f t="shared" si="11"/>
        <v>158000</v>
      </c>
      <c r="M105" s="3"/>
      <c r="N105" s="3">
        <f t="shared" si="15"/>
        <v>158000</v>
      </c>
      <c r="O105" s="3"/>
      <c r="P105" s="3">
        <f t="shared" si="10"/>
        <v>158000</v>
      </c>
      <c r="Q105" s="3"/>
      <c r="R105" s="3">
        <f t="shared" si="7"/>
        <v>158000</v>
      </c>
    </row>
    <row r="106" spans="1:18" ht="163.5" customHeight="1" x14ac:dyDescent="0.25">
      <c r="A106" s="6"/>
      <c r="B106" s="1" t="s">
        <v>122</v>
      </c>
      <c r="C106" s="1" t="s">
        <v>163</v>
      </c>
      <c r="D106" s="3">
        <v>1457700</v>
      </c>
      <c r="E106" s="3"/>
      <c r="F106" s="3">
        <f t="shared" si="5"/>
        <v>1457700</v>
      </c>
      <c r="G106" s="9"/>
      <c r="H106" s="3">
        <f>SUM(G106+F106)</f>
        <v>1457700</v>
      </c>
      <c r="I106" s="9"/>
      <c r="J106" s="3">
        <f>SUM(I106+H106)</f>
        <v>1457700</v>
      </c>
      <c r="K106" s="3"/>
      <c r="L106" s="3">
        <f t="shared" si="11"/>
        <v>1457700</v>
      </c>
      <c r="M106" s="3"/>
      <c r="N106" s="3">
        <f t="shared" si="15"/>
        <v>1457700</v>
      </c>
      <c r="O106" s="3"/>
      <c r="P106" s="3">
        <f t="shared" si="10"/>
        <v>1457700</v>
      </c>
      <c r="Q106" s="3"/>
      <c r="R106" s="3">
        <f t="shared" si="7"/>
        <v>1457700</v>
      </c>
    </row>
    <row r="107" spans="1:18" ht="64.5" customHeight="1" x14ac:dyDescent="0.25">
      <c r="A107" s="6"/>
      <c r="B107" s="1" t="s">
        <v>123</v>
      </c>
      <c r="C107" s="1" t="s">
        <v>124</v>
      </c>
      <c r="D107" s="3">
        <v>13491600</v>
      </c>
      <c r="E107" s="3"/>
      <c r="F107" s="3">
        <f t="shared" si="5"/>
        <v>13491600</v>
      </c>
      <c r="G107" s="9"/>
      <c r="H107" s="3">
        <f t="shared" si="13"/>
        <v>13491600</v>
      </c>
      <c r="I107" s="9"/>
      <c r="J107" s="3">
        <f t="shared" si="13"/>
        <v>13491600</v>
      </c>
      <c r="K107" s="3"/>
      <c r="L107" s="3">
        <f t="shared" si="11"/>
        <v>13491600</v>
      </c>
      <c r="M107" s="3"/>
      <c r="N107" s="3">
        <f t="shared" si="15"/>
        <v>13491600</v>
      </c>
      <c r="O107" s="3"/>
      <c r="P107" s="3">
        <f t="shared" si="10"/>
        <v>13491600</v>
      </c>
      <c r="Q107" s="3"/>
      <c r="R107" s="3">
        <f t="shared" si="7"/>
        <v>13491600</v>
      </c>
    </row>
    <row r="108" spans="1:18" ht="52.5" customHeight="1" x14ac:dyDescent="0.25">
      <c r="A108" s="6"/>
      <c r="B108" s="1" t="s">
        <v>125</v>
      </c>
      <c r="C108" s="1" t="s">
        <v>126</v>
      </c>
      <c r="D108" s="3">
        <v>160304500</v>
      </c>
      <c r="E108" s="3"/>
      <c r="F108" s="3">
        <f t="shared" si="5"/>
        <v>160304500</v>
      </c>
      <c r="G108" s="9"/>
      <c r="H108" s="3">
        <f>SUM(G108+F108)</f>
        <v>160304500</v>
      </c>
      <c r="I108" s="9"/>
      <c r="J108" s="3">
        <f>SUM(I108+H108)</f>
        <v>160304500</v>
      </c>
      <c r="K108" s="3"/>
      <c r="L108" s="3">
        <f t="shared" si="11"/>
        <v>160304500</v>
      </c>
      <c r="M108" s="3">
        <v>5000000</v>
      </c>
      <c r="N108" s="3">
        <f t="shared" si="15"/>
        <v>165304500</v>
      </c>
      <c r="O108" s="3"/>
      <c r="P108" s="3">
        <f t="shared" si="10"/>
        <v>165304500</v>
      </c>
      <c r="Q108" s="3"/>
      <c r="R108" s="3">
        <f t="shared" si="7"/>
        <v>165304500</v>
      </c>
    </row>
    <row r="109" spans="1:18" ht="50.25" customHeight="1" x14ac:dyDescent="0.25">
      <c r="A109" s="6"/>
      <c r="B109" s="1" t="s">
        <v>127</v>
      </c>
      <c r="C109" s="1" t="s">
        <v>128</v>
      </c>
      <c r="D109" s="3">
        <v>8054200</v>
      </c>
      <c r="E109" s="3"/>
      <c r="F109" s="3">
        <f t="shared" si="5"/>
        <v>8054200</v>
      </c>
      <c r="G109" s="9"/>
      <c r="H109" s="3">
        <f t="shared" si="13"/>
        <v>8054200</v>
      </c>
      <c r="I109" s="9"/>
      <c r="J109" s="3">
        <f t="shared" si="13"/>
        <v>8054200</v>
      </c>
      <c r="K109" s="3"/>
      <c r="L109" s="3">
        <f t="shared" si="11"/>
        <v>8054200</v>
      </c>
      <c r="M109" s="3"/>
      <c r="N109" s="3">
        <f t="shared" si="15"/>
        <v>8054200</v>
      </c>
      <c r="O109" s="3"/>
      <c r="P109" s="3">
        <f t="shared" si="10"/>
        <v>8054200</v>
      </c>
      <c r="Q109" s="3"/>
      <c r="R109" s="3">
        <f t="shared" si="7"/>
        <v>8054200</v>
      </c>
    </row>
    <row r="110" spans="1:18" ht="64.5" customHeight="1" x14ac:dyDescent="0.25">
      <c r="A110" s="6"/>
      <c r="B110" s="1" t="s">
        <v>129</v>
      </c>
      <c r="C110" s="1" t="s">
        <v>130</v>
      </c>
      <c r="D110" s="3">
        <v>6262900</v>
      </c>
      <c r="E110" s="3"/>
      <c r="F110" s="3">
        <f t="shared" si="5"/>
        <v>6262900</v>
      </c>
      <c r="G110" s="9"/>
      <c r="H110" s="3">
        <f t="shared" si="13"/>
        <v>6262900</v>
      </c>
      <c r="I110" s="9"/>
      <c r="J110" s="3">
        <f t="shared" si="13"/>
        <v>6262900</v>
      </c>
      <c r="K110" s="3"/>
      <c r="L110" s="3">
        <f t="shared" si="11"/>
        <v>6262900</v>
      </c>
      <c r="M110" s="3"/>
      <c r="N110" s="3">
        <f t="shared" si="14"/>
        <v>6262900</v>
      </c>
      <c r="O110" s="3"/>
      <c r="P110" s="3">
        <f t="shared" si="10"/>
        <v>6262900</v>
      </c>
      <c r="Q110" s="3"/>
      <c r="R110" s="3">
        <f t="shared" si="7"/>
        <v>6262900</v>
      </c>
    </row>
    <row r="111" spans="1:18" ht="114" customHeight="1" x14ac:dyDescent="0.25">
      <c r="A111" s="6"/>
      <c r="B111" s="1" t="s">
        <v>131</v>
      </c>
      <c r="C111" s="42" t="s">
        <v>151</v>
      </c>
      <c r="D111" s="3">
        <v>518094900</v>
      </c>
      <c r="E111" s="3"/>
      <c r="F111" s="3">
        <f t="shared" ref="F111:F142" si="16">D111+E111</f>
        <v>518094900</v>
      </c>
      <c r="G111" s="9"/>
      <c r="H111" s="3">
        <f t="shared" si="13"/>
        <v>518094900</v>
      </c>
      <c r="I111" s="9"/>
      <c r="J111" s="3">
        <f t="shared" si="13"/>
        <v>518094900</v>
      </c>
      <c r="K111" s="3"/>
      <c r="L111" s="3">
        <f t="shared" si="11"/>
        <v>518094900</v>
      </c>
      <c r="M111" s="3"/>
      <c r="N111" s="3">
        <f>L111+M111</f>
        <v>518094900</v>
      </c>
      <c r="O111" s="3"/>
      <c r="P111" s="3">
        <f t="shared" si="10"/>
        <v>518094900</v>
      </c>
      <c r="Q111" s="3"/>
      <c r="R111" s="3">
        <f t="shared" si="7"/>
        <v>518094900</v>
      </c>
    </row>
    <row r="112" spans="1:18" ht="62.25" customHeight="1" x14ac:dyDescent="0.25">
      <c r="A112" s="6"/>
      <c r="B112" s="1" t="s">
        <v>132</v>
      </c>
      <c r="C112" s="42" t="s">
        <v>232</v>
      </c>
      <c r="D112" s="3">
        <v>156300</v>
      </c>
      <c r="E112" s="3"/>
      <c r="F112" s="3">
        <f t="shared" si="16"/>
        <v>156300</v>
      </c>
      <c r="G112" s="9"/>
      <c r="H112" s="3">
        <f>SUM(G112+F112)</f>
        <v>156300</v>
      </c>
      <c r="I112" s="9"/>
      <c r="J112" s="3">
        <f>SUM(I112+H112)</f>
        <v>156300</v>
      </c>
      <c r="K112" s="3"/>
      <c r="L112" s="3">
        <f t="shared" si="11"/>
        <v>156300</v>
      </c>
      <c r="M112" s="3"/>
      <c r="N112" s="3">
        <f>L112+M112</f>
        <v>156300</v>
      </c>
      <c r="O112" s="3"/>
      <c r="P112" s="3">
        <f t="shared" si="10"/>
        <v>156300</v>
      </c>
      <c r="Q112" s="3"/>
      <c r="R112" s="3">
        <f t="shared" si="7"/>
        <v>156300</v>
      </c>
    </row>
    <row r="113" spans="1:18" ht="113.25" customHeight="1" x14ac:dyDescent="0.25">
      <c r="A113" s="6"/>
      <c r="B113" s="1" t="s">
        <v>133</v>
      </c>
      <c r="C113" s="42" t="s">
        <v>233</v>
      </c>
      <c r="D113" s="3">
        <v>4318300</v>
      </c>
      <c r="E113" s="3"/>
      <c r="F113" s="3">
        <f t="shared" si="16"/>
        <v>4318300</v>
      </c>
      <c r="G113" s="9"/>
      <c r="H113" s="3">
        <f>SUM(G113+F113)</f>
        <v>4318300</v>
      </c>
      <c r="I113" s="9"/>
      <c r="J113" s="3">
        <f>SUM(I113+H113)</f>
        <v>4318300</v>
      </c>
      <c r="K113" s="3"/>
      <c r="L113" s="3">
        <f t="shared" si="11"/>
        <v>4318300</v>
      </c>
      <c r="M113" s="3"/>
      <c r="N113" s="3">
        <f t="shared" si="14"/>
        <v>4318300</v>
      </c>
      <c r="O113" s="3"/>
      <c r="P113" s="3">
        <f t="shared" si="10"/>
        <v>4318300</v>
      </c>
      <c r="Q113" s="3"/>
      <c r="R113" s="3">
        <f t="shared" si="7"/>
        <v>4318300</v>
      </c>
    </row>
    <row r="114" spans="1:18" ht="111" customHeight="1" x14ac:dyDescent="0.25">
      <c r="A114" s="6"/>
      <c r="B114" s="1" t="s">
        <v>134</v>
      </c>
      <c r="C114" s="42" t="s">
        <v>135</v>
      </c>
      <c r="D114" s="3">
        <v>15560500</v>
      </c>
      <c r="E114" s="3"/>
      <c r="F114" s="3">
        <f t="shared" si="16"/>
        <v>15560500</v>
      </c>
      <c r="G114" s="9"/>
      <c r="H114" s="3">
        <f t="shared" ref="H114:J115" si="17">SUM(G114+F114)</f>
        <v>15560500</v>
      </c>
      <c r="I114" s="9"/>
      <c r="J114" s="3">
        <f t="shared" si="17"/>
        <v>15560500</v>
      </c>
      <c r="K114" s="3"/>
      <c r="L114" s="3">
        <f t="shared" si="11"/>
        <v>15560500</v>
      </c>
      <c r="M114" s="3"/>
      <c r="N114" s="3">
        <f>L114+M114</f>
        <v>15560500</v>
      </c>
      <c r="O114" s="3"/>
      <c r="P114" s="3">
        <f t="shared" si="10"/>
        <v>15560500</v>
      </c>
      <c r="Q114" s="3"/>
      <c r="R114" s="3">
        <f t="shared" si="7"/>
        <v>15560500</v>
      </c>
    </row>
    <row r="115" spans="1:18" ht="66" customHeight="1" x14ac:dyDescent="0.25">
      <c r="A115" s="6"/>
      <c r="B115" s="1" t="s">
        <v>136</v>
      </c>
      <c r="C115" s="1" t="s">
        <v>152</v>
      </c>
      <c r="D115" s="3">
        <v>2038700</v>
      </c>
      <c r="E115" s="3"/>
      <c r="F115" s="3">
        <f t="shared" si="16"/>
        <v>2038700</v>
      </c>
      <c r="G115" s="9"/>
      <c r="H115" s="3">
        <f t="shared" si="17"/>
        <v>2038700</v>
      </c>
      <c r="I115" s="9"/>
      <c r="J115" s="3">
        <f t="shared" si="17"/>
        <v>2038700</v>
      </c>
      <c r="K115" s="3"/>
      <c r="L115" s="3">
        <f t="shared" si="11"/>
        <v>2038700</v>
      </c>
      <c r="M115" s="3"/>
      <c r="N115" s="3">
        <f>L115+M115</f>
        <v>2038700</v>
      </c>
      <c r="O115" s="3"/>
      <c r="P115" s="3">
        <f t="shared" si="10"/>
        <v>2038700</v>
      </c>
      <c r="Q115" s="3"/>
      <c r="R115" s="3">
        <f t="shared" si="7"/>
        <v>2038700</v>
      </c>
    </row>
    <row r="116" spans="1:18" ht="114" customHeight="1" x14ac:dyDescent="0.25">
      <c r="A116" s="6"/>
      <c r="B116" s="1" t="s">
        <v>137</v>
      </c>
      <c r="C116" s="1" t="s">
        <v>138</v>
      </c>
      <c r="D116" s="3">
        <v>10221700</v>
      </c>
      <c r="E116" s="3"/>
      <c r="F116" s="3">
        <f t="shared" si="16"/>
        <v>10221700</v>
      </c>
      <c r="G116" s="9"/>
      <c r="H116" s="3">
        <f>SUM(G116+F116)</f>
        <v>10221700</v>
      </c>
      <c r="I116" s="9"/>
      <c r="J116" s="3">
        <f>SUM(I116+H116)</f>
        <v>10221700</v>
      </c>
      <c r="K116" s="3"/>
      <c r="L116" s="3">
        <f t="shared" si="11"/>
        <v>10221700</v>
      </c>
      <c r="M116" s="3"/>
      <c r="N116" s="3">
        <f t="shared" si="14"/>
        <v>10221700</v>
      </c>
      <c r="O116" s="3"/>
      <c r="P116" s="3">
        <f t="shared" si="10"/>
        <v>10221700</v>
      </c>
      <c r="Q116" s="3"/>
      <c r="R116" s="3">
        <f t="shared" si="7"/>
        <v>10221700</v>
      </c>
    </row>
    <row r="117" spans="1:18" ht="114" customHeight="1" x14ac:dyDescent="0.25">
      <c r="A117" s="6"/>
      <c r="B117" s="1" t="s">
        <v>230</v>
      </c>
      <c r="C117" s="1" t="s">
        <v>231</v>
      </c>
      <c r="D117" s="3"/>
      <c r="E117" s="3"/>
      <c r="F117" s="3"/>
      <c r="G117" s="9"/>
      <c r="H117" s="3"/>
      <c r="I117" s="9">
        <v>168684600</v>
      </c>
      <c r="J117" s="3">
        <f>SUM(I117+H117)</f>
        <v>168684600</v>
      </c>
      <c r="K117" s="3"/>
      <c r="L117" s="3">
        <f t="shared" si="11"/>
        <v>168684600</v>
      </c>
      <c r="M117" s="3"/>
      <c r="N117" s="3">
        <f t="shared" si="14"/>
        <v>168684600</v>
      </c>
      <c r="O117" s="3"/>
      <c r="P117" s="3">
        <f t="shared" si="10"/>
        <v>168684600</v>
      </c>
      <c r="Q117" s="3"/>
      <c r="R117" s="3">
        <f t="shared" si="7"/>
        <v>168684600</v>
      </c>
    </row>
    <row r="118" spans="1:18" ht="129.75" customHeight="1" x14ac:dyDescent="0.25">
      <c r="A118" s="6"/>
      <c r="B118" s="1" t="s">
        <v>139</v>
      </c>
      <c r="C118" s="42" t="s">
        <v>286</v>
      </c>
      <c r="D118" s="3">
        <v>236109600</v>
      </c>
      <c r="E118" s="3"/>
      <c r="F118" s="3">
        <f t="shared" si="16"/>
        <v>236109600</v>
      </c>
      <c r="G118" s="9">
        <v>-6165600</v>
      </c>
      <c r="H118" s="3">
        <f t="shared" ref="H118:J119" si="18">SUM(G118+F118)</f>
        <v>229944000</v>
      </c>
      <c r="I118" s="9"/>
      <c r="J118" s="3">
        <f t="shared" si="18"/>
        <v>229944000</v>
      </c>
      <c r="K118" s="3"/>
      <c r="L118" s="3">
        <f t="shared" si="11"/>
        <v>229944000</v>
      </c>
      <c r="M118" s="3"/>
      <c r="N118" s="3">
        <f t="shared" si="14"/>
        <v>229944000</v>
      </c>
      <c r="O118" s="3"/>
      <c r="P118" s="3">
        <f t="shared" si="10"/>
        <v>229944000</v>
      </c>
      <c r="Q118" s="3"/>
      <c r="R118" s="3">
        <f t="shared" si="7"/>
        <v>229944000</v>
      </c>
    </row>
    <row r="119" spans="1:18" ht="114.75" customHeight="1" x14ac:dyDescent="0.25">
      <c r="A119" s="6"/>
      <c r="B119" s="1" t="s">
        <v>140</v>
      </c>
      <c r="C119" s="1" t="s">
        <v>285</v>
      </c>
      <c r="D119" s="3">
        <v>28734700</v>
      </c>
      <c r="E119" s="3"/>
      <c r="F119" s="3">
        <f t="shared" si="16"/>
        <v>28734700</v>
      </c>
      <c r="G119" s="9"/>
      <c r="H119" s="3">
        <f t="shared" si="18"/>
        <v>28734700</v>
      </c>
      <c r="I119" s="9"/>
      <c r="J119" s="3">
        <f t="shared" si="18"/>
        <v>28734700</v>
      </c>
      <c r="K119" s="3"/>
      <c r="L119" s="3">
        <f t="shared" si="11"/>
        <v>28734700</v>
      </c>
      <c r="M119" s="3"/>
      <c r="N119" s="3">
        <f t="shared" si="14"/>
        <v>28734700</v>
      </c>
      <c r="O119" s="3"/>
      <c r="P119" s="3">
        <f t="shared" si="10"/>
        <v>28734700</v>
      </c>
      <c r="Q119" s="3"/>
      <c r="R119" s="3">
        <f t="shared" si="7"/>
        <v>28734700</v>
      </c>
    </row>
    <row r="120" spans="1:18" ht="81" customHeight="1" x14ac:dyDescent="0.25">
      <c r="A120" s="6"/>
      <c r="B120" s="1" t="s">
        <v>141</v>
      </c>
      <c r="C120" s="1" t="s">
        <v>142</v>
      </c>
      <c r="D120" s="21">
        <v>4510200</v>
      </c>
      <c r="E120" s="21"/>
      <c r="F120" s="9">
        <f t="shared" si="16"/>
        <v>4510200</v>
      </c>
      <c r="G120" s="9"/>
      <c r="H120" s="9">
        <f>SUM(G120+F120)</f>
        <v>4510200</v>
      </c>
      <c r="I120" s="9"/>
      <c r="J120" s="9">
        <f>SUM(I120+H120)</f>
        <v>4510200</v>
      </c>
      <c r="K120" s="9"/>
      <c r="L120" s="9">
        <f t="shared" si="11"/>
        <v>4510200</v>
      </c>
      <c r="M120" s="9"/>
      <c r="N120" s="9">
        <f t="shared" si="14"/>
        <v>4510200</v>
      </c>
      <c r="O120" s="9"/>
      <c r="P120" s="9">
        <f t="shared" si="10"/>
        <v>4510200</v>
      </c>
      <c r="Q120" s="9"/>
      <c r="R120" s="9">
        <f t="shared" si="7"/>
        <v>4510200</v>
      </c>
    </row>
    <row r="121" spans="1:18" ht="18" customHeight="1" x14ac:dyDescent="0.25">
      <c r="A121" s="6"/>
      <c r="B121" s="29" t="s">
        <v>143</v>
      </c>
      <c r="C121" s="43" t="s">
        <v>144</v>
      </c>
      <c r="D121" s="26">
        <f>SUM(D122:D125)</f>
        <v>11219576</v>
      </c>
      <c r="E121" s="26">
        <f>SUM(E122:E125)</f>
        <v>0</v>
      </c>
      <c r="F121" s="26">
        <f t="shared" si="16"/>
        <v>11219576</v>
      </c>
      <c r="G121" s="26">
        <f>SUM(G122:G125)</f>
        <v>0</v>
      </c>
      <c r="H121" s="26">
        <f>SUM(H122:H131)</f>
        <v>11219576</v>
      </c>
      <c r="I121" s="26">
        <f>SUM(I122:I131)</f>
        <v>148268700</v>
      </c>
      <c r="J121" s="26">
        <f>SUM(J122:J131)</f>
        <v>159488276</v>
      </c>
      <c r="K121" s="26">
        <f>SUM(K122:K131)</f>
        <v>0</v>
      </c>
      <c r="L121" s="26">
        <f t="shared" si="11"/>
        <v>159488276</v>
      </c>
      <c r="M121" s="26">
        <f>SUM(M122:M131)</f>
        <v>6961000</v>
      </c>
      <c r="N121" s="26">
        <f t="shared" si="14"/>
        <v>166449276</v>
      </c>
      <c r="O121" s="26">
        <f>SUM(O122:O131)</f>
        <v>0</v>
      </c>
      <c r="P121" s="26">
        <f t="shared" si="10"/>
        <v>166449276</v>
      </c>
      <c r="Q121" s="26">
        <f>SUM(Q122:Q131)</f>
        <v>0</v>
      </c>
      <c r="R121" s="26">
        <f t="shared" si="7"/>
        <v>166449276</v>
      </c>
    </row>
    <row r="122" spans="1:18" ht="66.75" customHeight="1" x14ac:dyDescent="0.25">
      <c r="A122" s="6"/>
      <c r="B122" s="1" t="s">
        <v>185</v>
      </c>
      <c r="C122" s="1" t="s">
        <v>145</v>
      </c>
      <c r="D122" s="3">
        <v>6450400</v>
      </c>
      <c r="E122" s="3"/>
      <c r="F122" s="3">
        <f t="shared" si="16"/>
        <v>6450400</v>
      </c>
      <c r="G122" s="3"/>
      <c r="H122" s="3">
        <f>SUM(G122+F122)</f>
        <v>6450400</v>
      </c>
      <c r="I122" s="3">
        <v>1490000</v>
      </c>
      <c r="J122" s="3">
        <f>SUM(I122+H122)</f>
        <v>7940400</v>
      </c>
      <c r="K122" s="3"/>
      <c r="L122" s="3">
        <f t="shared" si="11"/>
        <v>7940400</v>
      </c>
      <c r="M122" s="3"/>
      <c r="N122" s="3">
        <f t="shared" si="14"/>
        <v>7940400</v>
      </c>
      <c r="O122" s="3"/>
      <c r="P122" s="3">
        <f t="shared" si="10"/>
        <v>7940400</v>
      </c>
      <c r="Q122" s="3"/>
      <c r="R122" s="3">
        <f t="shared" si="7"/>
        <v>7940400</v>
      </c>
    </row>
    <row r="123" spans="1:18" ht="66.75" customHeight="1" x14ac:dyDescent="0.25">
      <c r="A123" s="6"/>
      <c r="B123" s="1" t="s">
        <v>184</v>
      </c>
      <c r="C123" s="1" t="s">
        <v>146</v>
      </c>
      <c r="D123" s="3">
        <v>1656176</v>
      </c>
      <c r="E123" s="3"/>
      <c r="F123" s="3">
        <f t="shared" si="16"/>
        <v>1656176</v>
      </c>
      <c r="G123" s="3"/>
      <c r="H123" s="3">
        <f t="shared" ref="H123:J133" si="19">SUM(G123+F123)</f>
        <v>1656176</v>
      </c>
      <c r="I123" s="3">
        <v>1188000</v>
      </c>
      <c r="J123" s="3">
        <f t="shared" si="19"/>
        <v>2844176</v>
      </c>
      <c r="K123" s="3"/>
      <c r="L123" s="3">
        <f t="shared" si="11"/>
        <v>2844176</v>
      </c>
      <c r="M123" s="3">
        <v>151000</v>
      </c>
      <c r="N123" s="3">
        <f t="shared" si="14"/>
        <v>2995176</v>
      </c>
      <c r="O123" s="3"/>
      <c r="P123" s="3">
        <f t="shared" si="10"/>
        <v>2995176</v>
      </c>
      <c r="Q123" s="3"/>
      <c r="R123" s="3">
        <f t="shared" ref="R123:R141" si="20">P123+Q123</f>
        <v>2995176</v>
      </c>
    </row>
    <row r="124" spans="1:18" ht="66.75" customHeight="1" x14ac:dyDescent="0.25">
      <c r="A124" s="6"/>
      <c r="B124" s="1" t="s">
        <v>220</v>
      </c>
      <c r="C124" s="5" t="s">
        <v>221</v>
      </c>
      <c r="D124" s="3"/>
      <c r="E124" s="3"/>
      <c r="F124" s="3"/>
      <c r="G124" s="3"/>
      <c r="H124" s="3"/>
      <c r="I124" s="3">
        <v>85171900</v>
      </c>
      <c r="J124" s="3">
        <f t="shared" si="19"/>
        <v>85171900</v>
      </c>
      <c r="K124" s="3"/>
      <c r="L124" s="3">
        <f t="shared" si="11"/>
        <v>85171900</v>
      </c>
      <c r="M124" s="3"/>
      <c r="N124" s="3">
        <f t="shared" si="14"/>
        <v>85171900</v>
      </c>
      <c r="O124" s="3"/>
      <c r="P124" s="3">
        <f t="shared" si="10"/>
        <v>85171900</v>
      </c>
      <c r="Q124" s="3"/>
      <c r="R124" s="3">
        <f t="shared" si="20"/>
        <v>85171900</v>
      </c>
    </row>
    <row r="125" spans="1:18" ht="84.75" customHeight="1" x14ac:dyDescent="0.25">
      <c r="A125" s="6"/>
      <c r="B125" s="7" t="s">
        <v>147</v>
      </c>
      <c r="C125" s="1" t="s">
        <v>148</v>
      </c>
      <c r="D125" s="3">
        <v>3113000</v>
      </c>
      <c r="E125" s="3"/>
      <c r="F125" s="3">
        <f t="shared" si="16"/>
        <v>3113000</v>
      </c>
      <c r="G125" s="3"/>
      <c r="H125" s="3">
        <f t="shared" si="19"/>
        <v>3113000</v>
      </c>
      <c r="I125" s="3"/>
      <c r="J125" s="3">
        <f t="shared" si="19"/>
        <v>3113000</v>
      </c>
      <c r="K125" s="3"/>
      <c r="L125" s="3">
        <f t="shared" si="11"/>
        <v>3113000</v>
      </c>
      <c r="M125" s="3"/>
      <c r="N125" s="3">
        <f t="shared" si="14"/>
        <v>3113000</v>
      </c>
      <c r="O125" s="3"/>
      <c r="P125" s="3">
        <f t="shared" si="10"/>
        <v>3113000</v>
      </c>
      <c r="Q125" s="3"/>
      <c r="R125" s="3">
        <f t="shared" si="20"/>
        <v>3113000</v>
      </c>
    </row>
    <row r="126" spans="1:18" ht="117" customHeight="1" x14ac:dyDescent="0.25">
      <c r="A126" s="6"/>
      <c r="B126" s="7" t="s">
        <v>266</v>
      </c>
      <c r="C126" s="1" t="s">
        <v>267</v>
      </c>
      <c r="D126" s="3"/>
      <c r="E126" s="3"/>
      <c r="F126" s="3"/>
      <c r="G126" s="3"/>
      <c r="H126" s="3"/>
      <c r="I126" s="3"/>
      <c r="J126" s="3"/>
      <c r="K126" s="3"/>
      <c r="L126" s="3"/>
      <c r="M126" s="3">
        <v>394000</v>
      </c>
      <c r="N126" s="3">
        <f t="shared" si="14"/>
        <v>394000</v>
      </c>
      <c r="O126" s="3"/>
      <c r="P126" s="3">
        <f t="shared" si="10"/>
        <v>394000</v>
      </c>
      <c r="Q126" s="3"/>
      <c r="R126" s="3">
        <f t="shared" si="20"/>
        <v>394000</v>
      </c>
    </row>
    <row r="127" spans="1:18" ht="131.25" customHeight="1" x14ac:dyDescent="0.25">
      <c r="A127" s="6"/>
      <c r="B127" s="7" t="s">
        <v>268</v>
      </c>
      <c r="C127" s="1" t="s">
        <v>269</v>
      </c>
      <c r="D127" s="3"/>
      <c r="E127" s="3"/>
      <c r="F127" s="3"/>
      <c r="G127" s="3"/>
      <c r="H127" s="3"/>
      <c r="I127" s="3"/>
      <c r="J127" s="3"/>
      <c r="K127" s="3"/>
      <c r="L127" s="3"/>
      <c r="M127" s="3">
        <v>1616000</v>
      </c>
      <c r="N127" s="3">
        <f t="shared" si="14"/>
        <v>1616000</v>
      </c>
      <c r="O127" s="3"/>
      <c r="P127" s="3">
        <f t="shared" si="10"/>
        <v>1616000</v>
      </c>
      <c r="Q127" s="3"/>
      <c r="R127" s="3">
        <f t="shared" si="20"/>
        <v>1616000</v>
      </c>
    </row>
    <row r="128" spans="1:18" ht="66.75" customHeight="1" x14ac:dyDescent="0.25">
      <c r="A128" s="6"/>
      <c r="B128" s="7" t="s">
        <v>270</v>
      </c>
      <c r="C128" s="1" t="s">
        <v>271</v>
      </c>
      <c r="D128" s="3"/>
      <c r="E128" s="3"/>
      <c r="F128" s="3"/>
      <c r="G128" s="3"/>
      <c r="H128" s="3"/>
      <c r="I128" s="3"/>
      <c r="J128" s="3"/>
      <c r="K128" s="3"/>
      <c r="L128" s="3"/>
      <c r="M128" s="3">
        <v>4000000</v>
      </c>
      <c r="N128" s="3">
        <f t="shared" si="14"/>
        <v>4000000</v>
      </c>
      <c r="O128" s="3"/>
      <c r="P128" s="3">
        <f t="shared" si="10"/>
        <v>4000000</v>
      </c>
      <c r="Q128" s="3"/>
      <c r="R128" s="3">
        <f t="shared" si="20"/>
        <v>4000000</v>
      </c>
    </row>
    <row r="129" spans="1:18" ht="84.75" customHeight="1" x14ac:dyDescent="0.25">
      <c r="A129" s="6"/>
      <c r="B129" s="7" t="s">
        <v>272</v>
      </c>
      <c r="C129" s="1" t="s">
        <v>273</v>
      </c>
      <c r="D129" s="3"/>
      <c r="E129" s="3"/>
      <c r="F129" s="3"/>
      <c r="G129" s="3"/>
      <c r="H129" s="3"/>
      <c r="I129" s="3"/>
      <c r="J129" s="3"/>
      <c r="K129" s="3"/>
      <c r="L129" s="3"/>
      <c r="M129" s="3">
        <v>400000</v>
      </c>
      <c r="N129" s="3">
        <f t="shared" si="14"/>
        <v>400000</v>
      </c>
      <c r="O129" s="3"/>
      <c r="P129" s="3">
        <f t="shared" si="10"/>
        <v>400000</v>
      </c>
      <c r="Q129" s="3"/>
      <c r="R129" s="3">
        <f t="shared" si="20"/>
        <v>400000</v>
      </c>
    </row>
    <row r="130" spans="1:18" ht="84.75" customHeight="1" x14ac:dyDescent="0.25">
      <c r="A130" s="6"/>
      <c r="B130" s="7" t="s">
        <v>274</v>
      </c>
      <c r="C130" s="1" t="s">
        <v>275</v>
      </c>
      <c r="D130" s="3"/>
      <c r="E130" s="3"/>
      <c r="F130" s="3"/>
      <c r="G130" s="3"/>
      <c r="H130" s="3"/>
      <c r="I130" s="3"/>
      <c r="J130" s="3"/>
      <c r="K130" s="3"/>
      <c r="L130" s="3"/>
      <c r="M130" s="3">
        <v>400000</v>
      </c>
      <c r="N130" s="3">
        <f t="shared" si="14"/>
        <v>400000</v>
      </c>
      <c r="O130" s="3"/>
      <c r="P130" s="3">
        <f t="shared" si="10"/>
        <v>400000</v>
      </c>
      <c r="Q130" s="3"/>
      <c r="R130" s="3">
        <f t="shared" si="20"/>
        <v>400000</v>
      </c>
    </row>
    <row r="131" spans="1:18" ht="99.75" customHeight="1" x14ac:dyDescent="0.25">
      <c r="A131" s="6"/>
      <c r="B131" s="7" t="s">
        <v>222</v>
      </c>
      <c r="C131" s="1" t="s">
        <v>223</v>
      </c>
      <c r="D131" s="3"/>
      <c r="E131" s="3"/>
      <c r="F131" s="3"/>
      <c r="G131" s="3"/>
      <c r="H131" s="3"/>
      <c r="I131" s="3">
        <v>60418800</v>
      </c>
      <c r="J131" s="3">
        <f t="shared" si="19"/>
        <v>60418800</v>
      </c>
      <c r="K131" s="3"/>
      <c r="L131" s="3">
        <f t="shared" si="11"/>
        <v>60418800</v>
      </c>
      <c r="M131" s="3"/>
      <c r="N131" s="3">
        <f t="shared" si="14"/>
        <v>60418800</v>
      </c>
      <c r="O131" s="3"/>
      <c r="P131" s="3">
        <f t="shared" si="10"/>
        <v>60418800</v>
      </c>
      <c r="Q131" s="3"/>
      <c r="R131" s="3">
        <f t="shared" si="20"/>
        <v>60418800</v>
      </c>
    </row>
    <row r="132" spans="1:18" ht="36" customHeight="1" x14ac:dyDescent="0.25">
      <c r="A132" s="6"/>
      <c r="B132" s="30" t="s">
        <v>224</v>
      </c>
      <c r="C132" s="30" t="s">
        <v>225</v>
      </c>
      <c r="D132" s="31">
        <f t="shared" ref="D132:Q132" si="21">D133</f>
        <v>0</v>
      </c>
      <c r="E132" s="31">
        <f t="shared" si="21"/>
        <v>55667</v>
      </c>
      <c r="F132" s="31">
        <f t="shared" si="21"/>
        <v>0</v>
      </c>
      <c r="G132" s="31">
        <f t="shared" si="21"/>
        <v>47550</v>
      </c>
      <c r="H132" s="31">
        <f t="shared" si="21"/>
        <v>0</v>
      </c>
      <c r="I132" s="32">
        <f t="shared" si="21"/>
        <v>47550</v>
      </c>
      <c r="J132" s="33">
        <f t="shared" si="19"/>
        <v>47550</v>
      </c>
      <c r="K132" s="33">
        <f t="shared" si="21"/>
        <v>0</v>
      </c>
      <c r="L132" s="33">
        <f t="shared" si="11"/>
        <v>47550</v>
      </c>
      <c r="M132" s="33">
        <f t="shared" si="21"/>
        <v>86912</v>
      </c>
      <c r="N132" s="33">
        <f t="shared" si="14"/>
        <v>134462</v>
      </c>
      <c r="O132" s="33">
        <f t="shared" si="21"/>
        <v>0</v>
      </c>
      <c r="P132" s="33">
        <f t="shared" si="10"/>
        <v>134462</v>
      </c>
      <c r="Q132" s="33">
        <f t="shared" si="21"/>
        <v>0</v>
      </c>
      <c r="R132" s="33">
        <f t="shared" si="20"/>
        <v>134462</v>
      </c>
    </row>
    <row r="133" spans="1:18" ht="52.5" customHeight="1" x14ac:dyDescent="0.25">
      <c r="A133" s="6"/>
      <c r="B133" s="5" t="s">
        <v>226</v>
      </c>
      <c r="C133" s="5" t="s">
        <v>227</v>
      </c>
      <c r="D133" s="8">
        <v>0</v>
      </c>
      <c r="E133" s="8">
        <v>55667</v>
      </c>
      <c r="F133" s="9"/>
      <c r="G133" s="9">
        <v>47550</v>
      </c>
      <c r="H133" s="9">
        <v>0</v>
      </c>
      <c r="I133" s="9">
        <f>G133+H133</f>
        <v>47550</v>
      </c>
      <c r="J133" s="3">
        <f t="shared" si="19"/>
        <v>47550</v>
      </c>
      <c r="K133" s="3"/>
      <c r="L133" s="3">
        <f t="shared" si="11"/>
        <v>47550</v>
      </c>
      <c r="M133" s="3">
        <v>86912</v>
      </c>
      <c r="N133" s="3">
        <f t="shared" si="14"/>
        <v>134462</v>
      </c>
      <c r="O133" s="3"/>
      <c r="P133" s="3">
        <f t="shared" si="10"/>
        <v>134462</v>
      </c>
      <c r="Q133" s="3"/>
      <c r="R133" s="3">
        <f t="shared" si="20"/>
        <v>134462</v>
      </c>
    </row>
    <row r="134" spans="1:18" ht="37.5" customHeight="1" x14ac:dyDescent="0.25">
      <c r="A134" s="6"/>
      <c r="B134" s="34" t="s">
        <v>194</v>
      </c>
      <c r="C134" s="35" t="s">
        <v>195</v>
      </c>
      <c r="D134" s="33"/>
      <c r="E134" s="33"/>
      <c r="F134" s="33"/>
      <c r="G134" s="33"/>
      <c r="H134" s="33">
        <f>SUM(H135)</f>
        <v>0</v>
      </c>
      <c r="I134" s="33">
        <f>SUM(I135)</f>
        <v>722507571.71000004</v>
      </c>
      <c r="J134" s="33">
        <f>SUM(J135)</f>
        <v>722507571.71000004</v>
      </c>
      <c r="K134" s="33">
        <f>SUM(K135)</f>
        <v>0</v>
      </c>
      <c r="L134" s="33">
        <f t="shared" si="11"/>
        <v>722507571.71000004</v>
      </c>
      <c r="M134" s="33">
        <f>SUM(M135)</f>
        <v>0</v>
      </c>
      <c r="N134" s="33">
        <f t="shared" si="14"/>
        <v>722507571.71000004</v>
      </c>
      <c r="O134" s="33">
        <f>SUM(O135)</f>
        <v>0</v>
      </c>
      <c r="P134" s="33">
        <f t="shared" si="10"/>
        <v>722507571.71000004</v>
      </c>
      <c r="Q134" s="33">
        <f>SUM(Q135)</f>
        <v>0</v>
      </c>
      <c r="R134" s="33">
        <f t="shared" si="20"/>
        <v>722507571.71000004</v>
      </c>
    </row>
    <row r="135" spans="1:18" ht="51.75" customHeight="1" x14ac:dyDescent="0.25">
      <c r="A135" s="6"/>
      <c r="B135" s="29" t="s">
        <v>196</v>
      </c>
      <c r="C135" s="29" t="s">
        <v>197</v>
      </c>
      <c r="D135" s="26"/>
      <c r="E135" s="26"/>
      <c r="F135" s="26"/>
      <c r="G135" s="26"/>
      <c r="H135" s="26">
        <f>SUM(H136)</f>
        <v>0</v>
      </c>
      <c r="I135" s="26">
        <f>SUM(I136:I138)</f>
        <v>722507571.71000004</v>
      </c>
      <c r="J135" s="26">
        <f>SUM(J136:J138)</f>
        <v>722507571.71000004</v>
      </c>
      <c r="K135" s="26">
        <f>SUM(K136:K138)</f>
        <v>0</v>
      </c>
      <c r="L135" s="26">
        <f t="shared" si="11"/>
        <v>722507571.71000004</v>
      </c>
      <c r="M135" s="26">
        <f>SUM(M136:M138)</f>
        <v>0</v>
      </c>
      <c r="N135" s="26">
        <f t="shared" si="14"/>
        <v>722507571.71000004</v>
      </c>
      <c r="O135" s="26">
        <f>SUM(O136:O138)</f>
        <v>0</v>
      </c>
      <c r="P135" s="26">
        <f t="shared" si="10"/>
        <v>722507571.71000004</v>
      </c>
      <c r="Q135" s="26">
        <f>SUM(Q136:Q138)</f>
        <v>0</v>
      </c>
      <c r="R135" s="26">
        <f t="shared" si="20"/>
        <v>722507571.71000004</v>
      </c>
    </row>
    <row r="136" spans="1:18" ht="99" customHeight="1" x14ac:dyDescent="0.25">
      <c r="A136" s="6"/>
      <c r="B136" s="1" t="s">
        <v>198</v>
      </c>
      <c r="C136" s="4" t="s">
        <v>284</v>
      </c>
      <c r="D136" s="3"/>
      <c r="E136" s="3"/>
      <c r="F136" s="3"/>
      <c r="G136" s="3"/>
      <c r="H136" s="3"/>
      <c r="I136" s="3">
        <v>73688042</v>
      </c>
      <c r="J136" s="3">
        <f>SUM(H136:I136)</f>
        <v>73688042</v>
      </c>
      <c r="K136" s="3"/>
      <c r="L136" s="3">
        <f t="shared" si="11"/>
        <v>73688042</v>
      </c>
      <c r="M136" s="3"/>
      <c r="N136" s="3">
        <f t="shared" si="14"/>
        <v>73688042</v>
      </c>
      <c r="O136" s="3"/>
      <c r="P136" s="3">
        <f t="shared" si="10"/>
        <v>73688042</v>
      </c>
      <c r="Q136" s="3"/>
      <c r="R136" s="3">
        <f t="shared" si="20"/>
        <v>73688042</v>
      </c>
    </row>
    <row r="137" spans="1:18" ht="98.25" customHeight="1" x14ac:dyDescent="0.25">
      <c r="A137" s="6"/>
      <c r="B137" s="5" t="s">
        <v>199</v>
      </c>
      <c r="C137" s="5" t="s">
        <v>200</v>
      </c>
      <c r="D137" s="3"/>
      <c r="E137" s="3"/>
      <c r="F137" s="3"/>
      <c r="G137" s="3"/>
      <c r="H137" s="3"/>
      <c r="I137" s="3">
        <v>201524050</v>
      </c>
      <c r="J137" s="3">
        <f t="shared" ref="J137:J138" si="22">SUM(H137:I137)</f>
        <v>201524050</v>
      </c>
      <c r="K137" s="3"/>
      <c r="L137" s="3">
        <f t="shared" si="11"/>
        <v>201524050</v>
      </c>
      <c r="M137" s="3"/>
      <c r="N137" s="3">
        <f t="shared" si="14"/>
        <v>201524050</v>
      </c>
      <c r="O137" s="3"/>
      <c r="P137" s="3">
        <f t="shared" si="10"/>
        <v>201524050</v>
      </c>
      <c r="Q137" s="3"/>
      <c r="R137" s="3">
        <f t="shared" si="20"/>
        <v>201524050</v>
      </c>
    </row>
    <row r="138" spans="1:18" ht="132" customHeight="1" x14ac:dyDescent="0.25">
      <c r="A138" s="6"/>
      <c r="B138" s="5" t="s">
        <v>201</v>
      </c>
      <c r="C138" s="5" t="s">
        <v>202</v>
      </c>
      <c r="D138" s="3"/>
      <c r="E138" s="3"/>
      <c r="F138" s="3"/>
      <c r="G138" s="3"/>
      <c r="H138" s="3"/>
      <c r="I138" s="3">
        <v>447295479.70999998</v>
      </c>
      <c r="J138" s="3">
        <f t="shared" si="22"/>
        <v>447295479.70999998</v>
      </c>
      <c r="K138" s="3"/>
      <c r="L138" s="3">
        <f t="shared" si="11"/>
        <v>447295479.70999998</v>
      </c>
      <c r="M138" s="3"/>
      <c r="N138" s="3">
        <f t="shared" si="14"/>
        <v>447295479.70999998</v>
      </c>
      <c r="O138" s="3"/>
      <c r="P138" s="3">
        <f t="shared" si="10"/>
        <v>447295479.70999998</v>
      </c>
      <c r="Q138" s="3"/>
      <c r="R138" s="3">
        <f t="shared" si="20"/>
        <v>447295479.70999998</v>
      </c>
    </row>
    <row r="139" spans="1:18" ht="100.5" customHeight="1" x14ac:dyDescent="0.25">
      <c r="A139" s="6"/>
      <c r="B139" s="34" t="s">
        <v>192</v>
      </c>
      <c r="C139" s="35" t="s">
        <v>193</v>
      </c>
      <c r="D139" s="3"/>
      <c r="E139" s="3"/>
      <c r="F139" s="3"/>
      <c r="G139" s="3"/>
      <c r="H139" s="33">
        <f t="shared" ref="H139:Q140" si="23">SUM(H140)</f>
        <v>0</v>
      </c>
      <c r="I139" s="33">
        <f t="shared" si="23"/>
        <v>57574132</v>
      </c>
      <c r="J139" s="33">
        <f t="shared" si="23"/>
        <v>57574132</v>
      </c>
      <c r="K139" s="33">
        <f t="shared" si="23"/>
        <v>0</v>
      </c>
      <c r="L139" s="33">
        <f t="shared" si="11"/>
        <v>57574132</v>
      </c>
      <c r="M139" s="33">
        <f t="shared" si="23"/>
        <v>0</v>
      </c>
      <c r="N139" s="33">
        <f t="shared" si="14"/>
        <v>57574132</v>
      </c>
      <c r="O139" s="33">
        <f t="shared" si="23"/>
        <v>0</v>
      </c>
      <c r="P139" s="33">
        <f t="shared" ref="P139:P141" si="24">N139+O139</f>
        <v>57574132</v>
      </c>
      <c r="Q139" s="33">
        <f t="shared" si="23"/>
        <v>0</v>
      </c>
      <c r="R139" s="33">
        <f t="shared" si="20"/>
        <v>57574132</v>
      </c>
    </row>
    <row r="140" spans="1:18" ht="65.25" customHeight="1" x14ac:dyDescent="0.25">
      <c r="A140" s="6"/>
      <c r="B140" s="34" t="s">
        <v>191</v>
      </c>
      <c r="C140" s="44" t="s">
        <v>190</v>
      </c>
      <c r="D140" s="3"/>
      <c r="E140" s="3"/>
      <c r="F140" s="3"/>
      <c r="G140" s="3"/>
      <c r="H140" s="33">
        <f t="shared" si="23"/>
        <v>0</v>
      </c>
      <c r="I140" s="33">
        <f t="shared" si="23"/>
        <v>57574132</v>
      </c>
      <c r="J140" s="33">
        <f t="shared" si="23"/>
        <v>57574132</v>
      </c>
      <c r="K140" s="33">
        <f t="shared" si="23"/>
        <v>0</v>
      </c>
      <c r="L140" s="33">
        <f t="shared" si="11"/>
        <v>57574132</v>
      </c>
      <c r="M140" s="33">
        <f t="shared" si="23"/>
        <v>0</v>
      </c>
      <c r="N140" s="33">
        <f t="shared" si="14"/>
        <v>57574132</v>
      </c>
      <c r="O140" s="33">
        <f t="shared" si="23"/>
        <v>0</v>
      </c>
      <c r="P140" s="33">
        <f t="shared" si="24"/>
        <v>57574132</v>
      </c>
      <c r="Q140" s="33">
        <f t="shared" si="23"/>
        <v>0</v>
      </c>
      <c r="R140" s="33">
        <f t="shared" si="20"/>
        <v>57574132</v>
      </c>
    </row>
    <row r="141" spans="1:18" ht="51.75" customHeight="1" x14ac:dyDescent="0.25">
      <c r="A141" s="6"/>
      <c r="B141" s="7" t="s">
        <v>188</v>
      </c>
      <c r="C141" s="1" t="s">
        <v>189</v>
      </c>
      <c r="D141" s="3"/>
      <c r="E141" s="3"/>
      <c r="F141" s="3"/>
      <c r="G141" s="3"/>
      <c r="H141" s="3"/>
      <c r="I141" s="3">
        <f>56872167+606791+95174</f>
        <v>57574132</v>
      </c>
      <c r="J141" s="3">
        <f>H141+I141</f>
        <v>57574132</v>
      </c>
      <c r="K141" s="3"/>
      <c r="L141" s="3">
        <f t="shared" si="11"/>
        <v>57574132</v>
      </c>
      <c r="M141" s="3"/>
      <c r="N141" s="3">
        <f t="shared" si="14"/>
        <v>57574132</v>
      </c>
      <c r="O141" s="3"/>
      <c r="P141" s="3">
        <f t="shared" si="24"/>
        <v>57574132</v>
      </c>
      <c r="Q141" s="3"/>
      <c r="R141" s="3">
        <f t="shared" si="20"/>
        <v>57574132</v>
      </c>
    </row>
    <row r="142" spans="1:18" ht="19.5" customHeight="1" x14ac:dyDescent="0.25">
      <c r="A142" s="6"/>
      <c r="B142" s="48" t="s">
        <v>149</v>
      </c>
      <c r="C142" s="49"/>
      <c r="D142" s="26">
        <f>SUM(D10,D54)</f>
        <v>45163618576</v>
      </c>
      <c r="E142" s="26">
        <f>SUM(E10,E54)</f>
        <v>700037300</v>
      </c>
      <c r="F142" s="26">
        <f t="shared" si="16"/>
        <v>45863655876</v>
      </c>
      <c r="G142" s="26">
        <f>SUM(G10,G54)</f>
        <v>-318600</v>
      </c>
      <c r="H142" s="26">
        <f>SUM(H10,H54)</f>
        <v>45863337276</v>
      </c>
      <c r="I142" s="26">
        <f>SUM(I10,I54)</f>
        <v>3464107903.71</v>
      </c>
      <c r="J142" s="26">
        <f>SUM(J10,J54)</f>
        <v>49327445179.709999</v>
      </c>
      <c r="K142" s="26">
        <f>SUM(K10,K54)</f>
        <v>242960000</v>
      </c>
      <c r="L142" s="26">
        <f t="shared" si="11"/>
        <v>49570405179.709999</v>
      </c>
      <c r="M142" s="26">
        <f>SUM(M10,M54)</f>
        <v>1047178431</v>
      </c>
      <c r="N142" s="26">
        <f>L142+M142</f>
        <v>50617583610.709999</v>
      </c>
      <c r="O142" s="26">
        <f>SUM(O10,O54)</f>
        <v>20000000</v>
      </c>
      <c r="P142" s="26">
        <f>N142+O142</f>
        <v>50637583610.709999</v>
      </c>
      <c r="Q142" s="26">
        <f>SUM(Q10,Q54)</f>
        <v>175886700</v>
      </c>
      <c r="R142" s="26">
        <f>P142+Q142</f>
        <v>50813470310.709999</v>
      </c>
    </row>
    <row r="145" spans="3:16" hidden="1" x14ac:dyDescent="0.25"/>
    <row r="146" spans="3:16" hidden="1" x14ac:dyDescent="0.25">
      <c r="C146" s="36" t="s">
        <v>245</v>
      </c>
      <c r="M146" s="10">
        <v>169094390</v>
      </c>
    </row>
    <row r="147" spans="3:16" hidden="1" x14ac:dyDescent="0.25">
      <c r="C147" s="36" t="s">
        <v>244</v>
      </c>
      <c r="M147" s="10">
        <v>10447000</v>
      </c>
    </row>
    <row r="148" spans="3:16" hidden="1" x14ac:dyDescent="0.25">
      <c r="C148" s="36" t="s">
        <v>257</v>
      </c>
      <c r="M148" s="10">
        <v>475245700</v>
      </c>
    </row>
    <row r="149" spans="3:16" hidden="1" x14ac:dyDescent="0.25">
      <c r="C149" s="36" t="s">
        <v>276</v>
      </c>
      <c r="M149" s="10">
        <f>231884000-600000</f>
        <v>231284000</v>
      </c>
    </row>
    <row r="150" spans="3:16" hidden="1" x14ac:dyDescent="0.25">
      <c r="C150" s="36" t="s">
        <v>277</v>
      </c>
      <c r="M150" s="10">
        <v>108065221</v>
      </c>
    </row>
    <row r="151" spans="3:16" hidden="1" x14ac:dyDescent="0.25">
      <c r="C151" s="36" t="s">
        <v>278</v>
      </c>
      <c r="M151" s="10">
        <v>53041820</v>
      </c>
    </row>
    <row r="152" spans="3:16" hidden="1" x14ac:dyDescent="0.25">
      <c r="C152" s="36" t="s">
        <v>246</v>
      </c>
      <c r="M152" s="10">
        <f>SUM(M146:M151)</f>
        <v>1047178131</v>
      </c>
    </row>
    <row r="153" spans="3:16" hidden="1" x14ac:dyDescent="0.25"/>
    <row r="154" spans="3:16" hidden="1" x14ac:dyDescent="0.25">
      <c r="C154" s="36" t="s">
        <v>258</v>
      </c>
      <c r="M154" s="45">
        <f>M142-M152</f>
        <v>300</v>
      </c>
      <c r="O154" s="45"/>
      <c r="P154" s="45"/>
    </row>
    <row r="155" spans="3:16" hidden="1" x14ac:dyDescent="0.25"/>
  </sheetData>
  <mergeCells count="6">
    <mergeCell ref="B142:C142"/>
    <mergeCell ref="B1:R1"/>
    <mergeCell ref="B2:R2"/>
    <mergeCell ref="B3:R3"/>
    <mergeCell ref="B5:R5"/>
    <mergeCell ref="B6:R6"/>
  </mergeCells>
  <phoneticPr fontId="0" type="noConversion"/>
  <printOptions horizontalCentered="1"/>
  <pageMargins left="0.62992125984251968" right="0.19685039370078741" top="0.55118110236220474" bottom="0.35433070866141736" header="0.15748031496062992" footer="0.15748031496062992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2013-11-01T06:50:51Z</cp:lastPrinted>
  <dcterms:created xsi:type="dcterms:W3CDTF">2010-10-13T08:18:32Z</dcterms:created>
  <dcterms:modified xsi:type="dcterms:W3CDTF">2013-11-11T07:11:57Z</dcterms:modified>
</cp:coreProperties>
</file>