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155" windowWidth="19230" windowHeight="4275" tabRatio="599" activeTab="2"/>
  </bookViews>
  <sheets>
    <sheet name="Доходы 2014 - 2015" sheetId="4" r:id="rId1"/>
    <sheet name="Расходы 2014 - 2015" sheetId="16" r:id="rId2"/>
    <sheet name="Доходы 2016-2017" sheetId="20" r:id="rId3"/>
  </sheets>
  <definedNames>
    <definedName name="_xlnm._FilterDatabase" localSheetId="0" hidden="1">'Доходы 2014 - 2015'!$A$5:$M$15</definedName>
    <definedName name="_xlnm._FilterDatabase" localSheetId="1" hidden="1">'Расходы 2014 - 2015'!$A$6:$E$17</definedName>
    <definedName name="_xlnm.Print_Titles" localSheetId="0">'Доходы 2014 - 2015'!$4:$4</definedName>
    <definedName name="_xlnm.Print_Titles" localSheetId="2">'Доходы 2016-2017'!$4:$4</definedName>
    <definedName name="_xlnm.Print_Titles" localSheetId="1">'Расходы 2014 - 2015'!$5:$5</definedName>
    <definedName name="_xlnm.Print_Area" localSheetId="0">'Доходы 2014 - 2015'!$A$1:$F$15</definedName>
    <definedName name="_xlnm.Print_Area" localSheetId="1">'Расходы 2014 - 2015'!$A$1:$E$23</definedName>
  </definedNames>
  <calcPr calcId="145621" fullPrecision="0"/>
</workbook>
</file>

<file path=xl/calcChain.xml><?xml version="1.0" encoding="utf-8"?>
<calcChain xmlns="http://schemas.openxmlformats.org/spreadsheetml/2006/main">
  <c r="B5" i="4" l="1"/>
  <c r="C5" i="4"/>
  <c r="B7" i="4" l="1"/>
  <c r="C7" i="4" l="1"/>
  <c r="F7" i="20" l="1"/>
  <c r="B8" i="20"/>
  <c r="B5" i="20" s="1"/>
  <c r="B10" i="20" s="1"/>
  <c r="E8" i="20"/>
  <c r="F8" i="20" s="1"/>
  <c r="E5" i="20" l="1"/>
  <c r="E10" i="20" l="1"/>
  <c r="F10" i="20" s="1"/>
  <c r="F5" i="20"/>
  <c r="C6" i="16" l="1"/>
  <c r="D6" i="16"/>
  <c r="B6" i="16"/>
  <c r="B11" i="16" l="1"/>
  <c r="C11" i="16"/>
  <c r="B16" i="16" l="1"/>
  <c r="B15" i="16" s="1"/>
  <c r="B14" i="16"/>
  <c r="B13" i="16"/>
  <c r="B12" i="16"/>
  <c r="B10" i="16" l="1"/>
  <c r="B17" i="16" s="1"/>
  <c r="C12" i="16"/>
  <c r="D12" i="16"/>
  <c r="E7" i="16"/>
  <c r="E8" i="16"/>
  <c r="E9" i="16"/>
  <c r="E8" i="4"/>
  <c r="E9" i="4"/>
  <c r="E12" i="4"/>
  <c r="B15" i="4" l="1"/>
  <c r="E12" i="16"/>
  <c r="D10" i="4" l="1"/>
  <c r="D7" i="4" s="1"/>
  <c r="E10" i="4" l="1"/>
  <c r="C13" i="16" l="1"/>
  <c r="D13" i="16" l="1"/>
  <c r="E13" i="16" s="1"/>
  <c r="D14" i="16"/>
  <c r="C14" i="16" l="1"/>
  <c r="C10" i="16" s="1"/>
  <c r="E14" i="16" l="1"/>
  <c r="C16" i="16"/>
  <c r="C15" i="16" s="1"/>
  <c r="C17" i="16" s="1"/>
  <c r="C15" i="4" l="1"/>
  <c r="E6" i="16" l="1"/>
  <c r="E7" i="4" l="1"/>
  <c r="D11" i="16" l="1"/>
  <c r="D10" i="16" s="1"/>
  <c r="D17" i="16" s="1"/>
  <c r="D15" i="4"/>
  <c r="E15" i="4" s="1"/>
  <c r="E11" i="16" l="1"/>
  <c r="E10" i="16" l="1"/>
  <c r="E17" i="16" l="1"/>
</calcChain>
</file>

<file path=xl/sharedStrings.xml><?xml version="1.0" encoding="utf-8"?>
<sst xmlns="http://schemas.openxmlformats.org/spreadsheetml/2006/main" count="77" uniqueCount="63">
  <si>
    <t>(руб.)</t>
  </si>
  <si>
    <t>ВСЕГО ДОХОДОВ</t>
  </si>
  <si>
    <t>ВСЕГО РАСХОДОВ</t>
  </si>
  <si>
    <t>Проект бюджета
на 2015 г.</t>
  </si>
  <si>
    <t>Проект бюджета
на 2016 г.</t>
  </si>
  <si>
    <t>%
к 2015 г.</t>
  </si>
  <si>
    <t>%
к ожидаемому 2014 г.</t>
  </si>
  <si>
    <t>Проект бюджета
на 2017 г.</t>
  </si>
  <si>
    <t xml:space="preserve"> </t>
  </si>
  <si>
    <t>%
к 2016 г.</t>
  </si>
  <si>
    <t xml:space="preserve">395 1 17 06040 09 0000 180 Прочие неналоговые поступления в территориальные фонды обязательного медицинского страхования </t>
  </si>
  <si>
    <t xml:space="preserve">395 2 02 05202 09 0000 151 Межбюджетные трансферты из бюджетов субъектов Российской Федерации,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</t>
  </si>
  <si>
    <t>395 2 02 05203 09 0000 151 Межбюджетные трансферты из бюджетов субъектов Российской Федерации, передаваемые территориальным фондам обязательного медицинского страхования на 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</si>
  <si>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395 2 02 05812 09 0000 151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</si>
  <si>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2 02 05813 09 0000 151 Межбюджетные трансферты, передаваемые бюджетам территориальных фондов обязательного медицинского страхования на единовременные компенсационные выплаты медицинским работникам</t>
  </si>
  <si>
    <t>395 2 02 09029 09 0000 151 Прочие безвозмездные поступления  в территориальные  фонды обязательного медицинского страхования от бюджетов субъектов Российской Федерации</t>
  </si>
  <si>
    <t>Наименование кода дохода</t>
  </si>
  <si>
    <t xml:space="preserve"> 395 01 00 00 0 0000 000 Общегосударственные вопросы</t>
  </si>
  <si>
    <t>395 01 13 73 2 0059 100 Расходы на обеспечение деятельности (оказание услуг) государственных учреждений в рамках выполнения функций аппаратами государственных внебюджетных фондов Российской Федерации по непрограммным направлениям деятельности органов управления государственных внебюджетных фондов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</si>
  <si>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395 01 13 73 2 0059 200 Расходы на обеспечение деятельности (оказание услуг) государственных учреждений в рамках выполнения функций аппаратами государственных внебюджетных фондов Российской Федерации по непрограммным направлениям деятельности органов управления государственных внебюджетных фондов Российской Федерации (Закупка товаров, работ и услуг для государственных (муниципальных) нужд)</t>
  </si>
  <si>
    <t>395 01 13 73 2 0059 800 Расходы на обеспечение деятельности (оказание услуг) государственных учреждений в рамках выполнения функций аппаратами государственных внебюджетных фондов Российской Федерации по непрограммным направлениям деятельности органов управления государственных внебюджетных фондов Российской Федерации (Иные бюджетные ассигнования)</t>
  </si>
  <si>
    <t xml:space="preserve"> 395 09 00 00 0 0000 000 Здравоохранение</t>
  </si>
  <si>
    <t>395 09 09 73 1 5093 300 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(Социальное обеспечение и иные выплаты населению)</t>
  </si>
  <si>
    <t>395 14 03 73 7 5136 500 Иные межбюджетные трансферты на осуществление единовременных выплат медицинским работникам в рамках социальных выплат по непрограммным направлениям деятельности органов управления государственных внебюджетных фондов Российской Федерации (Межбюджетные трансферты)</t>
  </si>
  <si>
    <t>Наименование кода расхода</t>
  </si>
  <si>
    <t>395 09 09 73 1 7027 300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(Социальное обеспечение и иные выплаты населению)</t>
  </si>
  <si>
    <t>395 09 09 73 1 7029 300 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страхования,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(Социальное обеспечение и иные выплаты населению)</t>
  </si>
  <si>
    <t>395 09 09 73 1 7305 300 Осуществление мер социальной поддержки работникам учреждений здравоохранения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(Социальное обеспечение и иные выплаты населению)</t>
  </si>
  <si>
    <t>395 14 00 00 0 0000 000 Межбюджетные трансферты общего характера бюджетам субъектов Российской Федерации и муниципальных образований</t>
  </si>
  <si>
    <t>Утверждено на 2014 год Законом ЯО №80-з от 23.12.2013 (в ред. Закона ЯО от 02.04.2014 №11-з, от 15.10.2014 №47-з)</t>
  </si>
  <si>
    <t>Утверждено на 2014 год (Закон ЯО от 23.12.2013 № 80-з  в ред. Законов ЯО от 02.04.2014 № 11-з, 15.10.2014 № 47-з)</t>
  </si>
  <si>
    <t>000 2 18 06000 00 0000 151 Доходы бюджетов государственных внебюджетных фондов от возврата бюджетами бюджетной системы Российской Федерации остатков субсидий, субвенций и иных межбюджетных  трансфертов,  имеющих целевое назначение, прошлых лет</t>
  </si>
  <si>
    <t>000 2 19 06000 00 0000 151 Возврат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</si>
  <si>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Доходы бюджета Территориального фонда обязательного медицинского страхования Ярославской области на плановый период 2016 и 2017 годов</t>
  </si>
  <si>
    <t>Средства в проекте закона об областном бюджете не предусмотрены.</t>
  </si>
  <si>
    <t>Средства запланированы в соответствии с проектом областного бюджета. Расчет ДЗиФ ЯО. Средства направляются на дополнительные меры социальной поддержки медицинских работников медицинских организаций ЯО в соответствие с постановлением Правительства ЯО от 09.07.2008 № 340-п.</t>
  </si>
  <si>
    <t>Расчеты (обоснования) показателей на 2016 год</t>
  </si>
  <si>
    <t>Расчеты (обоснования) показателей на 2017 год</t>
  </si>
  <si>
    <t>Средства запланированы в соответствии с проектом областного бюджета. Расчет ДЗиФ ЯО в соотвествии с проектом Программы государственных гарантий бесплатного оказания гражданам медицинской помощи на 2015 год и на плановый период 2016 и 2017 годов.</t>
  </si>
  <si>
    <t xml:space="preserve">Средства запланированы в соответствии с проектом областного бюджета. Расчет ДЗиФ ЯО в соотвествии с проектом Программы государственных гарантий бесплатного оказания гражданам медицинской помощи на 2015 год и на плановый период 2016 и 2017 годов. </t>
  </si>
  <si>
    <t>Доходы бюджета Территориального фонда обязательного медицинского страхования Ярославской области на 2015 год и оценка ожидаемого исполнения на 2014 год</t>
  </si>
  <si>
    <t>Оценка ожидаемого исполнения на 2014 год</t>
  </si>
  <si>
    <t>Расходы запланированы в соответствии с поступлениями средств из областного бюджета</t>
  </si>
  <si>
    <t>Расходы запланированы в соответствии с поступлениями средств из бюджета ФОМС</t>
  </si>
  <si>
    <t>Примечания по ожидаемому исполнению бюджета на 2014 год</t>
  </si>
  <si>
    <t>Расходы запланированы в соответствии с поступлениями средств</t>
  </si>
  <si>
    <t>Примечание</t>
  </si>
  <si>
    <t xml:space="preserve">Средства отражаются по факту поступления и планированию не подлежат (поступление средств от других ТФОМС по межтерриториальным расчетам, возврат средств медицинскими организациями, использованных не по целевому назначению, возврат средств медицинскими организациями по результатам проведения реэкспертиз, штрафы и др.)
</t>
  </si>
  <si>
    <t>Поступления от других ТФОМС по межтерриториальным расчетам (возмещение затрат по оплате стоимости медицинской помощи, оказанной медицинскими организациями ЯО лицам, застрахованным за пределами территории ЯО) с 2015 года не планируются согласно разъяснениям Минфина России. Средства направляются на финансовое обеспечение организации ОМС по факту поступления с соответствующим внесением изменений в сводную бюджетную роспись.</t>
  </si>
  <si>
    <t xml:space="preserve">Средства запланированы в соответствии с проектом областного бюджета.
Расчет размера межбюджетного трансферта произведен в соответствии с проектом изменений в Федеральный закон №326-ФЗ:   3 514 657,8 тыс. рублей (взносы на ОМС неработающего населения в 2014 году) + 
641 897,5 тыс. рублей (средства областного бюджета на скорую медицинскую помощь в 2014 году)  - (минус) 3 958 636,0 тыс. рублей  (взносы на ОМС неработающего населения на 2015 год) = 197 919,3 тыс. рублей. Выделено 148 128,0 тыс. рублей.
В соответствии с Федеральным законом №326-ФЗ финансирование скорой медицинской помощи  с 2015 года осуществляется за счет средств субвенции ФОМС. </t>
  </si>
  <si>
    <t>Средства запланированы в соответствии с проектом областного бюджета.Расчет ДЗиФ ЯО в соотвествии с проектом Программы государственных гарантий бесплатного оказания гражданам медицинской помощи на 2015 год и на плановый период 2016 и 2017 годов.</t>
  </si>
  <si>
    <t>Распределение межбюджетных трансфертов в разрезе субъектов утверждается распоряжением Правительства РФ. На 2015 год сумма не установлена, в Федеральный закон № 326-ФЗ
внесены изменения по сохранению данного направления расходов.</t>
  </si>
  <si>
    <t xml:space="preserve">Средства запланированы в соответствии с проектом областного бюджета.Расчет ДЗиФ ЯО. Средства направляются на дополнительные меры социальной поддержки медицинских работников медицинских организаций ЯО в соответствие с постановлением Правительства ЯО от 09.07.2008 № 340-п. </t>
  </si>
  <si>
    <t xml:space="preserve">Средства отражаются по факту поступления и планированию не подлежат(возврат ДЗиФ ЯО остатков субсидий, направленных на реализцию региональной программы модернизации здравоохранения). </t>
  </si>
  <si>
    <t>Средства отражаются по факту поступления и планированию не подлежат (возврат в ФОМС остатков субсидий, направленных на реализцию региональной программы модернизации здравоохранения, средств на проведение диспансеризации, использованных не по целевому назначению, и в ДЗиФ ЯО остатков средств на осуществление мер социальной поддержки).</t>
  </si>
  <si>
    <t>Средства запланированы в соответствии с проектом областного бюджета.</t>
  </si>
  <si>
    <t xml:space="preserve">Средства в проекте закона об областном бюджете не предусмотрены.
</t>
  </si>
  <si>
    <t xml:space="preserve">Сумма субвенции ФОМС запланирована в соответствии с проектом Федерального закона о бюджете ФОМС на 2015 и плановый период 2016 и 2017 годов. Расчет:  8 260,7 руб.  (подушевой норматив финансирования на одного застрахованного) х 1 295 631 чел. (численность застрахованного  населения ЯО на 01.04.2014 г., согласованная ФОМС)  </t>
  </si>
  <si>
    <t xml:space="preserve">В соответствии с Федеральным законом №326-ФЗ, постановлением Правительства РФ от 05.05.2012 № 462 сумма субвенции ФОМС  составит  11 307 230 900 руб. =  8 727,2 руб.  (подушевой норматив финансирования на одного застрахованного) х 1 295 631 чел. (численность застрахованного  населения ЯО на 01.04.2014 г., согласованная ФОМС).  </t>
  </si>
  <si>
    <t xml:space="preserve">В соответствии с Федеральным законом №326-ФЗ, постановлением Правительства РФ от 05.05.2012 № 462 сумма субвенции ФОМС  составит  12 621 000 700 руб. = 9 741,2 руб.  (подушевой норматив финансирования на одного застрахованного) х 1 295 631 чел. (численность застрахованного  населения ЯО на 01.04.2014 г., согласованная ФОМС). </t>
  </si>
  <si>
    <t>000 1 00 00000 00 0000 000 Налоговые и неналоговые доходы, в том числе:</t>
  </si>
  <si>
    <t>000 2 00 00000 00 0000 000 Безвозмездные поступления, в том числе:</t>
  </si>
  <si>
    <t>Расходы  бюджета Территориального фонда обязательного  медицинского страхования Ярославской области на 2015 год и оценка ожидаемого исполнения на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</si>
</sst>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%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 vertical="top"/>
    </xf>
    <xf numFmtId="3" fontId="3" fillId="0" borderId="0" xfId="0" applyNumberFormat="1" applyFont="1" applyFill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top"/>
    </xf>
    <xf numFmtId="164" fontId="3" fillId="0" borderId="2" xfId="3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8" fillId="0" borderId="0" xfId="0" applyFont="1" applyFill="1"/>
    <xf numFmtId="3" fontId="8" fillId="0" borderId="0" xfId="0" applyNumberFormat="1" applyFont="1" applyFill="1" applyAlignment="1">
      <alignment horizontal="center" vertical="center"/>
    </xf>
    <xf numFmtId="3" fontId="8" fillId="0" borderId="1" xfId="4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4" applyNumberFormat="1" applyFont="1" applyFill="1" applyBorder="1" applyAlignment="1">
      <alignment horizontal="center" vertical="top" wrapText="1"/>
    </xf>
    <xf numFmtId="164" fontId="3" fillId="0" borderId="0" xfId="3" applyNumberFormat="1" applyFont="1" applyFill="1"/>
    <xf numFmtId="3" fontId="7" fillId="0" borderId="1" xfId="4" applyNumberFormat="1" applyFont="1" applyFill="1" applyBorder="1" applyAlignment="1">
      <alignment horizontal="center" vertical="top" wrapText="1"/>
    </xf>
    <xf numFmtId="3" fontId="8" fillId="0" borderId="0" xfId="0" applyNumberFormat="1" applyFont="1" applyFill="1"/>
    <xf numFmtId="0" fontId="5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top"/>
    </xf>
    <xf numFmtId="3" fontId="3" fillId="0" borderId="0" xfId="4" applyNumberFormat="1" applyFont="1" applyFill="1" applyAlignment="1">
      <alignment horizontal="center"/>
    </xf>
    <xf numFmtId="165" fontId="5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43" fontId="3" fillId="0" borderId="0" xfId="4" applyFont="1" applyFill="1"/>
    <xf numFmtId="0" fontId="3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3" fillId="0" borderId="1" xfId="3" applyNumberFormat="1" applyFont="1" applyFill="1" applyBorder="1" applyAlignment="1">
      <alignment horizontal="center" vertical="top"/>
    </xf>
    <xf numFmtId="164" fontId="5" fillId="0" borderId="1" xfId="3" applyNumberFormat="1" applyFont="1" applyFill="1" applyBorder="1" applyAlignment="1">
      <alignment horizontal="center" vertical="top"/>
    </xf>
    <xf numFmtId="164" fontId="3" fillId="0" borderId="1" xfId="3" applyNumberFormat="1" applyFont="1" applyFill="1" applyBorder="1" applyAlignment="1">
      <alignment horizontal="left" vertical="top" wrapText="1"/>
    </xf>
    <xf numFmtId="0" fontId="6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3" fontId="6" fillId="0" borderId="0" xfId="0" applyNumberFormat="1" applyFont="1" applyFill="1" applyAlignment="1">
      <alignment horizontal="center" vertical="center"/>
    </xf>
    <xf numFmtId="3" fontId="4" fillId="0" borderId="1" xfId="1" applyNumberFormat="1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top"/>
    </xf>
    <xf numFmtId="164" fontId="6" fillId="0" borderId="1" xfId="3" applyNumberFormat="1" applyFont="1" applyFill="1" applyBorder="1" applyAlignment="1">
      <alignment horizontal="center" vertical="top"/>
    </xf>
    <xf numFmtId="3" fontId="4" fillId="0" borderId="0" xfId="0" applyNumberFormat="1" applyFont="1" applyFill="1" applyAlignment="1">
      <alignment horizontal="center" vertical="center"/>
    </xf>
    <xf numFmtId="0" fontId="6" fillId="0" borderId="1" xfId="1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left" vertical="top" wrapText="1"/>
    </xf>
    <xf numFmtId="0" fontId="4" fillId="0" borderId="0" xfId="0" applyFont="1" applyFill="1"/>
    <xf numFmtId="3" fontId="6" fillId="0" borderId="1" xfId="4" applyNumberFormat="1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left" vertical="top" wrapText="1"/>
    </xf>
    <xf numFmtId="3" fontId="4" fillId="0" borderId="1" xfId="4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vertical="top"/>
    </xf>
    <xf numFmtId="3" fontId="6" fillId="0" borderId="0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Alignment="1">
      <alignment horizontal="center"/>
    </xf>
    <xf numFmtId="3" fontId="9" fillId="0" borderId="0" xfId="0" applyNumberFormat="1" applyFont="1" applyBorder="1" applyAlignment="1">
      <alignment horizontal="center"/>
    </xf>
    <xf numFmtId="0" fontId="10" fillId="0" borderId="0" xfId="0" applyFont="1" applyFill="1"/>
    <xf numFmtId="3" fontId="11" fillId="0" borderId="0" xfId="0" applyNumberFormat="1" applyFont="1" applyAlignment="1">
      <alignment horizontal="center"/>
    </xf>
    <xf numFmtId="164" fontId="4" fillId="0" borderId="1" xfId="3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center" vertical="top"/>
    </xf>
    <xf numFmtId="3" fontId="3" fillId="0" borderId="1" xfId="4" applyNumberFormat="1" applyFont="1" applyFill="1" applyBorder="1" applyAlignment="1">
      <alignment horizontal="center" vertical="top"/>
    </xf>
    <xf numFmtId="3" fontId="3" fillId="0" borderId="0" xfId="0" applyNumberFormat="1" applyFont="1" applyFill="1"/>
    <xf numFmtId="3" fontId="6" fillId="0" borderId="1" xfId="4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3" fillId="0" borderId="4" xfId="3" applyNumberFormat="1" applyFont="1" applyFill="1" applyBorder="1" applyAlignment="1">
      <alignment horizontal="left" vertical="top" wrapText="1"/>
    </xf>
    <xf numFmtId="164" fontId="3" fillId="0" borderId="2" xfId="3" applyNumberFormat="1" applyFont="1" applyFill="1" applyBorder="1" applyAlignment="1">
      <alignment horizontal="left" vertical="top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Процентный" xfId="3" builtinId="5"/>
    <cellStyle name="Финансовый" xfId="4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zoomScale="80" zoomScaleNormal="80" workbookViewId="0">
      <pane ySplit="4" topLeftCell="A10" activePane="bottomLeft" state="frozen"/>
      <selection pane="bottomLeft" activeCell="A12" sqref="A12"/>
    </sheetView>
  </sheetViews>
  <sheetFormatPr defaultRowHeight="18.75" x14ac:dyDescent="0.3"/>
  <cols>
    <col min="1" max="1" width="53" style="32" customWidth="1"/>
    <col min="2" max="2" width="19.140625" style="32" customWidth="1"/>
    <col min="3" max="3" width="20.28515625" style="3" customWidth="1"/>
    <col min="4" max="4" width="20.140625" style="3" customWidth="1"/>
    <col min="5" max="5" width="10.7109375" style="3" customWidth="1"/>
    <col min="6" max="6" width="81" style="3" customWidth="1"/>
    <col min="7" max="8" width="9.140625" style="3"/>
    <col min="9" max="9" width="15.42578125" style="3" bestFit="1" customWidth="1"/>
    <col min="10" max="10" width="9.140625" style="3"/>
    <col min="11" max="11" width="15.85546875" style="3" customWidth="1"/>
    <col min="12" max="12" width="9.140625" style="3"/>
    <col min="13" max="13" width="15.42578125" style="3" customWidth="1"/>
    <col min="14" max="16384" width="9.140625" style="3"/>
  </cols>
  <sheetData>
    <row r="1" spans="1:13" ht="44.25" customHeight="1" x14ac:dyDescent="0.3">
      <c r="A1" s="72" t="s">
        <v>40</v>
      </c>
      <c r="B1" s="72"/>
      <c r="C1" s="72"/>
      <c r="D1" s="72"/>
      <c r="E1" s="72"/>
      <c r="F1" s="72"/>
      <c r="G1" s="2"/>
      <c r="H1" s="2"/>
      <c r="I1" s="2"/>
      <c r="J1" s="2"/>
    </row>
    <row r="2" spans="1:13" x14ac:dyDescent="0.3">
      <c r="A2" s="1"/>
      <c r="B2" s="1"/>
      <c r="C2" s="4"/>
      <c r="E2" s="5"/>
      <c r="F2" s="6" t="s">
        <v>0</v>
      </c>
    </row>
    <row r="3" spans="1:13" s="9" customFormat="1" ht="187.5" x14ac:dyDescent="0.25">
      <c r="A3" s="7" t="s">
        <v>16</v>
      </c>
      <c r="B3" s="7" t="s">
        <v>30</v>
      </c>
      <c r="C3" s="33" t="s">
        <v>41</v>
      </c>
      <c r="D3" s="34" t="s">
        <v>3</v>
      </c>
      <c r="E3" s="34" t="s">
        <v>6</v>
      </c>
      <c r="F3" s="34" t="s">
        <v>46</v>
      </c>
    </row>
    <row r="4" spans="1:13" s="9" customFormat="1" x14ac:dyDescent="0.25">
      <c r="A4" s="10">
        <v>1</v>
      </c>
      <c r="B4" s="10">
        <v>2</v>
      </c>
      <c r="C4" s="10">
        <v>3</v>
      </c>
      <c r="D4" s="11">
        <v>4</v>
      </c>
      <c r="E4" s="11">
        <v>5</v>
      </c>
      <c r="F4" s="11">
        <v>6</v>
      </c>
    </row>
    <row r="5" spans="1:13" s="15" customFormat="1" ht="120.75" customHeight="1" x14ac:dyDescent="0.25">
      <c r="A5" s="12" t="s">
        <v>60</v>
      </c>
      <c r="B5" s="13">
        <f>B6</f>
        <v>222926000</v>
      </c>
      <c r="C5" s="13">
        <f>4161879+C6</f>
        <v>181061879</v>
      </c>
      <c r="D5" s="13">
        <v>0</v>
      </c>
      <c r="E5" s="35"/>
      <c r="F5" s="37" t="s">
        <v>47</v>
      </c>
      <c r="I5" s="16"/>
    </row>
    <row r="6" spans="1:13" ht="155.25" customHeight="1" x14ac:dyDescent="0.3">
      <c r="A6" s="71" t="s">
        <v>10</v>
      </c>
      <c r="B6" s="66">
        <v>222926000</v>
      </c>
      <c r="C6" s="66">
        <v>176900000</v>
      </c>
      <c r="D6" s="66">
        <v>0</v>
      </c>
      <c r="E6" s="35"/>
      <c r="F6" s="37" t="s">
        <v>48</v>
      </c>
      <c r="I6" s="16"/>
    </row>
    <row r="7" spans="1:13" ht="56.25" x14ac:dyDescent="0.3">
      <c r="A7" s="20" t="s">
        <v>61</v>
      </c>
      <c r="B7" s="21">
        <f>B8+B9+B10+B11+B12+B13+B14</f>
        <v>10393120550</v>
      </c>
      <c r="C7" s="21">
        <f t="shared" ref="C7:D7" si="0">C8+C9+C10+C11+C12+C13+C14</f>
        <v>10391744948</v>
      </c>
      <c r="D7" s="21">
        <f t="shared" si="0"/>
        <v>11535637600</v>
      </c>
      <c r="E7" s="35">
        <f t="shared" ref="E7:E15" si="1">IFERROR(D7/C7,"")</f>
        <v>1.1100000000000001</v>
      </c>
      <c r="F7" s="36"/>
      <c r="G7" s="22"/>
      <c r="I7" s="16"/>
    </row>
    <row r="8" spans="1:13" ht="247.5" customHeight="1" x14ac:dyDescent="0.3">
      <c r="A8" s="64" t="s">
        <v>11</v>
      </c>
      <c r="B8" s="53">
        <v>641897450</v>
      </c>
      <c r="C8" s="53">
        <v>641897450</v>
      </c>
      <c r="D8" s="53">
        <v>148128000</v>
      </c>
      <c r="E8" s="35">
        <f t="shared" si="1"/>
        <v>0.23100000000000001</v>
      </c>
      <c r="F8" s="37" t="s">
        <v>49</v>
      </c>
      <c r="G8" s="22"/>
      <c r="I8" s="16"/>
    </row>
    <row r="9" spans="1:13" ht="168.75" x14ac:dyDescent="0.3">
      <c r="A9" s="63" t="s">
        <v>12</v>
      </c>
      <c r="B9" s="53">
        <v>474936500</v>
      </c>
      <c r="C9" s="53">
        <v>474936500</v>
      </c>
      <c r="D9" s="53">
        <v>559090600</v>
      </c>
      <c r="E9" s="35">
        <f t="shared" si="1"/>
        <v>1.177</v>
      </c>
      <c r="F9" s="37" t="s">
        <v>50</v>
      </c>
      <c r="G9" s="22"/>
      <c r="I9" s="16"/>
      <c r="J9" s="67"/>
      <c r="K9" s="67"/>
      <c r="L9" s="67"/>
      <c r="M9" s="67"/>
    </row>
    <row r="10" spans="1:13" ht="110.25" customHeight="1" x14ac:dyDescent="0.3">
      <c r="A10" s="63" t="s">
        <v>13</v>
      </c>
      <c r="B10" s="66">
        <v>9142486600</v>
      </c>
      <c r="C10" s="66">
        <v>9142486600</v>
      </c>
      <c r="D10" s="65">
        <f>ROUND(1295631*8260.7/1000,1)*1000</f>
        <v>10702819000</v>
      </c>
      <c r="E10" s="35">
        <f t="shared" si="1"/>
        <v>1.171</v>
      </c>
      <c r="F10" s="37" t="s">
        <v>57</v>
      </c>
      <c r="G10" s="22"/>
      <c r="I10" s="16"/>
    </row>
    <row r="11" spans="1:13" ht="123.75" customHeight="1" x14ac:dyDescent="0.3">
      <c r="A11" s="63" t="s">
        <v>14</v>
      </c>
      <c r="B11" s="68">
        <v>11000000</v>
      </c>
      <c r="C11" s="68">
        <v>11000000</v>
      </c>
      <c r="D11" s="68">
        <v>0</v>
      </c>
      <c r="E11" s="35"/>
      <c r="F11" s="37" t="s">
        <v>51</v>
      </c>
      <c r="G11" s="22"/>
      <c r="I11" s="16"/>
    </row>
    <row r="12" spans="1:13" ht="104.25" customHeight="1" x14ac:dyDescent="0.3">
      <c r="A12" s="63" t="s">
        <v>15</v>
      </c>
      <c r="B12" s="66">
        <v>122800000</v>
      </c>
      <c r="C12" s="66">
        <v>122800000</v>
      </c>
      <c r="D12" s="66">
        <v>125600000</v>
      </c>
      <c r="E12" s="35">
        <f t="shared" si="1"/>
        <v>1.0229999999999999</v>
      </c>
      <c r="F12" s="37" t="s">
        <v>52</v>
      </c>
      <c r="G12" s="22"/>
      <c r="I12" s="16"/>
    </row>
    <row r="13" spans="1:13" ht="138" customHeight="1" x14ac:dyDescent="0.3">
      <c r="A13" s="63" t="s">
        <v>31</v>
      </c>
      <c r="B13" s="53">
        <v>0</v>
      </c>
      <c r="C13" s="53">
        <v>35942068</v>
      </c>
      <c r="D13" s="53">
        <v>0</v>
      </c>
      <c r="E13" s="35"/>
      <c r="F13" s="37" t="s">
        <v>53</v>
      </c>
      <c r="G13" s="22"/>
      <c r="I13" s="16"/>
    </row>
    <row r="14" spans="1:13" ht="123" customHeight="1" x14ac:dyDescent="0.3">
      <c r="A14" s="63" t="s">
        <v>32</v>
      </c>
      <c r="B14" s="53">
        <v>0</v>
      </c>
      <c r="C14" s="53">
        <v>-37317670</v>
      </c>
      <c r="D14" s="53">
        <v>0</v>
      </c>
      <c r="E14" s="35"/>
      <c r="F14" s="37" t="s">
        <v>54</v>
      </c>
      <c r="G14" s="22"/>
      <c r="I14" s="16"/>
    </row>
    <row r="15" spans="1:13" x14ac:dyDescent="0.3">
      <c r="A15" s="25" t="s">
        <v>1</v>
      </c>
      <c r="B15" s="13">
        <f>B5+B7</f>
        <v>10616046550</v>
      </c>
      <c r="C15" s="13">
        <f>C5+C7</f>
        <v>10572806827</v>
      </c>
      <c r="D15" s="13">
        <f>D5+D7</f>
        <v>11535637600</v>
      </c>
      <c r="E15" s="35">
        <f t="shared" si="1"/>
        <v>1.091</v>
      </c>
      <c r="F15" s="36"/>
      <c r="G15" s="22"/>
      <c r="I15" s="16"/>
    </row>
    <row r="16" spans="1:13" x14ac:dyDescent="0.3">
      <c r="A16" s="26"/>
      <c r="B16" s="26"/>
      <c r="C16" s="27"/>
      <c r="D16" s="28"/>
      <c r="E16" s="28"/>
    </row>
    <row r="17" spans="1:5" x14ac:dyDescent="0.3">
      <c r="A17" s="26"/>
      <c r="B17" s="26"/>
      <c r="C17" s="29"/>
      <c r="D17" s="30"/>
      <c r="E17" s="30"/>
    </row>
    <row r="18" spans="1:5" x14ac:dyDescent="0.3">
      <c r="A18" s="26"/>
      <c r="B18" s="26"/>
      <c r="C18" s="29"/>
      <c r="D18" s="29"/>
      <c r="E18" s="29"/>
    </row>
    <row r="19" spans="1:5" x14ac:dyDescent="0.3">
      <c r="A19" s="26"/>
      <c r="B19" s="26"/>
      <c r="C19" s="29"/>
      <c r="D19" s="29"/>
      <c r="E19" s="29"/>
    </row>
    <row r="20" spans="1:5" x14ac:dyDescent="0.3">
      <c r="A20" s="26"/>
      <c r="B20" s="26"/>
      <c r="C20" s="29"/>
      <c r="D20" s="29"/>
      <c r="E20" s="29"/>
    </row>
    <row r="21" spans="1:5" x14ac:dyDescent="0.3">
      <c r="A21" s="26"/>
      <c r="B21" s="26"/>
      <c r="C21" s="29"/>
      <c r="D21" s="29"/>
      <c r="E21" s="29"/>
    </row>
    <row r="22" spans="1:5" x14ac:dyDescent="0.3">
      <c r="A22" s="26"/>
      <c r="B22" s="26"/>
      <c r="C22" s="29"/>
      <c r="D22" s="29"/>
      <c r="E22" s="29"/>
    </row>
    <row r="23" spans="1:5" x14ac:dyDescent="0.3">
      <c r="A23" s="3"/>
      <c r="B23" s="3"/>
    </row>
    <row r="24" spans="1:5" x14ac:dyDescent="0.3">
      <c r="A24" s="3"/>
      <c r="B24" s="3"/>
      <c r="C24" s="31"/>
      <c r="D24" s="31"/>
      <c r="E24" s="31"/>
    </row>
    <row r="25" spans="1:5" x14ac:dyDescent="0.3">
      <c r="A25" s="3"/>
      <c r="B25" s="3"/>
      <c r="C25" s="31"/>
      <c r="D25" s="31"/>
      <c r="E25" s="31"/>
    </row>
    <row r="26" spans="1:5" x14ac:dyDescent="0.3">
      <c r="A26" s="3"/>
      <c r="B26" s="3"/>
      <c r="C26" s="31"/>
      <c r="D26" s="31"/>
      <c r="E26" s="31"/>
    </row>
    <row r="27" spans="1:5" x14ac:dyDescent="0.3">
      <c r="A27" s="3"/>
      <c r="B27" s="3"/>
      <c r="C27" s="31"/>
      <c r="D27" s="31"/>
      <c r="E27" s="31"/>
    </row>
    <row r="28" spans="1:5" x14ac:dyDescent="0.3">
      <c r="A28" s="3"/>
      <c r="B28" s="3"/>
      <c r="C28" s="31"/>
      <c r="D28" s="31"/>
      <c r="E28" s="31"/>
    </row>
    <row r="29" spans="1:5" x14ac:dyDescent="0.3">
      <c r="C29" s="31"/>
      <c r="D29" s="31"/>
      <c r="E29" s="31"/>
    </row>
    <row r="30" spans="1:5" x14ac:dyDescent="0.3">
      <c r="A30" s="3"/>
      <c r="B30" s="3"/>
      <c r="C30" s="31"/>
      <c r="D30" s="31"/>
      <c r="E30" s="31"/>
    </row>
    <row r="31" spans="1:5" x14ac:dyDescent="0.3">
      <c r="A31" s="3"/>
      <c r="B31" s="3"/>
      <c r="C31" s="31"/>
      <c r="D31" s="31"/>
      <c r="E31" s="31"/>
    </row>
  </sheetData>
  <mergeCells count="1">
    <mergeCell ref="A1:F1"/>
  </mergeCells>
  <printOptions horizontalCentered="1"/>
  <pageMargins left="1.3779527559055118" right="0.39370078740157483" top="0.78740157480314965" bottom="0.78740157480314965" header="0" footer="0"/>
  <pageSetup paperSize="9" scale="61" fitToHeight="0" orientation="landscape" r:id="rId1"/>
  <rowBreaks count="1" manualBreakCount="1">
    <brk id="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9"/>
  <sheetViews>
    <sheetView zoomScale="80" zoomScaleNormal="80" workbookViewId="0">
      <selection activeCell="A12" sqref="A12"/>
    </sheetView>
  </sheetViews>
  <sheetFormatPr defaultRowHeight="18.75" x14ac:dyDescent="0.3"/>
  <cols>
    <col min="1" max="1" width="84.28515625" style="56" customWidth="1"/>
    <col min="2" max="2" width="26.42578125" style="56" customWidth="1"/>
    <col min="3" max="3" width="19.140625" style="38" customWidth="1"/>
    <col min="4" max="4" width="19.42578125" style="60" customWidth="1"/>
    <col min="5" max="5" width="14.28515625" style="60" customWidth="1"/>
    <col min="6" max="6" width="43.42578125" style="38" hidden="1" customWidth="1"/>
    <col min="7" max="16384" width="9.140625" style="38"/>
  </cols>
  <sheetData>
    <row r="1" spans="1:7" ht="48.75" customHeight="1" x14ac:dyDescent="0.3">
      <c r="A1" s="73" t="s">
        <v>62</v>
      </c>
      <c r="B1" s="73"/>
      <c r="C1" s="73"/>
      <c r="D1" s="73"/>
      <c r="E1" s="73"/>
      <c r="F1" s="70"/>
    </row>
    <row r="2" spans="1:7" x14ac:dyDescent="0.3">
      <c r="A2" s="39"/>
      <c r="B2" s="39"/>
      <c r="C2" s="39"/>
      <c r="D2" s="39"/>
      <c r="E2" s="6" t="s">
        <v>0</v>
      </c>
    </row>
    <row r="3" spans="1:7" x14ac:dyDescent="0.3">
      <c r="A3" s="78" t="s">
        <v>24</v>
      </c>
      <c r="B3" s="82" t="s">
        <v>29</v>
      </c>
      <c r="C3" s="80" t="s">
        <v>41</v>
      </c>
      <c r="D3" s="74" t="s">
        <v>3</v>
      </c>
      <c r="E3" s="74" t="s">
        <v>6</v>
      </c>
      <c r="F3" s="74" t="s">
        <v>44</v>
      </c>
    </row>
    <row r="4" spans="1:7" s="40" customFormat="1" ht="107.25" customHeight="1" x14ac:dyDescent="0.25">
      <c r="A4" s="79"/>
      <c r="B4" s="83"/>
      <c r="C4" s="81"/>
      <c r="D4" s="75"/>
      <c r="E4" s="75"/>
      <c r="F4" s="75"/>
    </row>
    <row r="5" spans="1:7" s="44" customFormat="1" x14ac:dyDescent="0.25">
      <c r="A5" s="41">
        <v>1</v>
      </c>
      <c r="B5" s="42">
        <v>2</v>
      </c>
      <c r="C5" s="43">
        <v>3</v>
      </c>
      <c r="D5" s="43">
        <v>4</v>
      </c>
      <c r="E5" s="43">
        <v>5</v>
      </c>
      <c r="F5" s="37"/>
    </row>
    <row r="6" spans="1:7" s="48" customFormat="1" x14ac:dyDescent="0.25">
      <c r="A6" s="45" t="s">
        <v>17</v>
      </c>
      <c r="B6" s="46">
        <f>B7+B8+B9</f>
        <v>85710000</v>
      </c>
      <c r="C6" s="46">
        <f t="shared" ref="C6:D6" si="0">C7+C8+C9</f>
        <v>85710000</v>
      </c>
      <c r="D6" s="46">
        <f t="shared" si="0"/>
        <v>111657700</v>
      </c>
      <c r="E6" s="47">
        <f>IFERROR(D6/C6,"")</f>
        <v>1.3029999999999999</v>
      </c>
      <c r="F6" s="35"/>
    </row>
    <row r="7" spans="1:7" ht="168.75" x14ac:dyDescent="0.3">
      <c r="A7" s="49" t="s">
        <v>18</v>
      </c>
      <c r="B7" s="50">
        <v>64910600</v>
      </c>
      <c r="C7" s="50">
        <v>64910600</v>
      </c>
      <c r="D7" s="50">
        <v>65016700</v>
      </c>
      <c r="E7" s="47">
        <f t="shared" ref="E7:E17" si="1">IFERROR(D7/C7,"")</f>
        <v>1.002</v>
      </c>
      <c r="F7" s="35"/>
    </row>
    <row r="8" spans="1:7" ht="131.25" x14ac:dyDescent="0.3">
      <c r="A8" s="49" t="s">
        <v>19</v>
      </c>
      <c r="B8" s="50">
        <v>20579400</v>
      </c>
      <c r="C8" s="50">
        <v>20579400</v>
      </c>
      <c r="D8" s="50">
        <v>45901300</v>
      </c>
      <c r="E8" s="47">
        <f t="shared" si="1"/>
        <v>2.23</v>
      </c>
      <c r="F8" s="35"/>
    </row>
    <row r="9" spans="1:7" ht="112.5" x14ac:dyDescent="0.3">
      <c r="A9" s="49" t="s">
        <v>20</v>
      </c>
      <c r="B9" s="50">
        <v>220000</v>
      </c>
      <c r="C9" s="50">
        <v>220000</v>
      </c>
      <c r="D9" s="50">
        <v>739700</v>
      </c>
      <c r="E9" s="47">
        <f t="shared" si="1"/>
        <v>3.3620000000000001</v>
      </c>
      <c r="F9" s="35"/>
    </row>
    <row r="10" spans="1:7" s="52" customFormat="1" x14ac:dyDescent="0.3">
      <c r="A10" s="51" t="s">
        <v>21</v>
      </c>
      <c r="B10" s="46">
        <f>B11+B12+B13+B14</f>
        <v>10928385687</v>
      </c>
      <c r="C10" s="46">
        <f>C11+C12+C13+C14</f>
        <v>10885145964</v>
      </c>
      <c r="D10" s="46">
        <f>D11+D12+D13+D14</f>
        <v>11423979900</v>
      </c>
      <c r="E10" s="47">
        <f t="shared" si="1"/>
        <v>1.05</v>
      </c>
      <c r="F10" s="37"/>
    </row>
    <row r="11" spans="1:7" ht="138" customHeight="1" x14ac:dyDescent="0.3">
      <c r="A11" s="49" t="s">
        <v>22</v>
      </c>
      <c r="B11" s="50">
        <f>'Доходы 2014 - 2015'!B5+'Доходы 2014 - 2015'!B10+-B6+541596894+17452243-150000000</f>
        <v>9688751737</v>
      </c>
      <c r="C11" s="50">
        <f>'Доходы 2014 - 2015'!C5+'Доходы 2014 - 2015'!C10-C6+541596894+17452243-150000000-1375602</f>
        <v>9645512014</v>
      </c>
      <c r="D11" s="50">
        <f>'Доходы 2014 - 2015'!D5+'Доходы 2014 - 2015'!D10-'Расходы 2014 - 2015'!D6</f>
        <v>10591161300</v>
      </c>
      <c r="E11" s="47">
        <f t="shared" si="1"/>
        <v>1.0980000000000001</v>
      </c>
      <c r="F11" s="37" t="s">
        <v>45</v>
      </c>
    </row>
    <row r="12" spans="1:7" ht="132.75" customHeight="1" x14ac:dyDescent="0.3">
      <c r="A12" s="49" t="s">
        <v>25</v>
      </c>
      <c r="B12" s="50">
        <f>'Доходы 2014 - 2015'!B8</f>
        <v>641897450</v>
      </c>
      <c r="C12" s="50">
        <f>'Доходы 2014 - 2015'!C8</f>
        <v>641897450</v>
      </c>
      <c r="D12" s="50">
        <f>'Доходы 2014 - 2015'!D8</f>
        <v>148128000</v>
      </c>
      <c r="E12" s="47">
        <f t="shared" ref="E12" si="2">IFERROR(D12/C12,"")</f>
        <v>0.23100000000000001</v>
      </c>
      <c r="F12" s="37" t="s">
        <v>42</v>
      </c>
    </row>
    <row r="13" spans="1:7" ht="130.5" customHeight="1" x14ac:dyDescent="0.3">
      <c r="A13" s="49" t="s">
        <v>26</v>
      </c>
      <c r="B13" s="50">
        <f>'Доходы 2014 - 2015'!B9</f>
        <v>474936500</v>
      </c>
      <c r="C13" s="50">
        <f>'Доходы 2014 - 2015'!C9</f>
        <v>474936500</v>
      </c>
      <c r="D13" s="50">
        <f>'Доходы 2014 - 2015'!D9</f>
        <v>559090600</v>
      </c>
      <c r="E13" s="47">
        <f t="shared" si="1"/>
        <v>1.177</v>
      </c>
      <c r="F13" s="37" t="s">
        <v>42</v>
      </c>
      <c r="G13" s="38" t="s">
        <v>8</v>
      </c>
    </row>
    <row r="14" spans="1:7" ht="112.5" x14ac:dyDescent="0.3">
      <c r="A14" s="49" t="s">
        <v>27</v>
      </c>
      <c r="B14" s="53">
        <f>'Доходы 2014 - 2015'!B12</f>
        <v>122800000</v>
      </c>
      <c r="C14" s="53">
        <f>'Доходы 2014 - 2015'!C12</f>
        <v>122800000</v>
      </c>
      <c r="D14" s="53">
        <f>'Доходы 2014 - 2015'!D12</f>
        <v>125600000</v>
      </c>
      <c r="E14" s="47">
        <f t="shared" si="1"/>
        <v>1.0229999999999999</v>
      </c>
      <c r="F14" s="37" t="s">
        <v>42</v>
      </c>
    </row>
    <row r="15" spans="1:7" s="52" customFormat="1" ht="59.25" customHeight="1" x14ac:dyDescent="0.3">
      <c r="A15" s="51" t="s">
        <v>28</v>
      </c>
      <c r="B15" s="21">
        <f>B16</f>
        <v>11000000</v>
      </c>
      <c r="C15" s="21">
        <f>C16</f>
        <v>11000000</v>
      </c>
      <c r="D15" s="21">
        <v>0</v>
      </c>
      <c r="E15" s="62"/>
      <c r="F15" s="76" t="s">
        <v>43</v>
      </c>
    </row>
    <row r="16" spans="1:7" ht="97.5" customHeight="1" x14ac:dyDescent="0.3">
      <c r="A16" s="54" t="s">
        <v>23</v>
      </c>
      <c r="B16" s="53">
        <f>'Доходы 2014 - 2015'!B11</f>
        <v>11000000</v>
      </c>
      <c r="C16" s="53">
        <f>'Доходы 2014 - 2015'!C11</f>
        <v>11000000</v>
      </c>
      <c r="D16" s="53">
        <v>0</v>
      </c>
      <c r="E16" s="47"/>
      <c r="F16" s="77"/>
    </row>
    <row r="17" spans="1:6" x14ac:dyDescent="0.3">
      <c r="A17" s="51" t="s">
        <v>2</v>
      </c>
      <c r="B17" s="55">
        <f>B6+B10+B15</f>
        <v>11025095687</v>
      </c>
      <c r="C17" s="55">
        <f>C6+C10+C15</f>
        <v>10981855964</v>
      </c>
      <c r="D17" s="55">
        <f>D6+D10+D15</f>
        <v>11535637600</v>
      </c>
      <c r="E17" s="47">
        <f t="shared" si="1"/>
        <v>1.05</v>
      </c>
      <c r="F17" s="37"/>
    </row>
    <row r="18" spans="1:6" x14ac:dyDescent="0.3">
      <c r="C18" s="57"/>
      <c r="D18" s="38"/>
      <c r="E18" s="38"/>
    </row>
    <row r="19" spans="1:6" x14ac:dyDescent="0.3">
      <c r="C19" s="58"/>
      <c r="D19" s="38"/>
      <c r="E19" s="38"/>
    </row>
    <row r="20" spans="1:6" x14ac:dyDescent="0.3">
      <c r="C20" s="59"/>
      <c r="E20" s="38"/>
    </row>
    <row r="21" spans="1:6" x14ac:dyDescent="0.3">
      <c r="C21" s="61"/>
      <c r="E21" s="38"/>
    </row>
    <row r="22" spans="1:6" x14ac:dyDescent="0.3">
      <c r="C22" s="61"/>
    </row>
    <row r="23" spans="1:6" x14ac:dyDescent="0.3">
      <c r="C23" s="61"/>
      <c r="F23" s="60"/>
    </row>
    <row r="24" spans="1:6" x14ac:dyDescent="0.3">
      <c r="D24" s="38"/>
      <c r="E24" s="38"/>
    </row>
    <row r="25" spans="1:6" x14ac:dyDescent="0.3">
      <c r="D25" s="38"/>
      <c r="E25" s="38"/>
    </row>
    <row r="26" spans="1:6" x14ac:dyDescent="0.3">
      <c r="D26" s="38"/>
      <c r="E26" s="38"/>
    </row>
    <row r="27" spans="1:6" x14ac:dyDescent="0.3">
      <c r="D27" s="38"/>
      <c r="E27" s="38"/>
    </row>
    <row r="28" spans="1:6" x14ac:dyDescent="0.3">
      <c r="A28" s="38"/>
      <c r="B28" s="38"/>
      <c r="D28" s="38"/>
      <c r="E28" s="38"/>
    </row>
    <row r="29" spans="1:6" x14ac:dyDescent="0.3">
      <c r="A29" s="38"/>
      <c r="B29" s="38"/>
      <c r="D29" s="38"/>
      <c r="E29" s="38"/>
    </row>
    <row r="30" spans="1:6" x14ac:dyDescent="0.3">
      <c r="A30" s="38"/>
      <c r="B30" s="38"/>
      <c r="D30" s="38"/>
      <c r="E30" s="38"/>
    </row>
    <row r="31" spans="1:6" x14ac:dyDescent="0.3">
      <c r="A31" s="38"/>
      <c r="B31" s="38"/>
      <c r="D31" s="38"/>
      <c r="E31" s="38"/>
    </row>
    <row r="32" spans="1:6" x14ac:dyDescent="0.3">
      <c r="A32" s="38"/>
      <c r="B32" s="38"/>
      <c r="D32" s="38"/>
      <c r="E32" s="38"/>
    </row>
    <row r="33" spans="1:5" x14ac:dyDescent="0.3">
      <c r="A33" s="38"/>
      <c r="B33" s="38"/>
      <c r="D33" s="38"/>
      <c r="E33" s="38"/>
    </row>
    <row r="34" spans="1:5" x14ac:dyDescent="0.3">
      <c r="A34" s="38"/>
      <c r="B34" s="38"/>
      <c r="D34" s="38"/>
      <c r="E34" s="38"/>
    </row>
    <row r="35" spans="1:5" x14ac:dyDescent="0.3">
      <c r="A35" s="38"/>
      <c r="B35" s="38"/>
      <c r="D35" s="38"/>
      <c r="E35" s="38"/>
    </row>
    <row r="36" spans="1:5" x14ac:dyDescent="0.3">
      <c r="A36" s="38"/>
      <c r="B36" s="38"/>
      <c r="D36" s="38"/>
      <c r="E36" s="38"/>
    </row>
    <row r="37" spans="1:5" x14ac:dyDescent="0.3">
      <c r="A37" s="38"/>
      <c r="B37" s="38"/>
      <c r="D37" s="38"/>
      <c r="E37" s="38"/>
    </row>
    <row r="38" spans="1:5" x14ac:dyDescent="0.3">
      <c r="A38" s="38"/>
      <c r="B38" s="38"/>
      <c r="D38" s="38"/>
      <c r="E38" s="38"/>
    </row>
    <row r="39" spans="1:5" x14ac:dyDescent="0.3">
      <c r="A39" s="38"/>
      <c r="B39" s="38"/>
      <c r="D39" s="38"/>
      <c r="E39" s="38"/>
    </row>
    <row r="40" spans="1:5" x14ac:dyDescent="0.3">
      <c r="A40" s="38"/>
      <c r="B40" s="38"/>
      <c r="D40" s="38"/>
      <c r="E40" s="38"/>
    </row>
    <row r="41" spans="1:5" x14ac:dyDescent="0.3">
      <c r="A41" s="38"/>
      <c r="B41" s="38"/>
      <c r="D41" s="38"/>
      <c r="E41" s="38"/>
    </row>
    <row r="42" spans="1:5" x14ac:dyDescent="0.3">
      <c r="A42" s="38"/>
      <c r="B42" s="38"/>
      <c r="D42" s="38"/>
      <c r="E42" s="38"/>
    </row>
    <row r="43" spans="1:5" x14ac:dyDescent="0.3">
      <c r="A43" s="38"/>
      <c r="B43" s="38"/>
      <c r="D43" s="38"/>
      <c r="E43" s="38"/>
    </row>
    <row r="44" spans="1:5" x14ac:dyDescent="0.3">
      <c r="A44" s="38"/>
      <c r="B44" s="38"/>
      <c r="D44" s="38"/>
      <c r="E44" s="38"/>
    </row>
    <row r="45" spans="1:5" x14ac:dyDescent="0.3">
      <c r="A45" s="38"/>
      <c r="B45" s="38"/>
      <c r="D45" s="38"/>
      <c r="E45" s="38"/>
    </row>
    <row r="46" spans="1:5" x14ac:dyDescent="0.3">
      <c r="A46" s="38"/>
      <c r="B46" s="38"/>
      <c r="D46" s="38"/>
      <c r="E46" s="38"/>
    </row>
    <row r="47" spans="1:5" x14ac:dyDescent="0.3">
      <c r="A47" s="38"/>
      <c r="B47" s="38"/>
      <c r="D47" s="38"/>
      <c r="E47" s="38"/>
    </row>
    <row r="48" spans="1:5" x14ac:dyDescent="0.3">
      <c r="A48" s="38"/>
      <c r="B48" s="38"/>
      <c r="D48" s="38"/>
      <c r="E48" s="38"/>
    </row>
    <row r="49" spans="1:5" x14ac:dyDescent="0.3">
      <c r="A49" s="38"/>
      <c r="B49" s="38"/>
      <c r="D49" s="38"/>
      <c r="E49" s="38"/>
    </row>
    <row r="50" spans="1:5" x14ac:dyDescent="0.3">
      <c r="A50" s="38"/>
      <c r="B50" s="38"/>
      <c r="D50" s="38"/>
      <c r="E50" s="38"/>
    </row>
    <row r="51" spans="1:5" x14ac:dyDescent="0.3">
      <c r="A51" s="38"/>
      <c r="B51" s="38"/>
      <c r="D51" s="38"/>
      <c r="E51" s="38"/>
    </row>
    <row r="52" spans="1:5" x14ac:dyDescent="0.3">
      <c r="A52" s="38"/>
      <c r="B52" s="38"/>
      <c r="D52" s="38"/>
      <c r="E52" s="38"/>
    </row>
    <row r="53" spans="1:5" x14ac:dyDescent="0.3">
      <c r="A53" s="38"/>
      <c r="B53" s="38"/>
      <c r="D53" s="38"/>
      <c r="E53" s="38"/>
    </row>
    <row r="54" spans="1:5" x14ac:dyDescent="0.3">
      <c r="A54" s="38"/>
      <c r="B54" s="38"/>
      <c r="D54" s="38"/>
      <c r="E54" s="38"/>
    </row>
    <row r="55" spans="1:5" x14ac:dyDescent="0.3">
      <c r="A55" s="38"/>
      <c r="B55" s="38"/>
      <c r="D55" s="38"/>
      <c r="E55" s="38"/>
    </row>
    <row r="56" spans="1:5" x14ac:dyDescent="0.3">
      <c r="A56" s="38"/>
      <c r="B56" s="38"/>
      <c r="D56" s="38"/>
      <c r="E56" s="38"/>
    </row>
    <row r="57" spans="1:5" x14ac:dyDescent="0.3">
      <c r="A57" s="38"/>
      <c r="B57" s="38"/>
      <c r="D57" s="38"/>
      <c r="E57" s="38"/>
    </row>
    <row r="58" spans="1:5" x14ac:dyDescent="0.3">
      <c r="A58" s="38"/>
      <c r="B58" s="38"/>
      <c r="D58" s="38"/>
      <c r="E58" s="38"/>
    </row>
    <row r="59" spans="1:5" x14ac:dyDescent="0.3">
      <c r="A59" s="38"/>
      <c r="B59" s="38"/>
      <c r="D59" s="38"/>
      <c r="E59" s="38"/>
    </row>
    <row r="60" spans="1:5" x14ac:dyDescent="0.3">
      <c r="A60" s="38"/>
      <c r="B60" s="38"/>
      <c r="D60" s="38"/>
      <c r="E60" s="38"/>
    </row>
    <row r="61" spans="1:5" x14ac:dyDescent="0.3">
      <c r="A61" s="38"/>
      <c r="B61" s="38"/>
      <c r="D61" s="38"/>
      <c r="E61" s="38"/>
    </row>
    <row r="62" spans="1:5" x14ac:dyDescent="0.3">
      <c r="A62" s="38"/>
      <c r="B62" s="38"/>
      <c r="D62" s="38"/>
      <c r="E62" s="38"/>
    </row>
    <row r="63" spans="1:5" x14ac:dyDescent="0.3">
      <c r="A63" s="38"/>
      <c r="B63" s="38"/>
      <c r="D63" s="38"/>
      <c r="E63" s="38"/>
    </row>
    <row r="64" spans="1:5" x14ac:dyDescent="0.3">
      <c r="A64" s="38"/>
      <c r="B64" s="38"/>
      <c r="D64" s="38"/>
      <c r="E64" s="38"/>
    </row>
    <row r="65" spans="1:5" x14ac:dyDescent="0.3">
      <c r="A65" s="38"/>
      <c r="B65" s="38"/>
      <c r="D65" s="38"/>
      <c r="E65" s="38"/>
    </row>
    <row r="66" spans="1:5" x14ac:dyDescent="0.3">
      <c r="A66" s="38"/>
      <c r="B66" s="38"/>
      <c r="D66" s="38"/>
      <c r="E66" s="38"/>
    </row>
    <row r="67" spans="1:5" x14ac:dyDescent="0.3">
      <c r="A67" s="38"/>
      <c r="B67" s="38"/>
      <c r="D67" s="38"/>
      <c r="E67" s="38"/>
    </row>
    <row r="68" spans="1:5" x14ac:dyDescent="0.3">
      <c r="A68" s="38"/>
      <c r="B68" s="38"/>
      <c r="D68" s="38"/>
      <c r="E68" s="38"/>
    </row>
    <row r="69" spans="1:5" x14ac:dyDescent="0.3">
      <c r="A69" s="38"/>
      <c r="B69" s="38"/>
      <c r="D69" s="38"/>
      <c r="E69" s="38"/>
    </row>
    <row r="70" spans="1:5" x14ac:dyDescent="0.3">
      <c r="A70" s="38"/>
      <c r="B70" s="38"/>
      <c r="D70" s="38"/>
      <c r="E70" s="38"/>
    </row>
    <row r="71" spans="1:5" x14ac:dyDescent="0.3">
      <c r="A71" s="38"/>
      <c r="B71" s="38"/>
      <c r="D71" s="38"/>
      <c r="E71" s="38"/>
    </row>
    <row r="72" spans="1:5" x14ac:dyDescent="0.3">
      <c r="A72" s="38"/>
      <c r="B72" s="38"/>
      <c r="D72" s="38"/>
      <c r="E72" s="38"/>
    </row>
    <row r="73" spans="1:5" x14ac:dyDescent="0.3">
      <c r="A73" s="38"/>
      <c r="B73" s="38"/>
      <c r="D73" s="38"/>
      <c r="E73" s="38"/>
    </row>
    <row r="74" spans="1:5" x14ac:dyDescent="0.3">
      <c r="A74" s="38"/>
      <c r="B74" s="38"/>
      <c r="D74" s="38"/>
      <c r="E74" s="38"/>
    </row>
    <row r="75" spans="1:5" x14ac:dyDescent="0.3">
      <c r="A75" s="38"/>
      <c r="B75" s="38"/>
      <c r="D75" s="38"/>
      <c r="E75" s="38"/>
    </row>
    <row r="76" spans="1:5" x14ac:dyDescent="0.3">
      <c r="A76" s="38"/>
      <c r="B76" s="38"/>
      <c r="D76" s="38"/>
      <c r="E76" s="38"/>
    </row>
    <row r="77" spans="1:5" x14ac:dyDescent="0.3">
      <c r="A77" s="38"/>
      <c r="B77" s="38"/>
      <c r="D77" s="38"/>
      <c r="E77" s="38"/>
    </row>
    <row r="78" spans="1:5" x14ac:dyDescent="0.3">
      <c r="A78" s="38"/>
      <c r="B78" s="38"/>
      <c r="D78" s="38"/>
      <c r="E78" s="38"/>
    </row>
    <row r="79" spans="1:5" x14ac:dyDescent="0.3">
      <c r="A79" s="38"/>
      <c r="B79" s="38"/>
      <c r="D79" s="38"/>
      <c r="E79" s="38"/>
    </row>
    <row r="80" spans="1:5" x14ac:dyDescent="0.3">
      <c r="A80" s="38"/>
      <c r="B80" s="38"/>
      <c r="D80" s="38"/>
      <c r="E80" s="38"/>
    </row>
    <row r="81" spans="1:5" x14ac:dyDescent="0.3">
      <c r="A81" s="38"/>
      <c r="B81" s="38"/>
      <c r="D81" s="38"/>
      <c r="E81" s="38"/>
    </row>
    <row r="82" spans="1:5" x14ac:dyDescent="0.3">
      <c r="A82" s="38"/>
      <c r="B82" s="38"/>
      <c r="D82" s="38"/>
      <c r="E82" s="38"/>
    </row>
    <row r="83" spans="1:5" x14ac:dyDescent="0.3">
      <c r="A83" s="38"/>
      <c r="B83" s="38"/>
      <c r="D83" s="38"/>
      <c r="E83" s="38"/>
    </row>
    <row r="84" spans="1:5" x14ac:dyDescent="0.3">
      <c r="A84" s="38"/>
      <c r="B84" s="38"/>
      <c r="D84" s="38"/>
      <c r="E84" s="38"/>
    </row>
    <row r="85" spans="1:5" x14ac:dyDescent="0.3">
      <c r="A85" s="38"/>
      <c r="B85" s="38"/>
      <c r="D85" s="38"/>
      <c r="E85" s="38"/>
    </row>
    <row r="86" spans="1:5" x14ac:dyDescent="0.3">
      <c r="A86" s="38"/>
      <c r="B86" s="38"/>
      <c r="D86" s="38"/>
      <c r="E86" s="38"/>
    </row>
    <row r="87" spans="1:5" x14ac:dyDescent="0.3">
      <c r="A87" s="38"/>
      <c r="B87" s="38"/>
      <c r="D87" s="38"/>
      <c r="E87" s="38"/>
    </row>
    <row r="88" spans="1:5" x14ac:dyDescent="0.3">
      <c r="A88" s="38"/>
      <c r="B88" s="38"/>
      <c r="D88" s="38"/>
      <c r="E88" s="38"/>
    </row>
    <row r="89" spans="1:5" x14ac:dyDescent="0.3">
      <c r="A89" s="38"/>
      <c r="B89" s="38"/>
      <c r="D89" s="38"/>
      <c r="E89" s="38"/>
    </row>
    <row r="90" spans="1:5" x14ac:dyDescent="0.3">
      <c r="A90" s="38"/>
      <c r="B90" s="38"/>
      <c r="D90" s="38"/>
      <c r="E90" s="38"/>
    </row>
    <row r="91" spans="1:5" x14ac:dyDescent="0.3">
      <c r="A91" s="38"/>
      <c r="B91" s="38"/>
      <c r="D91" s="38"/>
      <c r="E91" s="38"/>
    </row>
    <row r="92" spans="1:5" x14ac:dyDescent="0.3">
      <c r="A92" s="38"/>
      <c r="B92" s="38"/>
      <c r="D92" s="38"/>
      <c r="E92" s="38"/>
    </row>
    <row r="93" spans="1:5" x14ac:dyDescent="0.3">
      <c r="A93" s="38"/>
      <c r="B93" s="38"/>
      <c r="D93" s="38"/>
      <c r="E93" s="38"/>
    </row>
    <row r="94" spans="1:5" x14ac:dyDescent="0.3">
      <c r="A94" s="38"/>
      <c r="B94" s="38"/>
      <c r="D94" s="38"/>
      <c r="E94" s="38"/>
    </row>
    <row r="95" spans="1:5" x14ac:dyDescent="0.3">
      <c r="A95" s="38"/>
      <c r="B95" s="38"/>
      <c r="D95" s="38"/>
      <c r="E95" s="38"/>
    </row>
    <row r="96" spans="1:5" x14ac:dyDescent="0.3">
      <c r="A96" s="38"/>
      <c r="B96" s="38"/>
      <c r="D96" s="38"/>
      <c r="E96" s="38"/>
    </row>
    <row r="97" spans="1:5" x14ac:dyDescent="0.3">
      <c r="A97" s="38"/>
      <c r="B97" s="38"/>
      <c r="D97" s="38"/>
      <c r="E97" s="38"/>
    </row>
    <row r="98" spans="1:5" x14ac:dyDescent="0.3">
      <c r="A98" s="38"/>
      <c r="B98" s="38"/>
      <c r="D98" s="38"/>
      <c r="E98" s="38"/>
    </row>
    <row r="99" spans="1:5" x14ac:dyDescent="0.3">
      <c r="A99" s="38"/>
      <c r="B99" s="38"/>
      <c r="D99" s="38"/>
      <c r="E99" s="38"/>
    </row>
    <row r="100" spans="1:5" x14ac:dyDescent="0.3">
      <c r="A100" s="38"/>
      <c r="B100" s="38"/>
      <c r="D100" s="38"/>
      <c r="E100" s="38"/>
    </row>
    <row r="101" spans="1:5" x14ac:dyDescent="0.3">
      <c r="A101" s="38"/>
      <c r="B101" s="38"/>
      <c r="D101" s="38"/>
      <c r="E101" s="38"/>
    </row>
    <row r="102" spans="1:5" x14ac:dyDescent="0.3">
      <c r="A102" s="38"/>
      <c r="B102" s="38"/>
      <c r="D102" s="38"/>
      <c r="E102" s="38"/>
    </row>
    <row r="103" spans="1:5" x14ac:dyDescent="0.3">
      <c r="A103" s="38"/>
      <c r="B103" s="38"/>
      <c r="D103" s="38"/>
      <c r="E103" s="38"/>
    </row>
    <row r="104" spans="1:5" x14ac:dyDescent="0.3">
      <c r="A104" s="38"/>
      <c r="B104" s="38"/>
      <c r="D104" s="38"/>
      <c r="E104" s="38"/>
    </row>
    <row r="105" spans="1:5" x14ac:dyDescent="0.3">
      <c r="A105" s="38"/>
      <c r="B105" s="38"/>
      <c r="D105" s="38"/>
      <c r="E105" s="38"/>
    </row>
    <row r="106" spans="1:5" x14ac:dyDescent="0.3">
      <c r="A106" s="38"/>
      <c r="B106" s="38"/>
      <c r="D106" s="38"/>
      <c r="E106" s="38"/>
    </row>
    <row r="107" spans="1:5" x14ac:dyDescent="0.3">
      <c r="A107" s="38"/>
      <c r="B107" s="38"/>
      <c r="D107" s="38"/>
      <c r="E107" s="38"/>
    </row>
    <row r="108" spans="1:5" x14ac:dyDescent="0.3">
      <c r="A108" s="38"/>
      <c r="B108" s="38"/>
      <c r="D108" s="38"/>
      <c r="E108" s="38"/>
    </row>
    <row r="109" spans="1:5" x14ac:dyDescent="0.3">
      <c r="A109" s="38"/>
      <c r="B109" s="38"/>
      <c r="D109" s="38"/>
      <c r="E109" s="38"/>
    </row>
    <row r="110" spans="1:5" x14ac:dyDescent="0.3">
      <c r="A110" s="38"/>
      <c r="B110" s="38"/>
      <c r="D110" s="38"/>
      <c r="E110" s="38"/>
    </row>
    <row r="111" spans="1:5" x14ac:dyDescent="0.3">
      <c r="A111" s="38"/>
      <c r="B111" s="38"/>
      <c r="D111" s="38"/>
      <c r="E111" s="38"/>
    </row>
    <row r="112" spans="1:5" x14ac:dyDescent="0.3">
      <c r="A112" s="38"/>
      <c r="B112" s="38"/>
      <c r="D112" s="38"/>
      <c r="E112" s="38"/>
    </row>
    <row r="113" spans="1:5" x14ac:dyDescent="0.3">
      <c r="A113" s="38"/>
      <c r="B113" s="38"/>
      <c r="D113" s="38"/>
      <c r="E113" s="38"/>
    </row>
    <row r="114" spans="1:5" x14ac:dyDescent="0.3">
      <c r="A114" s="38"/>
      <c r="B114" s="38"/>
      <c r="D114" s="38"/>
      <c r="E114" s="38"/>
    </row>
    <row r="115" spans="1:5" x14ac:dyDescent="0.3">
      <c r="A115" s="38"/>
      <c r="B115" s="38"/>
      <c r="D115" s="38"/>
      <c r="E115" s="38"/>
    </row>
    <row r="116" spans="1:5" x14ac:dyDescent="0.3">
      <c r="A116" s="38"/>
      <c r="B116" s="38"/>
      <c r="D116" s="38"/>
      <c r="E116" s="38"/>
    </row>
    <row r="117" spans="1:5" x14ac:dyDescent="0.3">
      <c r="A117" s="38"/>
      <c r="B117" s="38"/>
      <c r="D117" s="38"/>
      <c r="E117" s="38"/>
    </row>
    <row r="118" spans="1:5" x14ac:dyDescent="0.3">
      <c r="A118" s="38"/>
      <c r="B118" s="38"/>
      <c r="D118" s="38"/>
      <c r="E118" s="38"/>
    </row>
    <row r="119" spans="1:5" x14ac:dyDescent="0.3">
      <c r="A119" s="38"/>
      <c r="B119" s="38"/>
      <c r="D119" s="38"/>
      <c r="E119" s="38"/>
    </row>
  </sheetData>
  <mergeCells count="8">
    <mergeCell ref="A1:E1"/>
    <mergeCell ref="F3:F4"/>
    <mergeCell ref="F15:F16"/>
    <mergeCell ref="D3:D4"/>
    <mergeCell ref="A3:A4"/>
    <mergeCell ref="C3:C4"/>
    <mergeCell ref="E3:E4"/>
    <mergeCell ref="B3:B4"/>
  </mergeCells>
  <printOptions horizontalCentered="1"/>
  <pageMargins left="1.3779527559055118" right="0.39370078740157483" top="0.78740157480314965" bottom="0.78740157480314965" header="0" footer="0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L9" sqref="L9"/>
    </sheetView>
  </sheetViews>
  <sheetFormatPr defaultRowHeight="18.75" x14ac:dyDescent="0.3"/>
  <cols>
    <col min="1" max="1" width="42.7109375" style="32" customWidth="1"/>
    <col min="2" max="2" width="20.28515625" style="3" customWidth="1"/>
    <col min="3" max="3" width="11" style="3" customWidth="1"/>
    <col min="4" max="4" width="42.85546875" style="3" customWidth="1"/>
    <col min="5" max="5" width="20.42578125" style="3" customWidth="1"/>
    <col min="6" max="6" width="10.28515625" style="3" customWidth="1"/>
    <col min="7" max="7" width="45.7109375" style="3" customWidth="1"/>
    <col min="8" max="8" width="15.42578125" style="3" bestFit="1" customWidth="1"/>
    <col min="9" max="9" width="9.140625" style="3"/>
    <col min="10" max="10" width="15.85546875" style="3" customWidth="1"/>
    <col min="11" max="11" width="9.140625" style="3"/>
    <col min="12" max="12" width="15.42578125" style="3" customWidth="1"/>
    <col min="13" max="16384" width="9.140625" style="3"/>
  </cols>
  <sheetData>
    <row r="1" spans="1:12" x14ac:dyDescent="0.3">
      <c r="A1" s="72" t="s">
        <v>33</v>
      </c>
      <c r="B1" s="72"/>
      <c r="C1" s="72"/>
      <c r="D1" s="72"/>
      <c r="E1" s="72"/>
      <c r="F1" s="72"/>
      <c r="G1" s="72"/>
    </row>
    <row r="2" spans="1:12" x14ac:dyDescent="0.3">
      <c r="A2" s="1"/>
      <c r="G2" s="6" t="s">
        <v>0</v>
      </c>
    </row>
    <row r="3" spans="1:12" s="9" customFormat="1" ht="56.25" x14ac:dyDescent="0.25">
      <c r="A3" s="7" t="s">
        <v>16</v>
      </c>
      <c r="B3" s="8" t="s">
        <v>4</v>
      </c>
      <c r="C3" s="8" t="s">
        <v>5</v>
      </c>
      <c r="D3" s="69" t="s">
        <v>36</v>
      </c>
      <c r="E3" s="8" t="s">
        <v>7</v>
      </c>
      <c r="F3" s="8" t="s">
        <v>9</v>
      </c>
      <c r="G3" s="69" t="s">
        <v>37</v>
      </c>
    </row>
    <row r="4" spans="1:12" s="9" customFormat="1" x14ac:dyDescent="0.25">
      <c r="A4" s="10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</row>
    <row r="5" spans="1:12" ht="56.25" x14ac:dyDescent="0.3">
      <c r="A5" s="20" t="s">
        <v>61</v>
      </c>
      <c r="B5" s="21">
        <f>SUM(B6:B9)</f>
        <v>12279992100</v>
      </c>
      <c r="C5" s="14">
        <v>1.0649999999999999</v>
      </c>
      <c r="D5" s="14"/>
      <c r="E5" s="21">
        <f>SUM(E6:E9)</f>
        <v>13302748700</v>
      </c>
      <c r="F5" s="14">
        <f>IFERROR(E5/B5,"")</f>
        <v>1.083</v>
      </c>
      <c r="G5" s="14"/>
      <c r="H5" s="16"/>
    </row>
    <row r="6" spans="1:12" s="17" customFormat="1" ht="249" customHeight="1" x14ac:dyDescent="0.3">
      <c r="A6" s="64" t="s">
        <v>11</v>
      </c>
      <c r="B6" s="23">
        <v>197919300</v>
      </c>
      <c r="C6" s="14">
        <v>1.3360000000000001</v>
      </c>
      <c r="D6" s="37" t="s">
        <v>55</v>
      </c>
      <c r="E6" s="23">
        <v>0</v>
      </c>
      <c r="F6" s="14"/>
      <c r="G6" s="37" t="s">
        <v>56</v>
      </c>
      <c r="H6" s="18"/>
    </row>
    <row r="7" spans="1:12" s="17" customFormat="1" ht="232.5" customHeight="1" x14ac:dyDescent="0.3">
      <c r="A7" s="63" t="s">
        <v>12</v>
      </c>
      <c r="B7" s="23">
        <v>649241900</v>
      </c>
      <c r="C7" s="14">
        <v>1.161</v>
      </c>
      <c r="D7" s="37" t="s">
        <v>38</v>
      </c>
      <c r="E7" s="23">
        <v>681748000</v>
      </c>
      <c r="F7" s="14">
        <f>IFERROR(E7/B7,"")</f>
        <v>1.05</v>
      </c>
      <c r="G7" s="37" t="s">
        <v>39</v>
      </c>
      <c r="H7" s="18"/>
      <c r="I7" s="24"/>
      <c r="J7" s="24"/>
      <c r="K7" s="24"/>
      <c r="L7" s="24"/>
    </row>
    <row r="8" spans="1:12" s="17" customFormat="1" ht="213" customHeight="1" x14ac:dyDescent="0.3">
      <c r="A8" s="63" t="s">
        <v>13</v>
      </c>
      <c r="B8" s="19">
        <f>ROUND(1295631*8727.2/1000,1)*1000</f>
        <v>11307230900</v>
      </c>
      <c r="C8" s="14">
        <v>1.056</v>
      </c>
      <c r="D8" s="37" t="s">
        <v>58</v>
      </c>
      <c r="E8" s="19">
        <f>ROUND(1295631*9741.2/1000,1)*1000</f>
        <v>12621000700</v>
      </c>
      <c r="F8" s="14">
        <f>IFERROR(E8/B8,"")</f>
        <v>1.1160000000000001</v>
      </c>
      <c r="G8" s="37" t="s">
        <v>59</v>
      </c>
      <c r="H8" s="18"/>
    </row>
    <row r="9" spans="1:12" s="17" customFormat="1" ht="192.75" customHeight="1" x14ac:dyDescent="0.3">
      <c r="A9" s="63" t="s">
        <v>15</v>
      </c>
      <c r="B9" s="19">
        <v>125600000</v>
      </c>
      <c r="C9" s="14">
        <v>1</v>
      </c>
      <c r="D9" s="37" t="s">
        <v>35</v>
      </c>
      <c r="E9" s="19">
        <v>0</v>
      </c>
      <c r="F9" s="14"/>
      <c r="G9" s="37" t="s">
        <v>34</v>
      </c>
      <c r="H9" s="18"/>
    </row>
    <row r="10" spans="1:12" x14ac:dyDescent="0.3">
      <c r="A10" s="25" t="s">
        <v>1</v>
      </c>
      <c r="B10" s="13">
        <f>B5</f>
        <v>12279992100</v>
      </c>
      <c r="C10" s="14">
        <v>1.0649999999999999</v>
      </c>
      <c r="D10" s="14"/>
      <c r="E10" s="13">
        <f>E5</f>
        <v>13302748700</v>
      </c>
      <c r="F10" s="14">
        <f>IFERROR(E10/B10,"")</f>
        <v>1.083</v>
      </c>
      <c r="G10" s="14"/>
      <c r="H10" s="16"/>
    </row>
    <row r="11" spans="1:12" x14ac:dyDescent="0.3">
      <c r="A11" s="26"/>
    </row>
    <row r="12" spans="1:12" x14ac:dyDescent="0.3">
      <c r="A12" s="26"/>
    </row>
    <row r="13" spans="1:12" x14ac:dyDescent="0.3">
      <c r="A13" s="26"/>
    </row>
    <row r="14" spans="1:12" x14ac:dyDescent="0.3">
      <c r="A14" s="3"/>
    </row>
    <row r="15" spans="1:12" x14ac:dyDescent="0.3">
      <c r="A15" s="3"/>
    </row>
    <row r="16" spans="1:12" x14ac:dyDescent="0.3">
      <c r="A16" s="3"/>
    </row>
    <row r="17" spans="1:1" x14ac:dyDescent="0.3">
      <c r="A17" s="3"/>
    </row>
    <row r="18" spans="1:1" x14ac:dyDescent="0.3">
      <c r="A18" s="3"/>
    </row>
    <row r="19" spans="1:1" x14ac:dyDescent="0.3">
      <c r="A19" s="3"/>
    </row>
    <row r="21" spans="1:1" x14ac:dyDescent="0.3">
      <c r="A21" s="3"/>
    </row>
    <row r="22" spans="1:1" x14ac:dyDescent="0.3">
      <c r="A22" s="3"/>
    </row>
  </sheetData>
  <mergeCells count="1">
    <mergeCell ref="A1:G1"/>
  </mergeCells>
  <pageMargins left="1.3779527559055118" right="0.39370078740157483" top="0.78740157480314965" bottom="0.78740157480314965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 2014 - 2015</vt:lpstr>
      <vt:lpstr>Расходы 2014 - 2015</vt:lpstr>
      <vt:lpstr>Доходы 2016-2017</vt:lpstr>
      <vt:lpstr>'Доходы 2014 - 2015'!Заголовки_для_печати</vt:lpstr>
      <vt:lpstr>'Доходы 2016-2017'!Заголовки_для_печати</vt:lpstr>
      <vt:lpstr>'Расходы 2014 - 2015'!Заголовки_для_печати</vt:lpstr>
      <vt:lpstr>'Доходы 2014 - 2015'!Область_печати</vt:lpstr>
      <vt:lpstr>'Расходы 2014 - 2015'!Область_печати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ovsyannikova</cp:lastModifiedBy>
  <cp:lastPrinted>2014-10-29T08:34:54Z</cp:lastPrinted>
  <dcterms:created xsi:type="dcterms:W3CDTF">2008-03-21T09:36:43Z</dcterms:created>
  <dcterms:modified xsi:type="dcterms:W3CDTF">2014-10-29T08:35:24Z</dcterms:modified>
</cp:coreProperties>
</file>