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010" yWindow="-150" windowWidth="14790" windowHeight="1245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Лист2!$A$1:$I$37</definedName>
  </definedNames>
  <calcPr calcId="145621"/>
</workbook>
</file>

<file path=xl/calcChain.xml><?xml version="1.0" encoding="utf-8"?>
<calcChain xmlns="http://schemas.openxmlformats.org/spreadsheetml/2006/main">
  <c r="H35" i="2" l="1"/>
  <c r="H36" i="2"/>
  <c r="I35" i="2" l="1"/>
  <c r="I34" i="2"/>
  <c r="H34" i="2"/>
  <c r="F34" i="2"/>
  <c r="G34" i="2"/>
  <c r="I37" i="2" l="1"/>
  <c r="H27" i="2" l="1"/>
  <c r="I33" i="2" l="1"/>
  <c r="I32" i="2"/>
  <c r="I31" i="2"/>
  <c r="H31" i="2"/>
  <c r="I30" i="2"/>
  <c r="I28" i="2" s="1"/>
  <c r="H28" i="2"/>
  <c r="I27" i="2"/>
  <c r="I26" i="2" s="1"/>
  <c r="I36" i="2" s="1"/>
  <c r="H26" i="2"/>
  <c r="I24" i="2"/>
  <c r="I23" i="2" s="1"/>
  <c r="H23" i="2"/>
  <c r="I22" i="2"/>
  <c r="I21" i="2" s="1"/>
  <c r="H21" i="2"/>
  <c r="I19" i="2"/>
  <c r="I18" i="2" s="1"/>
  <c r="H18" i="2"/>
  <c r="I17" i="2"/>
  <c r="I16" i="2" s="1"/>
  <c r="H16" i="2"/>
  <c r="I14" i="2"/>
  <c r="I13" i="2"/>
  <c r="H13" i="2"/>
  <c r="I12" i="2"/>
  <c r="I11" i="2" s="1"/>
  <c r="H11" i="2"/>
  <c r="H25" i="2" l="1"/>
  <c r="I25" i="2"/>
  <c r="I20" i="2"/>
  <c r="H20" i="2"/>
  <c r="I15" i="2"/>
  <c r="H15" i="2"/>
  <c r="I10" i="2"/>
  <c r="H10" i="2"/>
  <c r="G36" i="2"/>
  <c r="G35" i="2"/>
  <c r="H37" i="2" l="1"/>
  <c r="G27" i="2"/>
  <c r="G24" i="2" l="1"/>
  <c r="G23" i="2" s="1"/>
  <c r="G33" i="2"/>
  <c r="F11" i="2"/>
  <c r="F13" i="2"/>
  <c r="F16" i="2"/>
  <c r="F18" i="2"/>
  <c r="F21" i="2"/>
  <c r="F23" i="2"/>
  <c r="F20" i="2" s="1"/>
  <c r="F28" i="2"/>
  <c r="F26" i="2"/>
  <c r="F31" i="2"/>
  <c r="D34" i="2"/>
  <c r="E33" i="2"/>
  <c r="E31" i="2"/>
  <c r="E32" i="2"/>
  <c r="G32" i="2" s="1"/>
  <c r="G31" i="2" s="1"/>
  <c r="D31" i="2"/>
  <c r="D28" i="2"/>
  <c r="D25" i="2" s="1"/>
  <c r="E27" i="2"/>
  <c r="G26" i="2" s="1"/>
  <c r="D26" i="2"/>
  <c r="E24" i="2"/>
  <c r="E23" i="2"/>
  <c r="D23" i="2"/>
  <c r="E22" i="2"/>
  <c r="G22" i="2" s="1"/>
  <c r="G21" i="2" s="1"/>
  <c r="G20" i="2" s="1"/>
  <c r="D21" i="2"/>
  <c r="D20" i="2"/>
  <c r="E19" i="2"/>
  <c r="G19" i="2" s="1"/>
  <c r="G18" i="2" s="1"/>
  <c r="E18" i="2"/>
  <c r="D18" i="2"/>
  <c r="E17" i="2"/>
  <c r="E16" i="2" s="1"/>
  <c r="E15" i="2" s="1"/>
  <c r="D16" i="2"/>
  <c r="D15" i="2"/>
  <c r="E14" i="2"/>
  <c r="G14" i="2" s="1"/>
  <c r="G13" i="2" s="1"/>
  <c r="E13" i="2"/>
  <c r="D13" i="2"/>
  <c r="E12" i="2"/>
  <c r="E11" i="2" s="1"/>
  <c r="D11" i="2"/>
  <c r="D10" i="2" s="1"/>
  <c r="D37" i="2" s="1"/>
  <c r="E26" i="2"/>
  <c r="C30" i="2"/>
  <c r="E30" i="2" s="1"/>
  <c r="C11" i="2"/>
  <c r="C35" i="2" s="1"/>
  <c r="C13" i="2"/>
  <c r="C36" i="2"/>
  <c r="C16" i="2"/>
  <c r="C15" i="2" s="1"/>
  <c r="C18" i="2"/>
  <c r="C21" i="2"/>
  <c r="C20" i="2" s="1"/>
  <c r="C23" i="2"/>
  <c r="C26" i="2"/>
  <c r="C28" i="2"/>
  <c r="C25" i="2" s="1"/>
  <c r="C31" i="2"/>
  <c r="C34" i="1"/>
  <c r="C32" i="1" s="1"/>
  <c r="C29" i="1" s="1"/>
  <c r="C38" i="1"/>
  <c r="C40" i="1"/>
  <c r="C30" i="1"/>
  <c r="C13" i="1"/>
  <c r="C15" i="1"/>
  <c r="C12" i="1"/>
  <c r="C18" i="1"/>
  <c r="C21" i="1"/>
  <c r="C17" i="1" s="1"/>
  <c r="C49" i="1"/>
  <c r="C42" i="1"/>
  <c r="C36" i="1"/>
  <c r="C45" i="1"/>
  <c r="C44" i="1" s="1"/>
  <c r="C47" i="1"/>
  <c r="E36" i="2"/>
  <c r="F36" i="2" l="1"/>
  <c r="F15" i="2"/>
  <c r="F35" i="2"/>
  <c r="F25" i="2"/>
  <c r="C53" i="1"/>
  <c r="E10" i="2"/>
  <c r="G30" i="2"/>
  <c r="G28" i="2" s="1"/>
  <c r="G25" i="2" s="1"/>
  <c r="E28" i="2"/>
  <c r="E25" i="2" s="1"/>
  <c r="C34" i="2"/>
  <c r="C10" i="2"/>
  <c r="C37" i="2" s="1"/>
  <c r="F10" i="2"/>
  <c r="G17" i="2"/>
  <c r="G16" i="2" s="1"/>
  <c r="G15" i="2" s="1"/>
  <c r="G12" i="2"/>
  <c r="G11" i="2" s="1"/>
  <c r="E21" i="2"/>
  <c r="E20" i="2" s="1"/>
  <c r="F37" i="2" l="1"/>
  <c r="E35" i="2"/>
  <c r="E34" i="2" s="1"/>
  <c r="E37" i="2"/>
  <c r="G10" i="2"/>
  <c r="G37" i="2" l="1"/>
</calcChain>
</file>

<file path=xl/sharedStrings.xml><?xml version="1.0" encoding="utf-8"?>
<sst xmlns="http://schemas.openxmlformats.org/spreadsheetml/2006/main" count="163" uniqueCount="136">
  <si>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</si>
  <si>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</si>
  <si>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</si>
  <si>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</si>
  <si>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</si>
  <si>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</si>
  <si>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</si>
  <si>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</si>
  <si>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</si>
  <si>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</si>
  <si>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</si>
  <si>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</si>
  <si>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</si>
  <si>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</si>
  <si>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</si>
  <si>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</si>
  <si>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</si>
  <si>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</si>
  <si>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</si>
  <si>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</si>
  <si>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</si>
  <si>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</si>
  <si>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</si>
  <si>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</si>
  <si>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</si>
  <si>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</si>
  <si>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</si>
  <si>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</si>
  <si>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</si>
  <si>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</si>
  <si>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</si>
  <si>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</si>
  <si>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</si>
  <si>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</si>
  <si>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</si>
  <si>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</si>
  <si>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</si>
  <si>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</si>
  <si>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</si>
  <si>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</si>
  <si>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</si>
  <si>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</si>
  <si>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</si>
  <si>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</si>
  <si>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</si>
  <si>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</si>
  <si>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</si>
  <si>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</si>
  <si>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</si>
  <si>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</si>
  <si>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</si>
  <si>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</si>
  <si>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</si>
  <si>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</si>
  <si>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</si>
  <si>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</si>
  <si>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</si>
  <si>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</si>
  <si>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</si>
  <si>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</si>
  <si>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</si>
  <si>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</si>
  <si>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</si>
  <si>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</si>
  <si>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</si>
  <si>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</si>
  <si>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</si>
  <si>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</si>
  <si>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</si>
  <si>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</si>
  <si>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</si>
  <si>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</si>
  <si>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</si>
  <si>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</si>
  <si>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</si>
  <si>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</si>
  <si>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</si>
  <si>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</si>
  <si>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</si>
  <si>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</si>
  <si>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</si>
  <si>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</si>
  <si>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</si>
  <si>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</si>
  <si>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</si>
  <si>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</si>
  <si>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</si>
  <si>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</si>
  <si>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</si>
  <si>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</si>
  <si>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</si>
  <si>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</si>
  <si>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</si>
  <si>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</si>
  <si>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</si>
  <si>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</si>
  <si>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</si>
  <si>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</si>
  <si>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</si>
  <si>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</si>
  <si>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</si>
  <si>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</si>
  <si>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</si>
  <si>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</si>
  <si>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</si>
  <si>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</si>
  <si>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</si>
  <si>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</si>
  <si>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</si>
  <si>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</si>
  <si>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</si>
  <si>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</si>
  <si>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</si>
  <si>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</si>
  <si>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</si>
  <si>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</si>
  <si>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</si>
  <si>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</si>
  <si>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</si>
  <si>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</si>
  <si>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</si>
  <si>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</si>
  <si>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</si>
  <si>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</si>
  <si>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</si>
  <si>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</si>
  <si>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</si>
  <si>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от _______________№_______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</si>
  <si>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</si>
  <si>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</si>
  <si>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2016 год </t>
  </si>
  <si>
    <t>2016 год
(руб.)</t>
  </si>
  <si>
    <t>Поправки 2016 год</t>
  </si>
  <si>
    <t>Уточнение
марта
(руб.)</t>
  </si>
  <si>
    <t>Уточнение
июня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</si>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</sst>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5" fillId="0" borderId="2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6" fillId="0" borderId="0" xfId="0" applyNumberFormat="1" applyFont="1" applyFill="1"/>
    <xf numFmtId="0" fontId="3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vertical="justify"/>
    </xf>
    <xf numFmtId="0" fontId="3" fillId="2" borderId="1" xfId="0" applyFont="1" applyFill="1" applyBorder="1" applyAlignment="1">
      <alignment horizontal="left" vertical="top" wrapText="1"/>
    </xf>
    <xf numFmtId="3" fontId="3" fillId="2" borderId="1" xfId="0" applyNumberFormat="1" applyFont="1" applyFill="1" applyBorder="1"/>
    <xf numFmtId="0" fontId="4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3" fontId="3" fillId="0" borderId="0" xfId="0" applyNumberFormat="1" applyFont="1" applyFill="1" applyBorder="1"/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6" t="s">
        <v>70</v>
      </c>
      <c r="B2" s="56"/>
      <c r="C2" s="56"/>
    </row>
    <row r="3" spans="1:3" ht="15.75" x14ac:dyDescent="0.25">
      <c r="A3" s="56" t="s">
        <v>62</v>
      </c>
      <c r="B3" s="56"/>
      <c r="C3" s="56"/>
    </row>
    <row r="4" spans="1:3" ht="15.75" x14ac:dyDescent="0.25">
      <c r="A4" s="56" t="s">
        <v>63</v>
      </c>
      <c r="B4" s="56"/>
      <c r="C4" s="5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5" t="s">
        <v>21</v>
      </c>
      <c r="B7" s="55"/>
      <c r="C7" s="55"/>
    </row>
    <row r="8" spans="1:3" ht="18.75" x14ac:dyDescent="0.3">
      <c r="A8" s="55" t="s">
        <v>67</v>
      </c>
      <c r="B8" s="55"/>
      <c r="C8" s="55"/>
    </row>
    <row r="9" spans="1:3" ht="18.75" x14ac:dyDescent="0.3">
      <c r="A9" s="55" t="s">
        <v>69</v>
      </c>
      <c r="B9" s="55"/>
      <c r="C9" s="5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view="pageBreakPreview" zoomScaleSheetLayoutView="100" workbookViewId="0">
      <pane ySplit="9" topLeftCell="A10" activePane="bottomLeft" state="frozen"/>
      <selection pane="bottomLeft" activeCell="Z6" sqref="Z6"/>
    </sheetView>
  </sheetViews>
  <sheetFormatPr defaultRowHeight="12.75" x14ac:dyDescent="0.2"/>
  <cols>
    <col min="1" max="1" width="27.85546875" style="24" customWidth="1"/>
    <col min="2" max="2" width="53.42578125" style="24" customWidth="1"/>
    <col min="3" max="8" width="15.42578125" style="24" hidden="1" customWidth="1"/>
    <col min="9" max="9" width="15.42578125" style="24" customWidth="1"/>
    <col min="10" max="10" width="30" style="24" customWidth="1"/>
    <col min="11" max="20" width="9.140625" style="24" customWidth="1"/>
    <col min="21" max="16384" width="9.140625" style="24"/>
  </cols>
  <sheetData>
    <row r="1" spans="1:9" ht="15.75" customHeight="1" x14ac:dyDescent="0.25">
      <c r="A1" s="58" t="s">
        <v>135</v>
      </c>
      <c r="B1" s="58"/>
      <c r="C1" s="58"/>
      <c r="D1" s="58"/>
      <c r="E1" s="58"/>
      <c r="F1" s="58"/>
      <c r="G1" s="58"/>
      <c r="H1" s="58"/>
      <c r="I1" s="58"/>
    </row>
    <row r="2" spans="1:9" ht="15.75" customHeight="1" x14ac:dyDescent="0.25">
      <c r="A2" s="58" t="s">
        <v>62</v>
      </c>
      <c r="B2" s="58"/>
      <c r="C2" s="58"/>
      <c r="D2" s="58"/>
      <c r="E2" s="58"/>
      <c r="F2" s="58"/>
      <c r="G2" s="58"/>
      <c r="H2" s="58"/>
      <c r="I2" s="58"/>
    </row>
    <row r="3" spans="1:9" ht="15.75" customHeight="1" x14ac:dyDescent="0.25">
      <c r="A3" s="58" t="s">
        <v>127</v>
      </c>
      <c r="B3" s="58"/>
      <c r="C3" s="58"/>
      <c r="D3" s="58"/>
      <c r="E3" s="58"/>
      <c r="F3" s="58"/>
      <c r="G3" s="58"/>
      <c r="H3" s="58"/>
      <c r="I3" s="58"/>
    </row>
    <row r="4" spans="1:9" ht="16.5" customHeight="1" x14ac:dyDescent="0.25">
      <c r="A4" s="36"/>
      <c r="B4" s="36"/>
      <c r="C4" s="36"/>
      <c r="D4" s="36"/>
      <c r="E4" s="36"/>
      <c r="F4" s="36"/>
      <c r="G4" s="36"/>
      <c r="H4" s="54"/>
      <c r="I4" s="54"/>
    </row>
    <row r="5" spans="1:9" ht="18.75" x14ac:dyDescent="0.3">
      <c r="A5" s="59" t="s">
        <v>21</v>
      </c>
      <c r="B5" s="59"/>
      <c r="C5" s="59"/>
      <c r="D5" s="59"/>
      <c r="E5" s="59"/>
      <c r="F5" s="59"/>
      <c r="G5" s="59"/>
      <c r="H5" s="59"/>
      <c r="I5" s="59"/>
    </row>
    <row r="6" spans="1:9" ht="18" customHeight="1" x14ac:dyDescent="0.3">
      <c r="A6" s="59" t="s">
        <v>104</v>
      </c>
      <c r="B6" s="59"/>
      <c r="C6" s="59"/>
      <c r="D6" s="59"/>
      <c r="E6" s="59"/>
      <c r="F6" s="59"/>
      <c r="G6" s="59"/>
      <c r="H6" s="59"/>
      <c r="I6" s="59"/>
    </row>
    <row r="7" spans="1:9" ht="18.75" x14ac:dyDescent="0.3">
      <c r="A7" s="59" t="s">
        <v>130</v>
      </c>
      <c r="B7" s="59"/>
      <c r="C7" s="59"/>
      <c r="D7" s="59"/>
      <c r="E7" s="59"/>
      <c r="F7" s="59"/>
      <c r="G7" s="59"/>
      <c r="H7" s="59"/>
      <c r="I7" s="59"/>
    </row>
    <row r="8" spans="1:9" ht="12" customHeight="1" x14ac:dyDescent="0.3">
      <c r="A8" s="57"/>
      <c r="B8" s="57"/>
    </row>
    <row r="9" spans="1:9" ht="34.5" customHeight="1" x14ac:dyDescent="0.2">
      <c r="A9" s="37" t="s">
        <v>5</v>
      </c>
      <c r="B9" s="37" t="s">
        <v>20</v>
      </c>
      <c r="C9" s="21" t="s">
        <v>131</v>
      </c>
      <c r="D9" s="21" t="s">
        <v>132</v>
      </c>
      <c r="E9" s="21" t="s">
        <v>131</v>
      </c>
      <c r="F9" s="21" t="s">
        <v>133</v>
      </c>
      <c r="G9" s="21" t="s">
        <v>131</v>
      </c>
      <c r="H9" s="21" t="s">
        <v>134</v>
      </c>
      <c r="I9" s="21" t="s">
        <v>131</v>
      </c>
    </row>
    <row r="10" spans="1:9" ht="51" customHeight="1" x14ac:dyDescent="0.25">
      <c r="A10" s="25" t="s">
        <v>22</v>
      </c>
      <c r="B10" s="28" t="s">
        <v>71</v>
      </c>
      <c r="C10" s="26">
        <f t="shared" ref="C10:I10" si="0">C11-C13</f>
        <v>400000000</v>
      </c>
      <c r="D10" s="26">
        <f t="shared" si="0"/>
        <v>0</v>
      </c>
      <c r="E10" s="26">
        <f t="shared" si="0"/>
        <v>400000000</v>
      </c>
      <c r="F10" s="26">
        <f t="shared" si="0"/>
        <v>0</v>
      </c>
      <c r="G10" s="26">
        <f t="shared" si="0"/>
        <v>400000000</v>
      </c>
      <c r="H10" s="26">
        <f t="shared" si="0"/>
        <v>0</v>
      </c>
      <c r="I10" s="26">
        <f t="shared" si="0"/>
        <v>400000000</v>
      </c>
    </row>
    <row r="11" spans="1:9" ht="49.9" customHeight="1" x14ac:dyDescent="0.25">
      <c r="A11" s="25" t="s">
        <v>23</v>
      </c>
      <c r="B11" s="30" t="s">
        <v>72</v>
      </c>
      <c r="C11" s="26">
        <f t="shared" ref="C11:I11" si="1">C12</f>
        <v>4500000000</v>
      </c>
      <c r="D11" s="26">
        <f t="shared" si="1"/>
        <v>0</v>
      </c>
      <c r="E11" s="26">
        <f t="shared" si="1"/>
        <v>4500000000</v>
      </c>
      <c r="F11" s="26">
        <f t="shared" si="1"/>
        <v>0</v>
      </c>
      <c r="G11" s="26">
        <f t="shared" si="1"/>
        <v>4500000000</v>
      </c>
      <c r="H11" s="26">
        <f t="shared" si="1"/>
        <v>0</v>
      </c>
      <c r="I11" s="26">
        <f t="shared" si="1"/>
        <v>4500000000</v>
      </c>
    </row>
    <row r="12" spans="1:9" ht="51" customHeight="1" x14ac:dyDescent="0.25">
      <c r="A12" s="23" t="s">
        <v>7</v>
      </c>
      <c r="B12" s="29" t="s">
        <v>114</v>
      </c>
      <c r="C12" s="22">
        <v>4500000000</v>
      </c>
      <c r="D12" s="22"/>
      <c r="E12" s="22">
        <f>C12+D12</f>
        <v>4500000000</v>
      </c>
      <c r="F12" s="22"/>
      <c r="G12" s="22">
        <f>E12+F12</f>
        <v>4500000000</v>
      </c>
      <c r="H12" s="22"/>
      <c r="I12" s="22">
        <f>G12+H12</f>
        <v>4500000000</v>
      </c>
    </row>
    <row r="13" spans="1:9" ht="50.25" customHeight="1" x14ac:dyDescent="0.25">
      <c r="A13" s="25" t="s">
        <v>24</v>
      </c>
      <c r="B13" s="30" t="s">
        <v>91</v>
      </c>
      <c r="C13" s="26">
        <f t="shared" ref="C13:I13" si="2">C14</f>
        <v>4100000000</v>
      </c>
      <c r="D13" s="26">
        <f t="shared" si="2"/>
        <v>0</v>
      </c>
      <c r="E13" s="26">
        <f t="shared" si="2"/>
        <v>4100000000</v>
      </c>
      <c r="F13" s="26">
        <f t="shared" si="2"/>
        <v>0</v>
      </c>
      <c r="G13" s="26">
        <f t="shared" si="2"/>
        <v>4100000000</v>
      </c>
      <c r="H13" s="26">
        <f t="shared" si="2"/>
        <v>0</v>
      </c>
      <c r="I13" s="26">
        <f t="shared" si="2"/>
        <v>4100000000</v>
      </c>
    </row>
    <row r="14" spans="1:9" ht="47.25" customHeight="1" x14ac:dyDescent="0.25">
      <c r="A14" s="23" t="s">
        <v>8</v>
      </c>
      <c r="B14" s="29" t="s">
        <v>105</v>
      </c>
      <c r="C14" s="22">
        <v>4100000000</v>
      </c>
      <c r="D14" s="22"/>
      <c r="E14" s="22">
        <f>C14+D14</f>
        <v>4100000000</v>
      </c>
      <c r="F14" s="22"/>
      <c r="G14" s="22">
        <f>E14+F14</f>
        <v>4100000000</v>
      </c>
      <c r="H14" s="22"/>
      <c r="I14" s="22">
        <f>G14+H14</f>
        <v>4100000000</v>
      </c>
    </row>
    <row r="15" spans="1:9" ht="31.5" x14ac:dyDescent="0.25">
      <c r="A15" s="25" t="s">
        <v>73</v>
      </c>
      <c r="B15" s="28" t="s">
        <v>74</v>
      </c>
      <c r="C15" s="26">
        <f t="shared" ref="C15:I15" si="3">C16-C18</f>
        <v>943575100</v>
      </c>
      <c r="D15" s="26">
        <f t="shared" si="3"/>
        <v>0</v>
      </c>
      <c r="E15" s="26">
        <f t="shared" si="3"/>
        <v>943575100</v>
      </c>
      <c r="F15" s="26">
        <f t="shared" si="3"/>
        <v>4084522000</v>
      </c>
      <c r="G15" s="26">
        <f t="shared" si="3"/>
        <v>5028097100</v>
      </c>
      <c r="H15" s="26">
        <f t="shared" si="3"/>
        <v>2755297452</v>
      </c>
      <c r="I15" s="26">
        <f t="shared" si="3"/>
        <v>7783394552</v>
      </c>
    </row>
    <row r="16" spans="1:9" ht="31.5" x14ac:dyDescent="0.25">
      <c r="A16" s="25" t="s">
        <v>75</v>
      </c>
      <c r="B16" s="28" t="s">
        <v>76</v>
      </c>
      <c r="C16" s="26">
        <f t="shared" ref="C16:I16" si="4">C17</f>
        <v>5977925100</v>
      </c>
      <c r="D16" s="26">
        <f t="shared" si="4"/>
        <v>0</v>
      </c>
      <c r="E16" s="26">
        <f t="shared" si="4"/>
        <v>5977925100</v>
      </c>
      <c r="F16" s="26">
        <f t="shared" si="4"/>
        <v>4500000000</v>
      </c>
      <c r="G16" s="26">
        <f t="shared" si="4"/>
        <v>10477925100</v>
      </c>
      <c r="H16" s="26">
        <f t="shared" si="4"/>
        <v>5339819452</v>
      </c>
      <c r="I16" s="26">
        <f t="shared" si="4"/>
        <v>15817744552</v>
      </c>
    </row>
    <row r="17" spans="1:9" ht="47.25" x14ac:dyDescent="0.25">
      <c r="A17" s="23" t="s">
        <v>77</v>
      </c>
      <c r="B17" s="27" t="s">
        <v>106</v>
      </c>
      <c r="C17" s="22">
        <v>5977925100</v>
      </c>
      <c r="D17" s="22"/>
      <c r="E17" s="22">
        <f>C17+D17</f>
        <v>5977925100</v>
      </c>
      <c r="F17" s="22">
        <v>4500000000</v>
      </c>
      <c r="G17" s="22">
        <f>E17+F17</f>
        <v>10477925100</v>
      </c>
      <c r="H17" s="22">
        <v>5339819452</v>
      </c>
      <c r="I17" s="22">
        <f>G17+H17</f>
        <v>15817744552</v>
      </c>
    </row>
    <row r="18" spans="1:9" ht="33.6" customHeight="1" x14ac:dyDescent="0.25">
      <c r="A18" s="25" t="s">
        <v>78</v>
      </c>
      <c r="B18" s="51" t="s">
        <v>79</v>
      </c>
      <c r="C18" s="26">
        <f t="shared" ref="C18:I18" si="5">C19</f>
        <v>5034350000</v>
      </c>
      <c r="D18" s="26">
        <f t="shared" si="5"/>
        <v>0</v>
      </c>
      <c r="E18" s="26">
        <f t="shared" si="5"/>
        <v>5034350000</v>
      </c>
      <c r="F18" s="26">
        <f t="shared" si="5"/>
        <v>415478000</v>
      </c>
      <c r="G18" s="26">
        <f t="shared" si="5"/>
        <v>5449828000</v>
      </c>
      <c r="H18" s="26">
        <f t="shared" si="5"/>
        <v>2584522000</v>
      </c>
      <c r="I18" s="26">
        <f t="shared" si="5"/>
        <v>8034350000</v>
      </c>
    </row>
    <row r="19" spans="1:9" ht="47.45" customHeight="1" x14ac:dyDescent="0.25">
      <c r="A19" s="23" t="s">
        <v>80</v>
      </c>
      <c r="B19" s="29" t="s">
        <v>107</v>
      </c>
      <c r="C19" s="22">
        <v>5034350000</v>
      </c>
      <c r="D19" s="22"/>
      <c r="E19" s="22">
        <f>C19+D19</f>
        <v>5034350000</v>
      </c>
      <c r="F19" s="22">
        <v>415478000</v>
      </c>
      <c r="G19" s="22">
        <f>E19+F19</f>
        <v>5449828000</v>
      </c>
      <c r="H19" s="22">
        <v>2584522000</v>
      </c>
      <c r="I19" s="22">
        <f>G19+H19</f>
        <v>8034350000</v>
      </c>
    </row>
    <row r="20" spans="1:9" ht="32.450000000000003" customHeight="1" x14ac:dyDescent="0.25">
      <c r="A20" s="25" t="s">
        <v>81</v>
      </c>
      <c r="B20" s="28" t="s">
        <v>94</v>
      </c>
      <c r="C20" s="26">
        <f t="shared" ref="C20:I20" si="6">C21-C23</f>
        <v>-600000000</v>
      </c>
      <c r="D20" s="26">
        <f t="shared" si="6"/>
        <v>0</v>
      </c>
      <c r="E20" s="26">
        <f t="shared" si="6"/>
        <v>-600000000</v>
      </c>
      <c r="F20" s="26">
        <f t="shared" si="6"/>
        <v>-4084522000</v>
      </c>
      <c r="G20" s="26">
        <f t="shared" si="6"/>
        <v>-4684522000</v>
      </c>
      <c r="H20" s="26">
        <f t="shared" si="6"/>
        <v>0</v>
      </c>
      <c r="I20" s="26">
        <f t="shared" si="6"/>
        <v>-4684522000</v>
      </c>
    </row>
    <row r="21" spans="1:9" ht="51" customHeight="1" x14ac:dyDescent="0.25">
      <c r="A21" s="25" t="s">
        <v>108</v>
      </c>
      <c r="B21" s="28" t="s">
        <v>95</v>
      </c>
      <c r="C21" s="26">
        <f t="shared" ref="C21:I21" si="7">C22</f>
        <v>4210316876</v>
      </c>
      <c r="D21" s="26">
        <f t="shared" si="7"/>
        <v>32504434</v>
      </c>
      <c r="E21" s="26">
        <f t="shared" si="7"/>
        <v>4242821310</v>
      </c>
      <c r="F21" s="26">
        <f t="shared" si="7"/>
        <v>2738244182</v>
      </c>
      <c r="G21" s="26">
        <f t="shared" si="7"/>
        <v>6981065492</v>
      </c>
      <c r="H21" s="26">
        <f t="shared" si="7"/>
        <v>0</v>
      </c>
      <c r="I21" s="26">
        <f t="shared" si="7"/>
        <v>6981065492</v>
      </c>
    </row>
    <row r="22" spans="1:9" ht="49.5" customHeight="1" x14ac:dyDescent="0.25">
      <c r="A22" s="23" t="s">
        <v>109</v>
      </c>
      <c r="B22" s="49" t="s">
        <v>110</v>
      </c>
      <c r="C22" s="38">
        <v>4210316876</v>
      </c>
      <c r="D22" s="38">
        <v>32504434</v>
      </c>
      <c r="E22" s="38">
        <f>C22+D22</f>
        <v>4242821310</v>
      </c>
      <c r="F22" s="38">
        <v>2738244182</v>
      </c>
      <c r="G22" s="38">
        <f>E22+F22</f>
        <v>6981065492</v>
      </c>
      <c r="H22" s="38"/>
      <c r="I22" s="38">
        <f>G22+H22</f>
        <v>6981065492</v>
      </c>
    </row>
    <row r="23" spans="1:9" ht="50.45" customHeight="1" x14ac:dyDescent="0.25">
      <c r="A23" s="25" t="s">
        <v>111</v>
      </c>
      <c r="B23" s="28" t="s">
        <v>82</v>
      </c>
      <c r="C23" s="26">
        <f t="shared" ref="C23:I23" si="8">C24</f>
        <v>4810316876</v>
      </c>
      <c r="D23" s="26">
        <f t="shared" si="8"/>
        <v>32504434</v>
      </c>
      <c r="E23" s="26">
        <f t="shared" si="8"/>
        <v>4842821310</v>
      </c>
      <c r="F23" s="26">
        <f t="shared" si="8"/>
        <v>6822766182</v>
      </c>
      <c r="G23" s="26">
        <f t="shared" si="8"/>
        <v>11665587492</v>
      </c>
      <c r="H23" s="26">
        <f t="shared" si="8"/>
        <v>0</v>
      </c>
      <c r="I23" s="26">
        <f t="shared" si="8"/>
        <v>11665587492</v>
      </c>
    </row>
    <row r="24" spans="1:9" ht="64.900000000000006" customHeight="1" x14ac:dyDescent="0.25">
      <c r="A24" s="23" t="s">
        <v>112</v>
      </c>
      <c r="B24" s="27" t="s">
        <v>113</v>
      </c>
      <c r="C24" s="22">
        <v>4810316876</v>
      </c>
      <c r="D24" s="22">
        <v>32504434</v>
      </c>
      <c r="E24" s="38">
        <f>C24+D24</f>
        <v>4842821310</v>
      </c>
      <c r="F24" s="38">
        <v>6822766182</v>
      </c>
      <c r="G24" s="38">
        <f>E24+F24</f>
        <v>11665587492</v>
      </c>
      <c r="H24" s="38"/>
      <c r="I24" s="38">
        <f>G24+H24</f>
        <v>11665587492</v>
      </c>
    </row>
    <row r="25" spans="1:9" ht="31.5" x14ac:dyDescent="0.25">
      <c r="A25" s="25" t="s">
        <v>83</v>
      </c>
      <c r="B25" s="28" t="s">
        <v>92</v>
      </c>
      <c r="C25" s="32">
        <f t="shared" ref="C25:I25" si="9">C28-C26</f>
        <v>772013</v>
      </c>
      <c r="D25" s="32">
        <f t="shared" si="9"/>
        <v>0</v>
      </c>
      <c r="E25" s="32">
        <f t="shared" si="9"/>
        <v>772013</v>
      </c>
      <c r="F25" s="32">
        <f t="shared" si="9"/>
        <v>0</v>
      </c>
      <c r="G25" s="32">
        <f t="shared" si="9"/>
        <v>772013</v>
      </c>
      <c r="H25" s="32">
        <f t="shared" si="9"/>
        <v>-100000000</v>
      </c>
      <c r="I25" s="32">
        <f t="shared" si="9"/>
        <v>-99227987</v>
      </c>
    </row>
    <row r="26" spans="1:9" ht="31.5" x14ac:dyDescent="0.25">
      <c r="A26" s="25" t="s">
        <v>85</v>
      </c>
      <c r="B26" s="28" t="s">
        <v>90</v>
      </c>
      <c r="C26" s="26">
        <f t="shared" ref="C26:I26" si="10">C27</f>
        <v>1015911550</v>
      </c>
      <c r="D26" s="26">
        <f t="shared" si="10"/>
        <v>0</v>
      </c>
      <c r="E26" s="26">
        <f t="shared" si="10"/>
        <v>1015911550</v>
      </c>
      <c r="F26" s="26">
        <f t="shared" si="10"/>
        <v>-28125000</v>
      </c>
      <c r="G26" s="26">
        <f t="shared" si="10"/>
        <v>987786550</v>
      </c>
      <c r="H26" s="26">
        <f t="shared" si="10"/>
        <v>-72452500</v>
      </c>
      <c r="I26" s="26">
        <f t="shared" si="10"/>
        <v>915334050</v>
      </c>
    </row>
    <row r="27" spans="1:9" s="39" customFormat="1" ht="67.150000000000006" customHeight="1" x14ac:dyDescent="0.25">
      <c r="A27" s="23" t="s">
        <v>117</v>
      </c>
      <c r="B27" s="29" t="s">
        <v>116</v>
      </c>
      <c r="C27" s="22">
        <v>1015911550</v>
      </c>
      <c r="D27" s="22"/>
      <c r="E27" s="38">
        <f>C27+D27</f>
        <v>1015911550</v>
      </c>
      <c r="F27" s="38">
        <v>-28125000</v>
      </c>
      <c r="G27" s="38">
        <f>E27+F27</f>
        <v>987786550</v>
      </c>
      <c r="H27" s="38">
        <f>-172452500+100000000</f>
        <v>-72452500</v>
      </c>
      <c r="I27" s="38">
        <f>G27+H27</f>
        <v>915334050</v>
      </c>
    </row>
    <row r="28" spans="1:9" ht="31.5" customHeight="1" x14ac:dyDescent="0.25">
      <c r="A28" s="25" t="s">
        <v>84</v>
      </c>
      <c r="B28" s="28" t="s">
        <v>93</v>
      </c>
      <c r="C28" s="26">
        <f t="shared" ref="C28:I28" si="11">SUM(C29:C30)</f>
        <v>1016683563</v>
      </c>
      <c r="D28" s="26">
        <f t="shared" si="11"/>
        <v>0</v>
      </c>
      <c r="E28" s="26">
        <f t="shared" si="11"/>
        <v>1016683563</v>
      </c>
      <c r="F28" s="26">
        <f t="shared" si="11"/>
        <v>-28125000</v>
      </c>
      <c r="G28" s="26">
        <f t="shared" si="11"/>
        <v>988558563</v>
      </c>
      <c r="H28" s="26">
        <f t="shared" si="11"/>
        <v>-172452500</v>
      </c>
      <c r="I28" s="26">
        <f t="shared" si="11"/>
        <v>816106063</v>
      </c>
    </row>
    <row r="29" spans="1:9" ht="62.25" hidden="1" customHeight="1" x14ac:dyDescent="0.25">
      <c r="A29" s="42" t="s">
        <v>128</v>
      </c>
      <c r="B29" s="47" t="s">
        <v>129</v>
      </c>
      <c r="C29" s="26"/>
      <c r="D29" s="26"/>
      <c r="E29" s="26"/>
      <c r="F29" s="26"/>
      <c r="G29" s="26"/>
      <c r="H29" s="26"/>
      <c r="I29" s="26"/>
    </row>
    <row r="30" spans="1:9" s="39" customFormat="1" ht="66.75" customHeight="1" x14ac:dyDescent="0.25">
      <c r="A30" s="23" t="s">
        <v>119</v>
      </c>
      <c r="B30" s="29" t="s">
        <v>118</v>
      </c>
      <c r="C30" s="22">
        <f>772013+1015911550</f>
        <v>1016683563</v>
      </c>
      <c r="D30" s="22"/>
      <c r="E30" s="38">
        <f>C30+D30</f>
        <v>1016683563</v>
      </c>
      <c r="F30" s="38">
        <v>-28125000</v>
      </c>
      <c r="G30" s="38">
        <f>E30+F30</f>
        <v>988558563</v>
      </c>
      <c r="H30" s="38">
        <v>-172452500</v>
      </c>
      <c r="I30" s="38">
        <f>G30+H30</f>
        <v>816106063</v>
      </c>
    </row>
    <row r="31" spans="1:9" s="39" customFormat="1" ht="33.6" customHeight="1" x14ac:dyDescent="0.25">
      <c r="A31" s="40" t="s">
        <v>121</v>
      </c>
      <c r="B31" s="52" t="s">
        <v>122</v>
      </c>
      <c r="C31" s="35">
        <f t="shared" ref="C31:I31" si="12">C32-C33</f>
        <v>0</v>
      </c>
      <c r="D31" s="35">
        <f t="shared" si="12"/>
        <v>0</v>
      </c>
      <c r="E31" s="35">
        <f t="shared" si="12"/>
        <v>0</v>
      </c>
      <c r="F31" s="35">
        <f t="shared" si="12"/>
        <v>0</v>
      </c>
      <c r="G31" s="35">
        <f t="shared" si="12"/>
        <v>0</v>
      </c>
      <c r="H31" s="35">
        <f t="shared" si="12"/>
        <v>0</v>
      </c>
      <c r="I31" s="35">
        <f t="shared" si="12"/>
        <v>0</v>
      </c>
    </row>
    <row r="32" spans="1:9" s="39" customFormat="1" ht="98.25" customHeight="1" x14ac:dyDescent="0.25">
      <c r="A32" s="41" t="s">
        <v>124</v>
      </c>
      <c r="B32" s="48" t="s">
        <v>123</v>
      </c>
      <c r="C32" s="50">
        <v>5000000000</v>
      </c>
      <c r="D32" s="50"/>
      <c r="E32" s="50">
        <f>C32+D32</f>
        <v>5000000000</v>
      </c>
      <c r="F32" s="50"/>
      <c r="G32" s="50">
        <f>E32+F32</f>
        <v>5000000000</v>
      </c>
      <c r="H32" s="50"/>
      <c r="I32" s="50">
        <f>G32+H32</f>
        <v>5000000000</v>
      </c>
    </row>
    <row r="33" spans="1:10" s="39" customFormat="1" ht="96" customHeight="1" x14ac:dyDescent="0.25">
      <c r="A33" s="42" t="s">
        <v>126</v>
      </c>
      <c r="B33" s="43" t="s">
        <v>125</v>
      </c>
      <c r="C33" s="50">
        <v>5000000000</v>
      </c>
      <c r="D33" s="50"/>
      <c r="E33" s="50">
        <f>C33+D33</f>
        <v>5000000000</v>
      </c>
      <c r="F33" s="50"/>
      <c r="G33" s="50">
        <f>E33+F33</f>
        <v>5000000000</v>
      </c>
      <c r="H33" s="50"/>
      <c r="I33" s="50">
        <f>G33+H33</f>
        <v>5000000000</v>
      </c>
    </row>
    <row r="34" spans="1:10" s="44" customFormat="1" ht="31.5" x14ac:dyDescent="0.25">
      <c r="A34" s="25" t="s">
        <v>86</v>
      </c>
      <c r="B34" s="30" t="s">
        <v>87</v>
      </c>
      <c r="C34" s="26">
        <f t="shared" ref="C34:E34" si="13">C36-C35</f>
        <v>0</v>
      </c>
      <c r="D34" s="26">
        <f t="shared" si="13"/>
        <v>0</v>
      </c>
      <c r="E34" s="26">
        <f t="shared" si="13"/>
        <v>0</v>
      </c>
      <c r="F34" s="26">
        <f>F36-F35</f>
        <v>93478783</v>
      </c>
      <c r="G34" s="26">
        <f>G36-G35</f>
        <v>93478783</v>
      </c>
      <c r="H34" s="26">
        <f>H36-H35</f>
        <v>201630869</v>
      </c>
      <c r="I34" s="26">
        <f>I36-I35</f>
        <v>295109652</v>
      </c>
    </row>
    <row r="35" spans="1:10" s="44" customFormat="1" ht="31.5" x14ac:dyDescent="0.25">
      <c r="A35" s="23" t="s">
        <v>88</v>
      </c>
      <c r="B35" s="27" t="s">
        <v>115</v>
      </c>
      <c r="C35" s="22">
        <f>53709695500-240444200+C11+C16+C21+C28+C32</f>
        <v>74174176839</v>
      </c>
      <c r="D35" s="22"/>
      <c r="E35" s="22">
        <f>53967988100+E11+E16+E21+E28+E32</f>
        <v>74705418073</v>
      </c>
      <c r="F35" s="22">
        <f>F11+F16+F21+F28+F32</f>
        <v>7210119182</v>
      </c>
      <c r="G35" s="22">
        <f>55347679092+G11+G16+G21+G28+G32</f>
        <v>83295228247</v>
      </c>
      <c r="H35" s="22">
        <f>H11+H16+H21+H28+H32+1458234354</f>
        <v>6625601306</v>
      </c>
      <c r="I35" s="22">
        <f>56805913446+I11+I16+I21+I28+I32</f>
        <v>89920829553</v>
      </c>
      <c r="J35" s="46"/>
    </row>
    <row r="36" spans="1:10" s="44" customFormat="1" ht="30.75" customHeight="1" x14ac:dyDescent="0.25">
      <c r="A36" s="23" t="s">
        <v>89</v>
      </c>
      <c r="B36" s="27" t="s">
        <v>41</v>
      </c>
      <c r="C36" s="22">
        <f>54213598413+C13+C18+C23+C26+C33</f>
        <v>74174176839</v>
      </c>
      <c r="D36" s="22"/>
      <c r="E36" s="22">
        <f>54712335213+E13+E18+E23+E26+E33</f>
        <v>74705418073</v>
      </c>
      <c r="F36" s="22">
        <f>93478783+F13+F18+F23+F26+F33</f>
        <v>7303597965</v>
      </c>
      <c r="G36" s="22">
        <f>56185504988+G13+G18+G23+G26+G33</f>
        <v>83388707030</v>
      </c>
      <c r="H36" s="22">
        <f>4315162675+H13+H18+H23+H26+H33</f>
        <v>6827232175</v>
      </c>
      <c r="I36" s="22">
        <f>60500667663+I13+I18+I23+I26+I33</f>
        <v>90215939205</v>
      </c>
    </row>
    <row r="37" spans="1:10" ht="27" customHeight="1" x14ac:dyDescent="0.25">
      <c r="A37" s="23"/>
      <c r="B37" s="34" t="s">
        <v>120</v>
      </c>
      <c r="C37" s="26">
        <f t="shared" ref="C37:H37" si="14">C10+C15+C20+C25+C34+C31</f>
        <v>744347113</v>
      </c>
      <c r="D37" s="26">
        <f t="shared" si="14"/>
        <v>0</v>
      </c>
      <c r="E37" s="26">
        <f t="shared" si="14"/>
        <v>744347113</v>
      </c>
      <c r="F37" s="26">
        <f t="shared" si="14"/>
        <v>93478783</v>
      </c>
      <c r="G37" s="26">
        <f t="shared" si="14"/>
        <v>837825896</v>
      </c>
      <c r="H37" s="26">
        <f t="shared" si="14"/>
        <v>2856928321</v>
      </c>
      <c r="I37" s="26">
        <f>I10+I15+I20+I25+I34+I31</f>
        <v>3694754217</v>
      </c>
    </row>
    <row r="38" spans="1:10" ht="15.75" x14ac:dyDescent="0.25">
      <c r="C38" s="33"/>
      <c r="D38" s="33"/>
      <c r="E38" s="33"/>
      <c r="F38" s="33"/>
      <c r="G38" s="33"/>
      <c r="H38" s="33"/>
      <c r="I38" s="33"/>
    </row>
    <row r="39" spans="1:10" ht="12.75" hidden="1" customHeight="1" x14ac:dyDescent="0.25">
      <c r="C39" s="22">
        <v>4122059282.8899999</v>
      </c>
      <c r="D39" s="53"/>
      <c r="E39" s="53"/>
      <c r="F39" s="53"/>
      <c r="G39" s="53"/>
      <c r="H39" s="53"/>
      <c r="I39" s="53"/>
    </row>
    <row r="40" spans="1:10" ht="12.75" hidden="1" customHeight="1" x14ac:dyDescent="0.2">
      <c r="B40" s="45" t="s">
        <v>96</v>
      </c>
    </row>
    <row r="41" spans="1:10" ht="12.75" hidden="1" customHeight="1" x14ac:dyDescent="0.2">
      <c r="B41" s="45" t="s">
        <v>97</v>
      </c>
    </row>
    <row r="42" spans="1:10" ht="12.75" hidden="1" customHeight="1" x14ac:dyDescent="0.2">
      <c r="B42" s="45" t="s">
        <v>98</v>
      </c>
    </row>
    <row r="43" spans="1:10" hidden="1" x14ac:dyDescent="0.2">
      <c r="B43" s="45" t="s">
        <v>100</v>
      </c>
      <c r="C43" s="31"/>
      <c r="D43" s="31"/>
      <c r="E43" s="31"/>
      <c r="F43" s="31"/>
      <c r="G43" s="31"/>
      <c r="H43" s="31"/>
      <c r="I43" s="31"/>
    </row>
    <row r="44" spans="1:10" hidden="1" x14ac:dyDescent="0.2">
      <c r="B44" s="45" t="s">
        <v>101</v>
      </c>
      <c r="C44" s="31"/>
      <c r="D44" s="31"/>
      <c r="E44" s="31"/>
      <c r="F44" s="31"/>
      <c r="G44" s="31"/>
      <c r="H44" s="31"/>
      <c r="I44" s="31"/>
    </row>
    <row r="45" spans="1:10" hidden="1" x14ac:dyDescent="0.2">
      <c r="B45" s="45" t="s">
        <v>102</v>
      </c>
    </row>
    <row r="46" spans="1:10" hidden="1" x14ac:dyDescent="0.2">
      <c r="B46" s="24" t="s">
        <v>103</v>
      </c>
    </row>
    <row r="47" spans="1:10" hidden="1" x14ac:dyDescent="0.2"/>
    <row r="48" spans="1:10" hidden="1" x14ac:dyDescent="0.2"/>
    <row r="49" spans="2:9" hidden="1" x14ac:dyDescent="0.2">
      <c r="B49" s="24" t="s">
        <v>99</v>
      </c>
    </row>
    <row r="50" spans="2:9" x14ac:dyDescent="0.2">
      <c r="C50" s="31"/>
      <c r="D50" s="31"/>
      <c r="E50" s="31"/>
      <c r="F50" s="31"/>
      <c r="G50" s="31"/>
      <c r="H50" s="31"/>
      <c r="I50" s="31"/>
    </row>
  </sheetData>
  <mergeCells count="7">
    <mergeCell ref="A8:B8"/>
    <mergeCell ref="A1:I1"/>
    <mergeCell ref="A2:I2"/>
    <mergeCell ref="A3:I3"/>
    <mergeCell ref="A5:I5"/>
    <mergeCell ref="A6:I6"/>
    <mergeCell ref="A7:I7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Молчанова Ольга Петровна</cp:lastModifiedBy>
  <cp:lastPrinted>2016-06-06T13:56:43Z</cp:lastPrinted>
  <dcterms:created xsi:type="dcterms:W3CDTF">2002-10-06T09:19:10Z</dcterms:created>
  <dcterms:modified xsi:type="dcterms:W3CDTF">2016-06-10T14:24:58Z</dcterms:modified>
</cp:coreProperties>
</file>