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215" windowWidth="19230" windowHeight="4215" tabRatio="599" activeTab="1"/>
  </bookViews>
  <sheets>
    <sheet name="Доходы 2017 - 2018" sheetId="4" r:id="rId1"/>
    <sheet name="Расходы 2017 - 2018" sheetId="16" r:id="rId2"/>
    <sheet name="Источники 2017 - 2018" sheetId="18" r:id="rId3"/>
    <sheet name="Доходы 2019-2020" sheetId="20" r:id="rId4"/>
  </sheets>
  <definedNames>
    <definedName name="_xlnm._FilterDatabase" localSheetId="0" hidden="1">'Доходы 2017 - 2018'!$A$5:$M$12</definedName>
    <definedName name="_xlnm._FilterDatabase" localSheetId="2" hidden="1">'Источники 2017 - 2018'!$A$3:$E$3</definedName>
    <definedName name="_xlnm._FilterDatabase" localSheetId="1" hidden="1">'Расходы 2017 - 2018'!$A$5:$F$29</definedName>
    <definedName name="_xlnm.Print_Titles" localSheetId="0">'Доходы 2017 - 2018'!$4:$4</definedName>
    <definedName name="_xlnm.Print_Titles" localSheetId="3">'Доходы 2019-2020'!$4:$4</definedName>
    <definedName name="_xlnm.Print_Titles" localSheetId="1">'Расходы 2017 - 2018'!$4:$4</definedName>
    <definedName name="_xlnm.Print_Area" localSheetId="0">'Доходы 2017 - 2018'!$A$1:$F$12</definedName>
    <definedName name="_xlnm.Print_Area" localSheetId="1">'Расходы 2017 - 2018'!$A$1:$F$35</definedName>
  </definedNames>
  <calcPr calcId="145621" fullPrecision="0"/>
</workbook>
</file>

<file path=xl/calcChain.xml><?xml version="1.0" encoding="utf-8"?>
<calcChain xmlns="http://schemas.openxmlformats.org/spreadsheetml/2006/main">
  <c r="E5" i="20" l="1"/>
  <c r="F22" i="16"/>
  <c r="D21" i="16"/>
  <c r="E21" i="16"/>
  <c r="C21" i="16"/>
  <c r="F18" i="16"/>
  <c r="F20" i="16"/>
  <c r="D17" i="16"/>
  <c r="E17" i="16"/>
  <c r="C17" i="16"/>
  <c r="F21" i="16" l="1"/>
  <c r="F17" i="16"/>
  <c r="D19" i="16" l="1"/>
  <c r="E19" i="16"/>
  <c r="F19" i="16" s="1"/>
  <c r="C19" i="16"/>
  <c r="F10" i="16"/>
  <c r="E7" i="16"/>
  <c r="C7" i="16"/>
  <c r="C6" i="4" l="1"/>
  <c r="D6" i="4"/>
  <c r="B6" i="4"/>
  <c r="D28" i="16" l="1"/>
  <c r="D27" i="16" s="1"/>
  <c r="D12" i="16" s="1"/>
  <c r="D13" i="16" s="1"/>
  <c r="E28" i="16"/>
  <c r="C28" i="16"/>
  <c r="C27" i="16" s="1"/>
  <c r="D25" i="16"/>
  <c r="E25" i="16"/>
  <c r="C25" i="16"/>
  <c r="F26" i="16"/>
  <c r="D23" i="16"/>
  <c r="E23" i="16"/>
  <c r="C23" i="16"/>
  <c r="F24" i="16"/>
  <c r="D14" i="16"/>
  <c r="E14" i="16"/>
  <c r="C14" i="16"/>
  <c r="F15" i="16"/>
  <c r="E5" i="16"/>
  <c r="E6" i="16" s="1"/>
  <c r="C5" i="16"/>
  <c r="C6" i="16" s="1"/>
  <c r="F9" i="16"/>
  <c r="F8" i="16"/>
  <c r="C12" i="16" l="1"/>
  <c r="C13" i="16" s="1"/>
  <c r="E27" i="16"/>
  <c r="F28" i="16"/>
  <c r="F5" i="20"/>
  <c r="C5" i="20"/>
  <c r="E12" i="16" l="1"/>
  <c r="E13" i="16" s="1"/>
  <c r="F13" i="16" s="1"/>
  <c r="F27" i="16"/>
  <c r="F23" i="16"/>
  <c r="F25" i="16"/>
  <c r="E7" i="4" l="1"/>
  <c r="E8" i="4"/>
  <c r="E10" i="4" l="1"/>
  <c r="F9" i="20" l="1"/>
  <c r="F7" i="20"/>
  <c r="C7" i="20"/>
  <c r="C9" i="20" l="1"/>
  <c r="D12" i="4" l="1"/>
  <c r="C8" i="20"/>
  <c r="B12" i="4"/>
  <c r="E11" i="4"/>
  <c r="E9" i="4"/>
  <c r="E5" i="4"/>
  <c r="D7" i="16" l="1"/>
  <c r="D5" i="16" s="1"/>
  <c r="D6" i="16" s="1"/>
  <c r="F6" i="16" s="1"/>
  <c r="C12" i="4"/>
  <c r="F16" i="16"/>
  <c r="B6" i="20"/>
  <c r="B10" i="20" s="1"/>
  <c r="F8" i="20"/>
  <c r="C10" i="20" l="1"/>
  <c r="C6" i="20"/>
  <c r="E6" i="20"/>
  <c r="E10" i="20" s="1"/>
  <c r="F10" i="20" l="1"/>
  <c r="F6" i="20"/>
  <c r="C29" i="16" l="1"/>
  <c r="F7" i="16"/>
  <c r="F11" i="16"/>
  <c r="C6" i="18" l="1"/>
  <c r="C5" i="18" s="1"/>
  <c r="E29" i="16" l="1"/>
  <c r="D29" i="16" l="1"/>
  <c r="F29" i="16" s="1"/>
  <c r="F5" i="16"/>
  <c r="E6" i="4" l="1"/>
  <c r="E12" i="4" l="1"/>
  <c r="F14" i="16" l="1"/>
  <c r="F12" i="16" l="1"/>
  <c r="E6" i="18" l="1"/>
  <c r="E5" i="18" s="1"/>
  <c r="D6" i="18"/>
  <c r="D5" i="18" s="1"/>
</calcChain>
</file>

<file path=xl/sharedStrings.xml><?xml version="1.0" encoding="utf-8"?>
<sst xmlns="http://schemas.openxmlformats.org/spreadsheetml/2006/main" count="116" uniqueCount="92">
  <si>
    <t>000 01 00 00 00 00 0000 000</t>
  </si>
  <si>
    <t>395 01 05 02 01 09 0000 610</t>
  </si>
  <si>
    <t>Уменьшение прочих остатков денежных средств бюджетов территориальных  фондов обязательного медицинского страхования</t>
  </si>
  <si>
    <t>(руб.)</t>
  </si>
  <si>
    <t>ВСЕГО ДОХОДОВ</t>
  </si>
  <si>
    <t>ВСЕГО РАСХОДОВ</t>
  </si>
  <si>
    <t>Коды бюджетной классификации РФ</t>
  </si>
  <si>
    <t>Наименование источника
внутреннего финансирования
дефицита бюджета</t>
  </si>
  <si>
    <t>Источники внутреннего финансирования дефицитов бюджетов</t>
  </si>
  <si>
    <t xml:space="preserve"> </t>
  </si>
  <si>
    <t>000 2 00 00000 00 0000 000 Безвозмездные поступления</t>
  </si>
  <si>
    <t xml:space="preserve">395 2 02 05202 09 0000 151 Межбюджетные трансферты из бюджетов субъектов Российской Федерации,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t>
  </si>
  <si>
    <t>Наименование кода дохода</t>
  </si>
  <si>
    <t>Наименование кода расхода</t>
  </si>
  <si>
    <t>Расходы запланированы в соответствии с поступлениями средств из областного бюджета</t>
  </si>
  <si>
    <t>Расходы запланированы в соответствии с поступлениями средств</t>
  </si>
  <si>
    <t>Проект бюджета
на 2018 г.</t>
  </si>
  <si>
    <t>Расчеты (обоснования) показателей на 2018 год</t>
  </si>
  <si>
    <t>000 1 00 00000 00 0000 000 Налоговые и неналоговые доходы</t>
  </si>
  <si>
    <t>Код бюджетной
классификации РФ</t>
  </si>
  <si>
    <t>Общегосударственные вопросы</t>
  </si>
  <si>
    <t>Здравоохранение</t>
  </si>
  <si>
    <t>Средства запланированы  в соответствии с проектом областного бюджета на 2018 год. Расчет ДЗиФ ЯО.</t>
  </si>
  <si>
    <t>Проект бюджета
на 2019 г.</t>
  </si>
  <si>
    <t>Расчеты (обоснования) показателей на 2019 год</t>
  </si>
  <si>
    <t>Средства запланированы  в соответствии с проектом областного бюджета на 2019 год. Расчет ДЗиФ ЯО.</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</si>
  <si>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</si>
  <si>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</si>
  <si>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Иные бюджетные ассигнования</t>
  </si>
  <si>
    <t>Социальное обеспечение и иные выплаты населению</t>
  </si>
  <si>
    <t>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(Реализация территориальной программы обязательного медицинского страхования)</t>
  </si>
  <si>
    <t>Межбюджетные трансферты</t>
  </si>
  <si>
    <t>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(Расходы на оплату медицинской помощи, оказанной застрахованным лицам за пределами территории  субъекта Российской Федерации, в котором выдан полис обязательного медицинского страхования)</t>
  </si>
  <si>
    <t>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t>
  </si>
  <si>
    <t>Дополнительное 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t>
  </si>
  <si>
    <t xml:space="preserve">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t>
  </si>
  <si>
    <t>Иные межбюджетные трансферты на осуществление единовременных выплат медицинским работникам в рамках социальных выплат по непрограммным направлениям деятельности органов управления государственных внебюджетных фондов Российской Федерации</t>
  </si>
  <si>
    <t>Доходы бюджета Территориального фонда обязательного медицинского страхования Ярославской области на 2018 год и оценка ожидаемого исполнения на 2017 год</t>
  </si>
  <si>
    <t>Оценка ожидаемого исполнения на 2017 год</t>
  </si>
  <si>
    <t>%
к ожидаемому 2017 г.</t>
  </si>
  <si>
    <t>395 2 02 55136 09 0000 151 Межбюджетные трансферты, передаваемые бюджетам территориальных фондов обязательного медицинского страхования на осуществление единовременных выплат медицинским работникам</t>
  </si>
  <si>
    <t>395 2 02 59999 09 0000 151 Прочие межбюджетные трансферты, передаваемые бюджетам территориальных фондов обязательного медицинского страхования</t>
  </si>
  <si>
    <t>000 2 18 00000 09 0000 151 Доходы бюджетов территориальных фондов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t>
  </si>
  <si>
    <t>000 2 19 00000 09 0000 151 Возврат остатков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t>
  </si>
  <si>
    <t xml:space="preserve">Финансовое обеспечение организации обязательного медицинского страхования на территориях субъектов Российской Федерации  в рамках выполнения функций аппаратами государственных внебюджетных фондов Российской Федерации по непрограммным направлениям деятельности органов управления государственных внебюджетных фондов Российской Федерации (Финансовое обеспечение выполнения функций органами управления территориального фонда обязательного медицинского страхования) </t>
  </si>
  <si>
    <t>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t>
  </si>
  <si>
    <t>Источники внутреннего финансирования дефицита бюджета 
Территориального фонда обязательного медицинского страхования Ярославской области на 2018 год и оценка ожидаемого исполнения на 2017 год</t>
  </si>
  <si>
    <t>Доходы бюджета Территориального фонда обязательного медицинского страхования Ярославской области на плановый период 2019 и 2020 годов</t>
  </si>
  <si>
    <t>%
к 2018 г.</t>
  </si>
  <si>
    <t>Проект бюджета
на 2020 г.</t>
  </si>
  <si>
    <t>Расчеты (обоснования) показателей на 2020 год</t>
  </si>
  <si>
    <t>Средства запланированы на уровне 2018 года.</t>
  </si>
  <si>
    <t>395 2 02 55093 09 0000 151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t>
  </si>
  <si>
    <t>Расходы  бюджета Территориального фонда обязательного  медицинского страхования Ярославской области на 2018 год и оценка ожидаемого исполнения на 2017 год</t>
  </si>
  <si>
    <t>%
к 2019 г.</t>
  </si>
  <si>
    <t xml:space="preserve">Утверждено Законом ЯО от 22.12.2016 № 84-з (ред. Законов ЯО от 27.02.2017 № 2-з, от 12.04.2017 № 7-з, от 07.07.2017 №31-з) </t>
  </si>
  <si>
    <t>Основной источник поступлений - прочие поступления от денежных взысканий (штрафов) и иных сумм в возмещение ущерба, зачисляемые в бюджеты территориальных фондов обязательного медицинского страхования (КБК 395 1 16 90090 09 0000 140 ). Данные средства поступают на формирование нормированного страхового запаса Фонда на 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 (далее – НСЗ Фонда, финансовое обеспечение мероприятий). На 2018 год поступления запланированы в размере 51 710,8 тыс. рублей. Расчет осуществлялся на основании имеющихся данных о тенденциях изменения поступлений в 2016-2017 годах:  67 156,9 тыс. рублей (оценка ожидаемого исполнения в 2017 году ) х 0,77 (коэффициент роста объемов поступлений  в 2017 году по сравнению с 2016 годом) = 51 710,8 тыс. рублей.
Также на 2018 год на основании усреднения годовых объемов поступлений за 4 предшествующих года запланированы в сумме 1 334,3 тыс. рублей поступления денежных взысканий (штрафов)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территориальных фондов обязательного медицинского страхования) (КБК 395 1 16 20040 09 0000 140), направляемых на реализацию территориальной программы ОМС в рамках базовой программы ОМС.</t>
  </si>
  <si>
    <t>Размер субвенции запланирован в соответствии с объемом расходов бюджета ФОМС, установленном в проекте федерального закона "О бюджете Федерального фонда обязательного медицинского страхования на 2018 год  и на плановый период 2019 и 2020 годов". Сумма субвенции ФОМС рассчитана в соответствии с Постановлением Правительства РФ от 05.05.2012 № 462 "О порядке распределения, предоставления и расходования субвенций из бюджета Федерального фонда обязательного медицинского страхования бюджетам территориальных фондов обязательного медицинского страхования на осуществление переданных органам государственной власти субъектов Российской Федерации полномочий Российской Федерации в сфере обязательного медицинского страхования" (далее - Постановление Правительства РФ № 462) и проектом Программы государственных гарантий бесплатного оказания гражданам медицинской помощи на 2018 год и на плановый период 2019 и 2020 годов (далее – проект Программы государственных гарантий):  10 812,7 руб.  (подушевой норматив финансирования на одного застрахованного за счет субвенции ФОМС на 2018 год) х 1 309 028 чел. (численность застрахованного  населения ЯО на 01.04.2017 г., согласованная ФОМС) /1000 = 14 154 127,1 тыс. рублей.</t>
  </si>
  <si>
    <t>Средства отражаются по факту поступления и планированию не подлежат  (возвраты единовременных выплат в связи с прекращением трудового договора до истечения пятилетнего срока; возврат средств от других территориальных фондов ОМС в рамках осуществления межтерриториальных расчетов).</t>
  </si>
  <si>
    <t>Средства отражаются по факту возврата в бюджеты ФОМС и других территориальных фондов ОМС и планированию не подлежат (возврат в бюджет ФОМС единовременных выплат в связи с прекращением трудового договора до истечения пятилетнего срока; возврат средств, полученных в результате проведения реэкспертиз, экспертиз качества медицинской помощи, источником финансового обеспечения которой являлась субвенция ФОМС прошлых лет; возврат средств, использованных медицинскими организациями не по целевому назначению; возврат средств прошлых лет в бюджеты других территориальных фондов ОМС в рамках осуществления межтерриториальных расчетов и т.д.).</t>
  </si>
  <si>
    <t>Другие общегосударственные вопросы</t>
  </si>
  <si>
    <t>Другие вопросы в области здравоохранения</t>
  </si>
  <si>
    <t xml:space="preserve"> 395 01 00 00 0 00 00000 000</t>
  </si>
  <si>
    <t xml:space="preserve">  395 01 13 00 0 00 00000 000</t>
  </si>
  <si>
    <t>395 01 13 73 2 00 50932</t>
  </si>
  <si>
    <t>395 01 13 73 2 00 50932 100</t>
  </si>
  <si>
    <t>395 01 13 73 2 00 50932 200</t>
  </si>
  <si>
    <t>395 01 13 73 2 00 50932 300</t>
  </si>
  <si>
    <t>395 01 13 73 2 00 50932 800</t>
  </si>
  <si>
    <t xml:space="preserve">395 09 00 00 0 00 00000 000 </t>
  </si>
  <si>
    <t xml:space="preserve">395 09 09 00 0 00 00000 000 </t>
  </si>
  <si>
    <t>395 09 09 73 1 00 50931</t>
  </si>
  <si>
    <t>395 09 09 73 1 00 50931 300</t>
  </si>
  <si>
    <t>395 09 09 73 1 00 50931 500</t>
  </si>
  <si>
    <t>395 09 09 73 1 00 50933</t>
  </si>
  <si>
    <t>395 09 09 73 1 00 50933 300</t>
  </si>
  <si>
    <t xml:space="preserve">395 09 09 73 1 00 50939 </t>
  </si>
  <si>
    <t>395 09 09 73 1 00 50939 300</t>
  </si>
  <si>
    <t xml:space="preserve">395 09 09 73 1 00 58506 </t>
  </si>
  <si>
    <t>395 09 09 73 1 00 58506 500</t>
  </si>
  <si>
    <t>395 09 09 73 1 00 70280</t>
  </si>
  <si>
    <t>395 09 09 73 1 00 70280 300</t>
  </si>
  <si>
    <t xml:space="preserve">395 09 09 73 1 00 70930 </t>
  </si>
  <si>
    <t>395 09 09 73 1 00 70930 300</t>
  </si>
  <si>
    <t xml:space="preserve">395 09 09 73 7 00 51360 </t>
  </si>
  <si>
    <t>395 09 09 73 7 00 51360 500</t>
  </si>
  <si>
    <t>Расчет: 334 974,7 тыс. рублей (сумма, запланированная на 2018 год) x  1,16 (средний темп роста объемов поступлений) =388 570,7 тыс. рублей.</t>
  </si>
  <si>
    <t>Расчет: 388 570,7 тыс. рублей (сумма, запланированная на 2019 год) x  1,16 (средний темп роста объемов поступлений) =450 742,0 тыс. рублей.</t>
  </si>
  <si>
    <t>Расчет произведен  исходя из уровня ожидаемого исполнения в 2017 году с учетом динамики роста поступлений по данному виду дохода : 288 771,3 тыс. рублей (оценка ожидаемого исполнения в 2017 году) x 1,16 (средний темп роста объемов поступлений) = 334 974,7 тыс. рублей.</t>
  </si>
  <si>
    <t xml:space="preserve">Размер субвенции запланирован в соответствии с объемом расходов бюджета ФОМС и рассчитан в соответствии с  Постановлением Правительства РФ № 462 и проектом Программы государственных гарантий: 11 209,3 руб.  (подушевой норматив финансирования на одного застрахованного за счет субвенции ФОМС на 2019 год) х 1 309 028 чел. (численность застрахованного  населения ЯО на 01.04.2017 г., согласованная ФОМС)/1000 = 14 673 287,6 тыс. рублей. </t>
  </si>
  <si>
    <t xml:space="preserve">Размер субвенции запланирован в соответствии с объемом расходов бюджета ФОМС и рассчитан в соответствии с  Постановлением Правительства РФ № 462 и проектом Программы государственных гарантий: 11 657,7 руб.  (подушевой норматив финансирования на одного застрахованного за счет субвенции ФОМС на 2020 год) х 1 309 028 чел. (численность застрахованного  населения ЯО на 01.04.2017 г., согласованная ФОМС)/1000 = 15 260 255,7 тыс. рублей. </t>
  </si>
  <si>
    <t xml:space="preserve">На 2018 год средства не запланированы  в связи с отсутствием соответствующих бюджетных ассигнований в проекте федерального закона "О бюджете Федерального фонда обязательного медицинского страхования на 2018 год  и на плановый период 2019 и 2020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</si>
</sst>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11" x14ac:knownFonts="1">
    <font>
      <sz val="11"/>
      <color theme="1"/>
      <name val="Calibri"/>
      <family val="2"/>
      <charset val="204"/>
      <scheme val="minor"/>
    </font>
    <font>
      <sz val="10"/>
      <name val="Arial Cyr"/>
      <charset val="204"/>
    </font>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sz val="14"/>
      <name val="Calibri"/>
      <family val="2"/>
      <charset val="204"/>
      <scheme val="minor"/>
    </font>
    <font>
      <b/>
      <sz val="14"/>
      <name val="Calibri"/>
      <family val="2"/>
      <charset val="204"/>
      <scheme val="minor"/>
    </font>
    <font>
      <i/>
      <sz val="14"/>
      <name val="Calibri"/>
      <family val="2"/>
      <charset val="204"/>
      <scheme val="minor"/>
    </font>
    <font>
      <b/>
      <sz val="14"/>
      <color theme="1"/>
      <name val="Times New Roman"/>
      <family val="1"/>
      <charset val="204"/>
    </font>
    <font>
      <b/>
      <i/>
      <sz val="14"/>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1" fillId="0" borderId="0"/>
    <xf numFmtId="9" fontId="2" fillId="0" borderId="0" applyFont="0" applyFill="0" applyBorder="0" applyAlignment="0" applyProtection="0"/>
    <xf numFmtId="164" fontId="2" fillId="0" borderId="0" applyFont="0" applyFill="0" applyBorder="0" applyAlignment="0" applyProtection="0"/>
  </cellStyleXfs>
  <cellXfs count="87">
    <xf numFmtId="0" fontId="0" fillId="0" borderId="0" xfId="0"/>
    <xf numFmtId="0" fontId="3" fillId="0" borderId="0"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3" fontId="3" fillId="0" borderId="1" xfId="4" applyNumberFormat="1" applyFont="1" applyFill="1" applyBorder="1" applyAlignment="1">
      <alignment horizontal="center" vertical="top" wrapText="1"/>
    </xf>
    <xf numFmtId="3" fontId="5" fillId="0" borderId="1" xfId="4" applyNumberFormat="1" applyFont="1" applyFill="1" applyBorder="1" applyAlignment="1">
      <alignment horizontal="center" vertical="top" wrapText="1"/>
    </xf>
    <xf numFmtId="0" fontId="4" fillId="0" borderId="0" xfId="0" applyFont="1" applyFill="1"/>
    <xf numFmtId="0" fontId="3" fillId="0" borderId="0" xfId="0" applyFont="1" applyFill="1" applyAlignment="1">
      <alignment horizontal="center" vertical="center"/>
    </xf>
    <xf numFmtId="3" fontId="4" fillId="0" borderId="1" xfId="1" applyNumberFormat="1" applyFont="1" applyFill="1" applyBorder="1" applyAlignment="1">
      <alignment horizontal="center" vertical="center" wrapText="1"/>
    </xf>
    <xf numFmtId="3" fontId="4" fillId="0" borderId="3" xfId="1" applyNumberFormat="1" applyFont="1" applyFill="1" applyBorder="1" applyAlignment="1">
      <alignment horizontal="center" vertical="top" wrapText="1"/>
    </xf>
    <xf numFmtId="0" fontId="4" fillId="0" borderId="1" xfId="0" applyFont="1" applyFill="1" applyBorder="1" applyAlignment="1">
      <alignment horizontal="center" vertical="center"/>
    </xf>
    <xf numFmtId="3" fontId="4" fillId="0" borderId="0" xfId="0" applyNumberFormat="1" applyFont="1" applyFill="1" applyAlignment="1">
      <alignment horizontal="center" vertical="center"/>
    </xf>
    <xf numFmtId="3" fontId="3" fillId="0" borderId="1" xfId="1" applyNumberFormat="1" applyFont="1" applyFill="1" applyBorder="1" applyAlignment="1">
      <alignment horizontal="left" vertical="top" wrapText="1"/>
    </xf>
    <xf numFmtId="3" fontId="3" fillId="0" borderId="1" xfId="0" applyNumberFormat="1" applyFont="1" applyFill="1" applyBorder="1" applyAlignment="1">
      <alignment horizontal="center" vertical="top"/>
    </xf>
    <xf numFmtId="165" fontId="4" fillId="0" borderId="1" xfId="3" applyNumberFormat="1" applyFont="1" applyFill="1" applyBorder="1" applyAlignment="1">
      <alignment horizontal="center" vertical="top"/>
    </xf>
    <xf numFmtId="3" fontId="3" fillId="0" borderId="0" xfId="0" applyNumberFormat="1" applyFont="1" applyFill="1" applyAlignment="1">
      <alignment horizontal="center" vertical="center"/>
    </xf>
    <xf numFmtId="0" fontId="4" fillId="0" borderId="1" xfId="1" applyFont="1" applyFill="1" applyBorder="1" applyAlignment="1">
      <alignment horizontal="left" vertical="top" wrapText="1"/>
    </xf>
    <xf numFmtId="3" fontId="4" fillId="0" borderId="1" xfId="0" applyNumberFormat="1" applyFont="1" applyFill="1" applyBorder="1" applyAlignment="1">
      <alignment horizontal="center" vertical="top"/>
    </xf>
    <xf numFmtId="0" fontId="3" fillId="0" borderId="0" xfId="0" applyFont="1" applyFill="1"/>
    <xf numFmtId="3" fontId="4" fillId="0" borderId="1" xfId="4" applyNumberFormat="1" applyFont="1" applyFill="1" applyBorder="1" applyAlignment="1">
      <alignment horizontal="center" vertical="top" wrapText="1"/>
    </xf>
    <xf numFmtId="3" fontId="3" fillId="0" borderId="1" xfId="4" applyNumberFormat="1" applyFont="1" applyFill="1" applyBorder="1" applyAlignment="1">
      <alignment horizontal="center" vertical="top"/>
    </xf>
    <xf numFmtId="0" fontId="4" fillId="0" borderId="0" xfId="0" applyFont="1" applyFill="1" applyAlignment="1">
      <alignment vertical="top"/>
    </xf>
    <xf numFmtId="3" fontId="4" fillId="0" borderId="0" xfId="0" applyNumberFormat="1" applyFont="1" applyFill="1" applyBorder="1" applyAlignment="1">
      <alignment horizontal="center" vertical="top"/>
    </xf>
    <xf numFmtId="3" fontId="3" fillId="0" borderId="0" xfId="0" applyNumberFormat="1" applyFont="1" applyFill="1" applyAlignment="1">
      <alignment horizontal="center"/>
    </xf>
    <xf numFmtId="0" fontId="6" fillId="0" borderId="0" xfId="0" applyFont="1" applyFill="1"/>
    <xf numFmtId="0" fontId="3" fillId="0" borderId="1" xfId="0" applyFont="1" applyBorder="1" applyAlignment="1">
      <alignment horizontal="center" vertical="center" wrapText="1"/>
    </xf>
    <xf numFmtId="0" fontId="4" fillId="0" borderId="1" xfId="0"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3" fontId="3" fillId="0" borderId="1" xfId="4" applyNumberFormat="1" applyFont="1" applyBorder="1" applyAlignment="1">
      <alignment horizontal="center" vertical="top" wrapText="1"/>
    </xf>
    <xf numFmtId="0" fontId="5" fillId="0" borderId="1" xfId="0" applyFont="1" applyFill="1" applyBorder="1" applyAlignment="1">
      <alignment horizontal="center" vertical="top" wrapText="1"/>
    </xf>
    <xf numFmtId="0" fontId="5" fillId="0" borderId="1" xfId="0" applyFont="1" applyBorder="1" applyAlignment="1">
      <alignment vertical="top" wrapText="1"/>
    </xf>
    <xf numFmtId="3" fontId="5" fillId="0" borderId="1" xfId="4" applyNumberFormat="1" applyFont="1" applyBorder="1" applyAlignment="1">
      <alignment horizontal="center" vertical="top" wrapText="1"/>
    </xf>
    <xf numFmtId="165" fontId="3" fillId="0" borderId="1" xfId="3" applyNumberFormat="1" applyFont="1" applyFill="1" applyBorder="1" applyAlignment="1">
      <alignment horizontal="center" vertical="top"/>
    </xf>
    <xf numFmtId="0" fontId="4" fillId="0" borderId="1" xfId="0" applyFont="1" applyFill="1" applyBorder="1" applyAlignment="1">
      <alignment horizontal="left" vertical="top" wrapText="1"/>
    </xf>
    <xf numFmtId="3" fontId="4" fillId="0" borderId="1" xfId="4" applyNumberFormat="1" applyFont="1" applyFill="1" applyBorder="1" applyAlignment="1">
      <alignment horizontal="center" vertical="top"/>
    </xf>
    <xf numFmtId="0" fontId="3" fillId="0" borderId="0" xfId="0" applyFont="1" applyFill="1" applyAlignment="1">
      <alignment vertical="center" wrapText="1"/>
    </xf>
    <xf numFmtId="0" fontId="4" fillId="0" borderId="0" xfId="0" applyFont="1" applyFill="1" applyAlignment="1">
      <alignment horizontal="center"/>
    </xf>
    <xf numFmtId="3" fontId="4" fillId="0" borderId="0" xfId="0" applyNumberFormat="1" applyFont="1" applyFill="1" applyAlignment="1">
      <alignment horizontal="center" vertical="top"/>
    </xf>
    <xf numFmtId="3" fontId="4" fillId="0" borderId="0" xfId="0" applyNumberFormat="1" applyFont="1" applyFill="1" applyAlignment="1">
      <alignment horizontal="right" vertical="top"/>
    </xf>
    <xf numFmtId="165" fontId="4" fillId="0" borderId="1" xfId="3" applyNumberFormat="1" applyFont="1" applyFill="1" applyBorder="1" applyAlignment="1">
      <alignment horizontal="left" vertical="top" wrapText="1"/>
    </xf>
    <xf numFmtId="0" fontId="4" fillId="0" borderId="0" xfId="0" applyFont="1" applyFill="1" applyAlignment="1">
      <alignment horizontal="center" vertical="center"/>
    </xf>
    <xf numFmtId="165" fontId="4" fillId="0" borderId="0" xfId="3" applyNumberFormat="1" applyFont="1" applyFill="1"/>
    <xf numFmtId="0" fontId="3" fillId="0" borderId="1" xfId="0" applyFont="1" applyFill="1" applyBorder="1" applyAlignment="1">
      <alignment vertical="center"/>
    </xf>
    <xf numFmtId="0" fontId="4" fillId="0" borderId="0" xfId="0" applyFont="1" applyFill="1" applyBorder="1" applyAlignment="1">
      <alignment vertical="center"/>
    </xf>
    <xf numFmtId="166" fontId="3" fillId="0" borderId="0" xfId="0" applyNumberFormat="1" applyFont="1" applyFill="1" applyBorder="1" applyAlignment="1">
      <alignment horizontal="center" vertical="center"/>
    </xf>
    <xf numFmtId="166" fontId="4" fillId="0" borderId="0" xfId="0" applyNumberFormat="1" applyFont="1" applyFill="1" applyBorder="1" applyAlignment="1">
      <alignment horizontal="center" vertical="center"/>
    </xf>
    <xf numFmtId="164" fontId="4" fillId="0" borderId="0" xfId="4" applyFont="1" applyFill="1"/>
    <xf numFmtId="0" fontId="4" fillId="0" borderId="0" xfId="0" applyFont="1" applyFill="1" applyAlignment="1">
      <alignment vertical="center"/>
    </xf>
    <xf numFmtId="3" fontId="4" fillId="0" borderId="1" xfId="0" applyNumberFormat="1" applyFont="1" applyFill="1" applyBorder="1" applyAlignment="1">
      <alignment horizontal="center" vertical="center"/>
    </xf>
    <xf numFmtId="0" fontId="4" fillId="0" borderId="1" xfId="0" applyFont="1" applyFill="1" applyBorder="1"/>
    <xf numFmtId="0" fontId="4" fillId="0" borderId="1" xfId="0" applyFont="1" applyFill="1" applyBorder="1" applyAlignment="1">
      <alignment horizontal="center" vertical="top"/>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165" fontId="4" fillId="0" borderId="2" xfId="3" applyNumberFormat="1" applyFont="1" applyFill="1" applyBorder="1" applyAlignment="1">
      <alignment horizontal="left" vertical="top" wrapText="1"/>
    </xf>
    <xf numFmtId="3" fontId="7" fillId="0" borderId="0" xfId="0" applyNumberFormat="1" applyFont="1" applyBorder="1" applyAlignment="1">
      <alignment horizontal="center"/>
    </xf>
    <xf numFmtId="3" fontId="6" fillId="0" borderId="0" xfId="0" applyNumberFormat="1" applyFont="1" applyAlignment="1">
      <alignment horizontal="center"/>
    </xf>
    <xf numFmtId="0" fontId="6" fillId="0" borderId="0" xfId="0" applyFont="1"/>
    <xf numFmtId="0" fontId="4" fillId="0" borderId="0" xfId="0" applyFont="1"/>
    <xf numFmtId="0" fontId="4" fillId="0" borderId="0" xfId="0" applyFont="1" applyAlignment="1">
      <alignment horizontal="right"/>
    </xf>
    <xf numFmtId="0" fontId="6" fillId="0" borderId="0" xfId="0" applyFont="1" applyAlignment="1">
      <alignment vertical="center"/>
    </xf>
    <xf numFmtId="0" fontId="8" fillId="0" borderId="0" xfId="0" applyFont="1"/>
    <xf numFmtId="0" fontId="3" fillId="0" borderId="4" xfId="0" applyFont="1" applyFill="1" applyBorder="1" applyAlignment="1">
      <alignment horizontal="center" vertical="center" wrapText="1"/>
    </xf>
    <xf numFmtId="165" fontId="4" fillId="0" borderId="2" xfId="3" applyNumberFormat="1" applyFont="1" applyFill="1" applyBorder="1" applyAlignment="1">
      <alignment horizontal="center" vertical="top"/>
    </xf>
    <xf numFmtId="3" fontId="5" fillId="0" borderId="0" xfId="0" applyNumberFormat="1" applyFont="1" applyFill="1" applyAlignment="1">
      <alignment horizontal="center" vertical="center"/>
    </xf>
    <xf numFmtId="0" fontId="5" fillId="0" borderId="0" xfId="0" applyFont="1" applyFill="1"/>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65" fontId="4" fillId="0" borderId="2" xfId="3" applyNumberFormat="1" applyFont="1" applyFill="1" applyBorder="1" applyAlignment="1">
      <alignment horizontal="center" vertical="top" wrapText="1"/>
    </xf>
    <xf numFmtId="0" fontId="3" fillId="0" borderId="0" xfId="0" applyFont="1" applyFill="1" applyAlignment="1">
      <alignment horizontal="center" vertical="center" wrapText="1"/>
    </xf>
    <xf numFmtId="3"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4" xfId="1" applyFont="1" applyFill="1" applyBorder="1" applyAlignment="1">
      <alignment horizontal="center" vertical="center" wrapText="1"/>
    </xf>
    <xf numFmtId="0" fontId="3" fillId="0" borderId="4"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1" applyFont="1" applyFill="1" applyBorder="1" applyAlignment="1">
      <alignment horizontal="justify" vertical="center" wrapText="1"/>
    </xf>
    <xf numFmtId="0" fontId="4" fillId="0" borderId="1" xfId="1" applyFont="1" applyFill="1" applyBorder="1" applyAlignment="1">
      <alignment horizontal="left" vertical="center" wrapText="1"/>
    </xf>
    <xf numFmtId="0" fontId="3" fillId="0" borderId="1" xfId="1" applyFont="1" applyFill="1" applyBorder="1" applyAlignment="1">
      <alignment horizontal="left" vertical="center" wrapText="1"/>
    </xf>
    <xf numFmtId="0" fontId="4" fillId="0" borderId="1" xfId="2" applyFont="1" applyFill="1" applyBorder="1" applyAlignment="1">
      <alignment horizontal="left" vertical="center" wrapText="1"/>
    </xf>
    <xf numFmtId="10" fontId="4" fillId="0" borderId="1" xfId="3" applyNumberFormat="1" applyFont="1" applyFill="1" applyBorder="1" applyAlignment="1">
      <alignment horizontal="center" vertical="top"/>
    </xf>
    <xf numFmtId="0" fontId="10" fillId="0" borderId="1" xfId="1" applyFont="1" applyFill="1" applyBorder="1" applyAlignment="1">
      <alignment horizontal="left" vertical="top" wrapText="1"/>
    </xf>
    <xf numFmtId="0" fontId="9"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Alignment="1">
      <alignment horizontal="center" vertical="top" wrapText="1"/>
    </xf>
  </cellXfs>
  <cellStyles count="5">
    <cellStyle name="Обычный" xfId="0" builtinId="0"/>
    <cellStyle name="Обычный 2" xfId="1"/>
    <cellStyle name="Обычный 2 2" xfId="2"/>
    <cellStyle name="Процентный" xfId="3" builtinId="5"/>
    <cellStyle name="Финансовый" xfId="4" builtinId="3"/>
  </cellStyles>
  <dxfs count="0"/>
  <tableStyles count="0" defaultTableStyle="TableStyleMedium9" defaultPivotStyle="PivotStyleLight16"/>
  <colors>
    <mruColors>
      <color rgb="FFFF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zoomScale="80" zoomScaleNormal="80" workbookViewId="0">
      <pane ySplit="4" topLeftCell="A5" activePane="bottomLeft" state="frozen"/>
      <selection pane="bottomLeft" activeCell="F10" sqref="F10"/>
    </sheetView>
  </sheetViews>
  <sheetFormatPr defaultRowHeight="18.75" x14ac:dyDescent="0.3"/>
  <cols>
    <col min="1" max="1" width="49.5703125" style="48" customWidth="1"/>
    <col min="2" max="2" width="25.5703125" style="48" customWidth="1"/>
    <col min="3" max="3" width="21" style="6" customWidth="1"/>
    <col min="4" max="4" width="20.140625" style="6" customWidth="1"/>
    <col min="5" max="5" width="10.7109375" style="6" customWidth="1"/>
    <col min="6" max="6" width="103.28515625" style="6" customWidth="1"/>
    <col min="7" max="8" width="9.140625" style="6"/>
    <col min="9" max="9" width="15.42578125" style="6" bestFit="1" customWidth="1"/>
    <col min="10" max="10" width="9.140625" style="6"/>
    <col min="11" max="11" width="15.85546875" style="6" customWidth="1"/>
    <col min="12" max="12" width="9.140625" style="6"/>
    <col min="13" max="13" width="15.42578125" style="6" customWidth="1"/>
    <col min="14" max="16384" width="9.140625" style="6"/>
  </cols>
  <sheetData>
    <row r="1" spans="1:10" ht="44.25" customHeight="1" x14ac:dyDescent="0.3">
      <c r="A1" s="83" t="s">
        <v>37</v>
      </c>
      <c r="B1" s="83"/>
      <c r="C1" s="83"/>
      <c r="D1" s="83"/>
      <c r="E1" s="83"/>
      <c r="F1" s="83"/>
      <c r="G1" s="1"/>
      <c r="H1" s="1"/>
      <c r="I1" s="1"/>
      <c r="J1" s="1"/>
    </row>
    <row r="2" spans="1:10" x14ac:dyDescent="0.3">
      <c r="A2" s="6"/>
      <c r="B2" s="6"/>
      <c r="C2" s="37"/>
      <c r="E2" s="38"/>
      <c r="F2" s="39" t="s">
        <v>3</v>
      </c>
    </row>
    <row r="3" spans="1:10" s="7" customFormat="1" ht="147.75" customHeight="1" x14ac:dyDescent="0.25">
      <c r="A3" s="66" t="s">
        <v>12</v>
      </c>
      <c r="B3" s="82" t="s">
        <v>55</v>
      </c>
      <c r="C3" s="67" t="s">
        <v>38</v>
      </c>
      <c r="D3" s="66" t="s">
        <v>16</v>
      </c>
      <c r="E3" s="66" t="s">
        <v>39</v>
      </c>
      <c r="F3" s="66" t="s">
        <v>17</v>
      </c>
    </row>
    <row r="4" spans="1:10" s="7" customFormat="1" x14ac:dyDescent="0.25">
      <c r="A4" s="2">
        <v>1</v>
      </c>
      <c r="B4" s="2">
        <v>2</v>
      </c>
      <c r="C4" s="2">
        <v>3</v>
      </c>
      <c r="D4" s="2">
        <v>4</v>
      </c>
      <c r="E4" s="2">
        <v>5</v>
      </c>
      <c r="F4" s="2">
        <v>6</v>
      </c>
    </row>
    <row r="5" spans="1:10" s="41" customFormat="1" ht="359.25" customHeight="1" x14ac:dyDescent="0.25">
      <c r="A5" s="3" t="s">
        <v>18</v>
      </c>
      <c r="B5" s="4">
        <v>102216277</v>
      </c>
      <c r="C5" s="4">
        <v>69873720</v>
      </c>
      <c r="D5" s="4">
        <v>53045100</v>
      </c>
      <c r="E5" s="14">
        <f t="shared" ref="E5:E12" si="0">IFERROR(D5/C5,"")</f>
        <v>0.75900000000000001</v>
      </c>
      <c r="F5" s="40" t="s">
        <v>56</v>
      </c>
      <c r="I5" s="11"/>
    </row>
    <row r="6" spans="1:10" ht="37.5" x14ac:dyDescent="0.3">
      <c r="A6" s="3" t="s">
        <v>10</v>
      </c>
      <c r="B6" s="4">
        <f>B7+B8+B9+B11+B10</f>
        <v>11859265028</v>
      </c>
      <c r="C6" s="4">
        <f t="shared" ref="C6:D6" si="1">C7+C8+C9+C11+C10</f>
        <v>11914672485</v>
      </c>
      <c r="D6" s="4">
        <f t="shared" si="1"/>
        <v>14489101800</v>
      </c>
      <c r="E6" s="14">
        <f t="shared" si="0"/>
        <v>1.216</v>
      </c>
      <c r="F6" s="4"/>
      <c r="G6" s="42"/>
      <c r="I6" s="11"/>
    </row>
    <row r="7" spans="1:10" ht="294.75" customHeight="1" x14ac:dyDescent="0.3">
      <c r="A7" s="34" t="s">
        <v>52</v>
      </c>
      <c r="B7" s="35">
        <v>11608248100</v>
      </c>
      <c r="C7" s="35">
        <v>11608248100</v>
      </c>
      <c r="D7" s="17">
        <v>14154127100</v>
      </c>
      <c r="E7" s="14">
        <f t="shared" si="0"/>
        <v>1.2190000000000001</v>
      </c>
      <c r="F7" s="40" t="s">
        <v>57</v>
      </c>
      <c r="G7" s="42"/>
      <c r="I7" s="11"/>
    </row>
    <row r="8" spans="1:10" ht="123" customHeight="1" x14ac:dyDescent="0.3">
      <c r="A8" s="34" t="s">
        <v>40</v>
      </c>
      <c r="B8" s="35">
        <v>20400000</v>
      </c>
      <c r="C8" s="35">
        <v>20400000</v>
      </c>
      <c r="D8" s="35">
        <v>0</v>
      </c>
      <c r="E8" s="14">
        <f t="shared" si="0"/>
        <v>0</v>
      </c>
      <c r="F8" s="40" t="s">
        <v>91</v>
      </c>
      <c r="G8" s="42"/>
      <c r="I8" s="11"/>
    </row>
    <row r="9" spans="1:10" ht="97.5" customHeight="1" x14ac:dyDescent="0.3">
      <c r="A9" s="34" t="s">
        <v>41</v>
      </c>
      <c r="B9" s="35">
        <v>231880000</v>
      </c>
      <c r="C9" s="35">
        <v>288771300</v>
      </c>
      <c r="D9" s="35">
        <v>334974700</v>
      </c>
      <c r="E9" s="14">
        <f t="shared" si="0"/>
        <v>1.1599999999999999</v>
      </c>
      <c r="F9" s="40" t="s">
        <v>88</v>
      </c>
      <c r="G9" s="42"/>
      <c r="I9" s="11"/>
    </row>
    <row r="10" spans="1:10" ht="131.25" x14ac:dyDescent="0.3">
      <c r="A10" s="34" t="s">
        <v>42</v>
      </c>
      <c r="B10" s="35">
        <v>15586</v>
      </c>
      <c r="C10" s="35">
        <v>691522</v>
      </c>
      <c r="D10" s="35">
        <v>0</v>
      </c>
      <c r="E10" s="14">
        <f t="shared" si="0"/>
        <v>0</v>
      </c>
      <c r="F10" s="40" t="s">
        <v>58</v>
      </c>
      <c r="G10" s="42"/>
      <c r="I10" s="11"/>
    </row>
    <row r="11" spans="1:10" ht="185.25" customHeight="1" x14ac:dyDescent="0.3">
      <c r="A11" s="34" t="s">
        <v>43</v>
      </c>
      <c r="B11" s="19">
        <v>-1278658</v>
      </c>
      <c r="C11" s="19">
        <v>-3438437</v>
      </c>
      <c r="D11" s="19">
        <v>0</v>
      </c>
      <c r="E11" s="14">
        <f t="shared" si="0"/>
        <v>0</v>
      </c>
      <c r="F11" s="40" t="s">
        <v>59</v>
      </c>
      <c r="G11" s="42"/>
      <c r="I11" s="11"/>
    </row>
    <row r="12" spans="1:10" x14ac:dyDescent="0.3">
      <c r="A12" s="43" t="s">
        <v>4</v>
      </c>
      <c r="B12" s="13">
        <f>B5+B6</f>
        <v>11961481305</v>
      </c>
      <c r="C12" s="13">
        <f>C5+C6</f>
        <v>11984546205</v>
      </c>
      <c r="D12" s="13">
        <f>D5+D6</f>
        <v>14542146900</v>
      </c>
      <c r="E12" s="14">
        <f t="shared" si="0"/>
        <v>1.2130000000000001</v>
      </c>
      <c r="F12" s="33"/>
      <c r="G12" s="42"/>
      <c r="I12" s="11"/>
    </row>
    <row r="13" spans="1:10" ht="46.5" customHeight="1" x14ac:dyDescent="0.3">
      <c r="A13" s="84"/>
      <c r="B13" s="84"/>
      <c r="C13" s="84"/>
      <c r="D13" s="84"/>
      <c r="E13" s="84"/>
      <c r="F13" s="84"/>
    </row>
    <row r="14" spans="1:10" x14ac:dyDescent="0.3">
      <c r="A14" s="44"/>
      <c r="B14" s="44"/>
      <c r="C14" s="45"/>
      <c r="D14" s="46"/>
      <c r="E14" s="46"/>
    </row>
    <row r="15" spans="1:10" x14ac:dyDescent="0.3">
      <c r="A15" s="44"/>
      <c r="B15" s="44"/>
      <c r="C15" s="45"/>
      <c r="D15" s="45"/>
      <c r="E15" s="45"/>
    </row>
    <row r="16" spans="1:10" x14ac:dyDescent="0.3">
      <c r="A16" s="44"/>
      <c r="B16" s="44"/>
      <c r="C16" s="45"/>
      <c r="D16" s="45"/>
      <c r="E16" s="45"/>
    </row>
    <row r="17" spans="1:5" x14ac:dyDescent="0.3">
      <c r="A17" s="44"/>
      <c r="B17" s="44"/>
      <c r="C17" s="45"/>
      <c r="D17" s="45"/>
      <c r="E17" s="45"/>
    </row>
    <row r="18" spans="1:5" x14ac:dyDescent="0.3">
      <c r="A18" s="44"/>
      <c r="B18" s="44"/>
      <c r="C18" s="45"/>
      <c r="D18" s="45"/>
      <c r="E18" s="45"/>
    </row>
    <row r="19" spans="1:5" x14ac:dyDescent="0.3">
      <c r="A19" s="44"/>
      <c r="B19" s="44"/>
      <c r="C19" s="45"/>
      <c r="D19" s="45"/>
      <c r="E19" s="45"/>
    </row>
    <row r="20" spans="1:5" x14ac:dyDescent="0.3">
      <c r="A20" s="6"/>
      <c r="B20" s="6"/>
    </row>
    <row r="21" spans="1:5" x14ac:dyDescent="0.3">
      <c r="A21" s="6"/>
      <c r="B21" s="6"/>
      <c r="C21" s="47"/>
      <c r="D21" s="47"/>
      <c r="E21" s="47"/>
    </row>
    <row r="22" spans="1:5" x14ac:dyDescent="0.3">
      <c r="A22" s="6"/>
      <c r="B22" s="6"/>
      <c r="C22" s="47"/>
      <c r="D22" s="47"/>
      <c r="E22" s="47"/>
    </row>
    <row r="23" spans="1:5" x14ac:dyDescent="0.3">
      <c r="A23" s="6"/>
      <c r="B23" s="6"/>
      <c r="C23" s="47"/>
      <c r="D23" s="47"/>
      <c r="E23" s="47"/>
    </row>
    <row r="24" spans="1:5" x14ac:dyDescent="0.3">
      <c r="A24" s="6"/>
      <c r="B24" s="6"/>
      <c r="C24" s="47"/>
      <c r="D24" s="47"/>
      <c r="E24" s="47"/>
    </row>
    <row r="25" spans="1:5" x14ac:dyDescent="0.3">
      <c r="A25" s="6"/>
      <c r="B25" s="6"/>
      <c r="C25" s="47"/>
      <c r="D25" s="47"/>
      <c r="E25" s="47"/>
    </row>
    <row r="26" spans="1:5" x14ac:dyDescent="0.3">
      <c r="C26" s="47"/>
      <c r="D26" s="47"/>
      <c r="E26" s="47"/>
    </row>
    <row r="27" spans="1:5" x14ac:dyDescent="0.3">
      <c r="A27" s="6"/>
      <c r="B27" s="6"/>
      <c r="C27" s="47"/>
      <c r="D27" s="47"/>
      <c r="E27" s="47"/>
    </row>
    <row r="28" spans="1:5" x14ac:dyDescent="0.3">
      <c r="A28" s="6"/>
      <c r="B28" s="6"/>
      <c r="C28" s="47"/>
      <c r="D28" s="47"/>
      <c r="E28" s="47"/>
    </row>
  </sheetData>
  <mergeCells count="2">
    <mergeCell ref="A1:F1"/>
    <mergeCell ref="A13:F13"/>
  </mergeCells>
  <printOptions horizontalCentered="1"/>
  <pageMargins left="0.39370078740157483" right="0.39370078740157483" top="0.78740157480314965" bottom="0.39370078740157483" header="0" footer="0"/>
  <pageSetup paperSize="9" scale="6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1"/>
  <sheetViews>
    <sheetView tabSelected="1" topLeftCell="A10" zoomScale="78" zoomScaleNormal="78" workbookViewId="0">
      <selection activeCell="I19" sqref="I19"/>
    </sheetView>
  </sheetViews>
  <sheetFormatPr defaultRowHeight="18.75" x14ac:dyDescent="0.3"/>
  <cols>
    <col min="1" max="1" width="84.28515625" style="21" customWidth="1"/>
    <col min="2" max="2" width="35.5703125" style="21" customWidth="1"/>
    <col min="3" max="3" width="26.42578125" style="21" customWidth="1"/>
    <col min="4" max="4" width="24.140625" style="6" customWidth="1"/>
    <col min="5" max="5" width="24" style="24" customWidth="1"/>
    <col min="6" max="6" width="14.28515625" style="24" customWidth="1"/>
    <col min="7" max="7" width="43.42578125" style="6" hidden="1" customWidth="1"/>
    <col min="8" max="16384" width="9.140625" style="6"/>
  </cols>
  <sheetData>
    <row r="1" spans="1:7" ht="48.75" customHeight="1" x14ac:dyDescent="0.3">
      <c r="A1" s="85" t="s">
        <v>53</v>
      </c>
      <c r="B1" s="85"/>
      <c r="C1" s="85"/>
      <c r="D1" s="85"/>
      <c r="E1" s="85"/>
      <c r="F1" s="85"/>
      <c r="G1" s="36"/>
    </row>
    <row r="2" spans="1:7" x14ac:dyDescent="0.3">
      <c r="A2" s="53"/>
      <c r="B2" s="69"/>
      <c r="C2" s="53"/>
      <c r="D2" s="53"/>
      <c r="E2" s="53"/>
      <c r="F2" s="38" t="s">
        <v>3</v>
      </c>
    </row>
    <row r="3" spans="1:7" ht="146.25" customHeight="1" x14ac:dyDescent="0.3">
      <c r="A3" s="72" t="s">
        <v>13</v>
      </c>
      <c r="B3" s="75" t="s">
        <v>19</v>
      </c>
      <c r="C3" s="73" t="s">
        <v>55</v>
      </c>
      <c r="D3" s="74" t="s">
        <v>38</v>
      </c>
      <c r="E3" s="73" t="s">
        <v>16</v>
      </c>
      <c r="F3" s="73" t="s">
        <v>39</v>
      </c>
    </row>
    <row r="4" spans="1:7" s="11" customFormat="1" x14ac:dyDescent="0.25">
      <c r="A4" s="8">
        <v>1</v>
      </c>
      <c r="B4" s="49">
        <v>2</v>
      </c>
      <c r="C4" s="9">
        <v>3</v>
      </c>
      <c r="D4" s="10">
        <v>4</v>
      </c>
      <c r="E4" s="10">
        <v>5</v>
      </c>
      <c r="F4" s="10">
        <v>6</v>
      </c>
      <c r="G4" s="40"/>
    </row>
    <row r="5" spans="1:7" s="15" customFormat="1" x14ac:dyDescent="0.25">
      <c r="A5" s="12" t="s">
        <v>20</v>
      </c>
      <c r="B5" s="70" t="s">
        <v>62</v>
      </c>
      <c r="C5" s="13">
        <f>C7</f>
        <v>83612432</v>
      </c>
      <c r="D5" s="13">
        <f t="shared" ref="D5:E5" si="0">D7</f>
        <v>83612432</v>
      </c>
      <c r="E5" s="13">
        <f t="shared" si="0"/>
        <v>83595735</v>
      </c>
      <c r="F5" s="80">
        <f>IFERROR(E5/D5,"")</f>
        <v>0.99980000000000002</v>
      </c>
      <c r="G5" s="14"/>
    </row>
    <row r="6" spans="1:7" s="15" customFormat="1" ht="19.5" x14ac:dyDescent="0.25">
      <c r="A6" s="81" t="s">
        <v>60</v>
      </c>
      <c r="B6" s="70" t="s">
        <v>63</v>
      </c>
      <c r="C6" s="13">
        <f>C5</f>
        <v>83612432</v>
      </c>
      <c r="D6" s="13">
        <f t="shared" ref="D6:E6" si="1">D5</f>
        <v>83612432</v>
      </c>
      <c r="E6" s="13">
        <f t="shared" si="1"/>
        <v>83595735</v>
      </c>
      <c r="F6" s="80">
        <f>IFERROR(E6/D6,"")</f>
        <v>0.99980000000000002</v>
      </c>
      <c r="G6" s="14"/>
    </row>
    <row r="7" spans="1:7" ht="153.75" customHeight="1" x14ac:dyDescent="0.3">
      <c r="A7" s="76" t="s">
        <v>44</v>
      </c>
      <c r="B7" s="51" t="s">
        <v>64</v>
      </c>
      <c r="C7" s="17">
        <f>C8+C9+C11+C10</f>
        <v>83612432</v>
      </c>
      <c r="D7" s="17">
        <f t="shared" ref="D7:E7" si="2">D8+D9+D11+D10</f>
        <v>83612432</v>
      </c>
      <c r="E7" s="17">
        <f t="shared" si="2"/>
        <v>83595735</v>
      </c>
      <c r="F7" s="80">
        <f t="shared" ref="F7:F22" si="3">IFERROR(E7/D7,"")</f>
        <v>0.99980000000000002</v>
      </c>
      <c r="G7" s="14"/>
    </row>
    <row r="8" spans="1:7" ht="80.25" customHeight="1" x14ac:dyDescent="0.3">
      <c r="A8" s="77" t="s">
        <v>26</v>
      </c>
      <c r="B8" s="51" t="s">
        <v>65</v>
      </c>
      <c r="C8" s="17">
        <v>65962332</v>
      </c>
      <c r="D8" s="17">
        <v>65962332</v>
      </c>
      <c r="E8" s="17">
        <v>66003035</v>
      </c>
      <c r="F8" s="14">
        <f t="shared" ref="F8" si="4">IFERROR(E8/D8,"")</f>
        <v>1.0009999999999999</v>
      </c>
      <c r="G8" s="14"/>
    </row>
    <row r="9" spans="1:7" ht="37.5" x14ac:dyDescent="0.3">
      <c r="A9" s="77" t="s">
        <v>27</v>
      </c>
      <c r="B9" s="51" t="s">
        <v>66</v>
      </c>
      <c r="C9" s="17">
        <v>16240100</v>
      </c>
      <c r="D9" s="17">
        <v>16240100</v>
      </c>
      <c r="E9" s="17">
        <v>16849100</v>
      </c>
      <c r="F9" s="14">
        <f t="shared" ref="F9:F10" si="5">IFERROR(E9/D9,"")</f>
        <v>1.0369999999999999</v>
      </c>
      <c r="G9" s="14"/>
    </row>
    <row r="10" spans="1:7" x14ac:dyDescent="0.3">
      <c r="A10" s="77" t="s">
        <v>29</v>
      </c>
      <c r="B10" s="51" t="s">
        <v>67</v>
      </c>
      <c r="C10" s="17">
        <v>10000</v>
      </c>
      <c r="D10" s="17">
        <v>10000</v>
      </c>
      <c r="E10" s="17">
        <v>10000</v>
      </c>
      <c r="F10" s="14">
        <f t="shared" si="5"/>
        <v>1</v>
      </c>
      <c r="G10" s="14"/>
    </row>
    <row r="11" spans="1:7" x14ac:dyDescent="0.3">
      <c r="A11" s="77" t="s">
        <v>28</v>
      </c>
      <c r="B11" s="51" t="s">
        <v>68</v>
      </c>
      <c r="C11" s="17">
        <v>1400000</v>
      </c>
      <c r="D11" s="17">
        <v>1400000</v>
      </c>
      <c r="E11" s="17">
        <v>733600</v>
      </c>
      <c r="F11" s="14">
        <f t="shared" si="3"/>
        <v>0.52400000000000002</v>
      </c>
      <c r="G11" s="14"/>
    </row>
    <row r="12" spans="1:7" s="18" customFormat="1" x14ac:dyDescent="0.3">
      <c r="A12" s="78" t="s">
        <v>21</v>
      </c>
      <c r="B12" s="71" t="s">
        <v>69</v>
      </c>
      <c r="C12" s="13">
        <f>C14+C17+C19+C21+C23+C25+C27</f>
        <v>11952228614</v>
      </c>
      <c r="D12" s="13">
        <f t="shared" ref="D12:E12" si="6">D14+D17+D19+D21+D23+D25+D27</f>
        <v>11975293514</v>
      </c>
      <c r="E12" s="13">
        <f t="shared" si="6"/>
        <v>14458551165</v>
      </c>
      <c r="F12" s="14">
        <f t="shared" si="3"/>
        <v>1.2070000000000001</v>
      </c>
      <c r="G12" s="40"/>
    </row>
    <row r="13" spans="1:7" s="18" customFormat="1" ht="19.5" x14ac:dyDescent="0.3">
      <c r="A13" s="81" t="s">
        <v>61</v>
      </c>
      <c r="B13" s="71" t="s">
        <v>70</v>
      </c>
      <c r="C13" s="13">
        <f>C12</f>
        <v>11952228614</v>
      </c>
      <c r="D13" s="13">
        <f t="shared" ref="D13:E13" si="7">D12</f>
        <v>11975293514</v>
      </c>
      <c r="E13" s="13">
        <f t="shared" si="7"/>
        <v>14458551165</v>
      </c>
      <c r="F13" s="14">
        <f t="shared" si="3"/>
        <v>1.2070000000000001</v>
      </c>
      <c r="G13" s="40"/>
    </row>
    <row r="14" spans="1:7" ht="142.5" customHeight="1" x14ac:dyDescent="0.3">
      <c r="A14" s="77" t="s">
        <v>30</v>
      </c>
      <c r="B14" s="51" t="s">
        <v>71</v>
      </c>
      <c r="C14" s="17">
        <f>C15+C16</f>
        <v>11543003225</v>
      </c>
      <c r="D14" s="17">
        <f t="shared" ref="D14:E14" si="8">D15+D16</f>
        <v>11543003225</v>
      </c>
      <c r="E14" s="17">
        <f t="shared" si="8"/>
        <v>14070531365</v>
      </c>
      <c r="F14" s="14">
        <f t="shared" si="3"/>
        <v>1.2190000000000001</v>
      </c>
      <c r="G14" s="40" t="s">
        <v>15</v>
      </c>
    </row>
    <row r="15" spans="1:7" ht="23.25" customHeight="1" x14ac:dyDescent="0.3">
      <c r="A15" s="77" t="s">
        <v>29</v>
      </c>
      <c r="B15" s="51" t="s">
        <v>72</v>
      </c>
      <c r="C15" s="17">
        <v>11210646925</v>
      </c>
      <c r="D15" s="17">
        <v>11080476825</v>
      </c>
      <c r="E15" s="17">
        <v>13510874465</v>
      </c>
      <c r="F15" s="14">
        <f t="shared" ref="F15" si="9">IFERROR(E15/D15,"")</f>
        <v>1.2190000000000001</v>
      </c>
      <c r="G15" s="40"/>
    </row>
    <row r="16" spans="1:7" ht="23.25" customHeight="1" x14ac:dyDescent="0.3">
      <c r="A16" s="77" t="s">
        <v>31</v>
      </c>
      <c r="B16" s="51" t="s">
        <v>73</v>
      </c>
      <c r="C16" s="17">
        <v>332356300</v>
      </c>
      <c r="D16" s="17">
        <v>462526400</v>
      </c>
      <c r="E16" s="17">
        <v>559656900</v>
      </c>
      <c r="F16" s="14">
        <f t="shared" si="3"/>
        <v>1.21</v>
      </c>
      <c r="G16" s="40"/>
    </row>
    <row r="17" spans="1:8" ht="173.25" customHeight="1" x14ac:dyDescent="0.3">
      <c r="A17" s="16" t="s">
        <v>45</v>
      </c>
      <c r="B17" s="51" t="s">
        <v>74</v>
      </c>
      <c r="C17" s="17">
        <f>C18</f>
        <v>5922398</v>
      </c>
      <c r="D17" s="17">
        <f t="shared" ref="D17:E17" si="10">D18</f>
        <v>5922398</v>
      </c>
      <c r="E17" s="17">
        <f t="shared" si="10"/>
        <v>0</v>
      </c>
      <c r="F17" s="14">
        <f t="shared" si="3"/>
        <v>0</v>
      </c>
      <c r="G17" s="40"/>
    </row>
    <row r="18" spans="1:8" x14ac:dyDescent="0.3">
      <c r="A18" s="16" t="s">
        <v>29</v>
      </c>
      <c r="B18" s="51" t="s">
        <v>75</v>
      </c>
      <c r="C18" s="17">
        <v>5922398</v>
      </c>
      <c r="D18" s="17">
        <v>5922398</v>
      </c>
      <c r="E18" s="17"/>
      <c r="F18" s="14">
        <f t="shared" si="3"/>
        <v>0</v>
      </c>
      <c r="G18" s="40"/>
    </row>
    <row r="19" spans="1:8" ht="152.25" customHeight="1" x14ac:dyDescent="0.3">
      <c r="A19" s="77" t="s">
        <v>32</v>
      </c>
      <c r="B19" s="51" t="s">
        <v>76</v>
      </c>
      <c r="C19" s="17">
        <f>C20</f>
        <v>232099107</v>
      </c>
      <c r="D19" s="17">
        <f t="shared" ref="D19:E19" si="11">D20</f>
        <v>288990407</v>
      </c>
      <c r="E19" s="17">
        <f t="shared" si="11"/>
        <v>334974700</v>
      </c>
      <c r="F19" s="14">
        <f t="shared" si="3"/>
        <v>1.159</v>
      </c>
      <c r="G19" s="40"/>
    </row>
    <row r="20" spans="1:8" x14ac:dyDescent="0.3">
      <c r="A20" s="77" t="s">
        <v>29</v>
      </c>
      <c r="B20" s="51" t="s">
        <v>77</v>
      </c>
      <c r="C20" s="17">
        <v>232099107</v>
      </c>
      <c r="D20" s="17">
        <v>288990407</v>
      </c>
      <c r="E20" s="17">
        <v>334974700</v>
      </c>
      <c r="F20" s="14">
        <f t="shared" si="3"/>
        <v>1.159</v>
      </c>
      <c r="G20" s="40"/>
    </row>
    <row r="21" spans="1:8" ht="118.5" customHeight="1" x14ac:dyDescent="0.3">
      <c r="A21" s="77" t="s">
        <v>33</v>
      </c>
      <c r="B21" s="51" t="s">
        <v>78</v>
      </c>
      <c r="C21" s="17">
        <f>C22</f>
        <v>20632</v>
      </c>
      <c r="D21" s="17">
        <f t="shared" ref="D21:E21" si="12">D22</f>
        <v>20632</v>
      </c>
      <c r="E21" s="17">
        <f t="shared" si="12"/>
        <v>0</v>
      </c>
      <c r="F21" s="14">
        <f t="shared" si="3"/>
        <v>0</v>
      </c>
      <c r="G21" s="40"/>
    </row>
    <row r="22" spans="1:8" x14ac:dyDescent="0.3">
      <c r="A22" s="77" t="s">
        <v>31</v>
      </c>
      <c r="B22" s="51" t="s">
        <v>79</v>
      </c>
      <c r="C22" s="17">
        <v>20632</v>
      </c>
      <c r="D22" s="17">
        <v>20632</v>
      </c>
      <c r="E22" s="17">
        <v>0</v>
      </c>
      <c r="F22" s="14">
        <f t="shared" si="3"/>
        <v>0</v>
      </c>
      <c r="G22" s="40"/>
    </row>
    <row r="23" spans="1:8" ht="119.25" customHeight="1" x14ac:dyDescent="0.3">
      <c r="A23" s="77" t="s">
        <v>34</v>
      </c>
      <c r="B23" s="51" t="s">
        <v>80</v>
      </c>
      <c r="C23" s="17">
        <f>C24</f>
        <v>1001650</v>
      </c>
      <c r="D23" s="17">
        <f t="shared" ref="D23:E23" si="13">D24</f>
        <v>143350</v>
      </c>
      <c r="E23" s="17">
        <f t="shared" si="13"/>
        <v>1334300</v>
      </c>
      <c r="F23" s="14">
        <f t="shared" ref="F23:F25" si="14">IFERROR(E23/D23,"")</f>
        <v>9.3079999999999998</v>
      </c>
      <c r="G23" s="40" t="s">
        <v>14</v>
      </c>
      <c r="H23" s="6" t="s">
        <v>9</v>
      </c>
    </row>
    <row r="24" spans="1:8" ht="20.25" customHeight="1" x14ac:dyDescent="0.3">
      <c r="A24" s="77" t="s">
        <v>29</v>
      </c>
      <c r="B24" s="51" t="s">
        <v>81</v>
      </c>
      <c r="C24" s="17">
        <v>1001650</v>
      </c>
      <c r="D24" s="17">
        <v>143350</v>
      </c>
      <c r="E24" s="17">
        <v>1334300</v>
      </c>
      <c r="F24" s="14">
        <f t="shared" ref="F24" si="15">IFERROR(E24/D24,"")</f>
        <v>9.3079999999999998</v>
      </c>
      <c r="G24" s="40"/>
    </row>
    <row r="25" spans="1:8" ht="133.5" customHeight="1" x14ac:dyDescent="0.3">
      <c r="A25" s="77" t="s">
        <v>35</v>
      </c>
      <c r="B25" s="51" t="s">
        <v>82</v>
      </c>
      <c r="C25" s="17">
        <f>C26</f>
        <v>149781602</v>
      </c>
      <c r="D25" s="17">
        <f t="shared" ref="D25:E25" si="16">D26</f>
        <v>116813502</v>
      </c>
      <c r="E25" s="17">
        <f t="shared" si="16"/>
        <v>51710800</v>
      </c>
      <c r="F25" s="14">
        <f t="shared" si="14"/>
        <v>0.443</v>
      </c>
      <c r="G25" s="40"/>
    </row>
    <row r="26" spans="1:8" ht="21" customHeight="1" x14ac:dyDescent="0.3">
      <c r="A26" s="77" t="s">
        <v>29</v>
      </c>
      <c r="B26" s="51" t="s">
        <v>83</v>
      </c>
      <c r="C26" s="17">
        <v>149781602</v>
      </c>
      <c r="D26" s="17">
        <v>116813502</v>
      </c>
      <c r="E26" s="17">
        <v>51710800</v>
      </c>
      <c r="F26" s="14">
        <f t="shared" ref="F26:F29" si="17">IFERROR(E26/D26,"")</f>
        <v>0.443</v>
      </c>
      <c r="G26" s="54"/>
    </row>
    <row r="27" spans="1:8" ht="81.75" customHeight="1" x14ac:dyDescent="0.3">
      <c r="A27" s="79" t="s">
        <v>36</v>
      </c>
      <c r="B27" s="51" t="s">
        <v>84</v>
      </c>
      <c r="C27" s="19">
        <f>C28</f>
        <v>20400000</v>
      </c>
      <c r="D27" s="19">
        <f t="shared" ref="D27:E27" si="18">D28</f>
        <v>20400000</v>
      </c>
      <c r="E27" s="19">
        <f t="shared" si="18"/>
        <v>0</v>
      </c>
      <c r="F27" s="14">
        <f t="shared" si="17"/>
        <v>0</v>
      </c>
      <c r="G27" s="54"/>
    </row>
    <row r="28" spans="1:8" ht="23.25" customHeight="1" x14ac:dyDescent="0.3">
      <c r="A28" s="77" t="s">
        <v>31</v>
      </c>
      <c r="B28" s="51" t="s">
        <v>85</v>
      </c>
      <c r="C28" s="19">
        <f>'Доходы 2017 - 2018'!B8</f>
        <v>20400000</v>
      </c>
      <c r="D28" s="19">
        <f>'Доходы 2017 - 2018'!C8</f>
        <v>20400000</v>
      </c>
      <c r="E28" s="19">
        <f>'Доходы 2017 - 2018'!D8</f>
        <v>0</v>
      </c>
      <c r="F28" s="14">
        <f t="shared" si="17"/>
        <v>0</v>
      </c>
      <c r="G28" s="54"/>
    </row>
    <row r="29" spans="1:8" x14ac:dyDescent="0.3">
      <c r="A29" s="78" t="s">
        <v>5</v>
      </c>
      <c r="B29" s="50"/>
      <c r="C29" s="20">
        <f>C5+C12</f>
        <v>12035841046</v>
      </c>
      <c r="D29" s="20">
        <f>D5+D12</f>
        <v>12058905946</v>
      </c>
      <c r="E29" s="20">
        <f>E5+E12</f>
        <v>14542146900</v>
      </c>
      <c r="F29" s="14">
        <f t="shared" si="17"/>
        <v>1.206</v>
      </c>
      <c r="G29" s="40"/>
    </row>
    <row r="30" spans="1:8" x14ac:dyDescent="0.3">
      <c r="D30" s="22"/>
      <c r="E30" s="6"/>
      <c r="F30" s="6"/>
    </row>
    <row r="31" spans="1:8" x14ac:dyDescent="0.3">
      <c r="D31" s="23"/>
      <c r="E31" s="6"/>
      <c r="F31" s="6"/>
    </row>
    <row r="32" spans="1:8" x14ac:dyDescent="0.3">
      <c r="D32" s="55"/>
      <c r="F32" s="6"/>
    </row>
    <row r="33" spans="1:7" x14ac:dyDescent="0.3">
      <c r="D33" s="56"/>
      <c r="F33" s="6"/>
    </row>
    <row r="34" spans="1:7" x14ac:dyDescent="0.3">
      <c r="D34" s="56"/>
    </row>
    <row r="35" spans="1:7" x14ac:dyDescent="0.3">
      <c r="D35" s="56"/>
      <c r="G35" s="24"/>
    </row>
    <row r="36" spans="1:7" x14ac:dyDescent="0.3">
      <c r="E36" s="6"/>
      <c r="F36" s="6"/>
    </row>
    <row r="37" spans="1:7" x14ac:dyDescent="0.3">
      <c r="E37" s="6"/>
      <c r="F37" s="6"/>
    </row>
    <row r="38" spans="1:7" x14ac:dyDescent="0.3">
      <c r="E38" s="6"/>
      <c r="F38" s="6"/>
    </row>
    <row r="39" spans="1:7" x14ac:dyDescent="0.3">
      <c r="E39" s="6"/>
      <c r="F39" s="6"/>
    </row>
    <row r="40" spans="1:7" x14ac:dyDescent="0.3">
      <c r="A40" s="6"/>
      <c r="B40" s="6"/>
      <c r="C40" s="6"/>
      <c r="E40" s="6"/>
      <c r="F40" s="6"/>
    </row>
    <row r="41" spans="1:7" x14ac:dyDescent="0.3">
      <c r="A41" s="6"/>
      <c r="B41" s="6"/>
      <c r="C41" s="6"/>
      <c r="E41" s="6"/>
      <c r="F41" s="6"/>
    </row>
    <row r="42" spans="1:7" x14ac:dyDescent="0.3">
      <c r="A42" s="6"/>
      <c r="B42" s="6"/>
      <c r="C42" s="6"/>
      <c r="E42" s="6"/>
      <c r="F42" s="6"/>
    </row>
    <row r="43" spans="1:7" x14ac:dyDescent="0.3">
      <c r="A43" s="6"/>
      <c r="B43" s="6"/>
      <c r="C43" s="6"/>
      <c r="E43" s="6"/>
      <c r="F43" s="6"/>
    </row>
    <row r="44" spans="1:7" x14ac:dyDescent="0.3">
      <c r="A44" s="6"/>
      <c r="B44" s="6"/>
      <c r="C44" s="6"/>
      <c r="E44" s="6"/>
      <c r="F44" s="6"/>
    </row>
    <row r="45" spans="1:7" x14ac:dyDescent="0.3">
      <c r="A45" s="6"/>
      <c r="B45" s="6"/>
      <c r="C45" s="6"/>
      <c r="E45" s="6"/>
      <c r="F45" s="6"/>
    </row>
    <row r="46" spans="1:7" x14ac:dyDescent="0.3">
      <c r="A46" s="6"/>
      <c r="B46" s="6"/>
      <c r="C46" s="6"/>
      <c r="E46" s="6"/>
      <c r="F46" s="6"/>
    </row>
    <row r="47" spans="1:7" x14ac:dyDescent="0.3">
      <c r="A47" s="6"/>
      <c r="B47" s="6"/>
      <c r="C47" s="6"/>
      <c r="E47" s="6"/>
      <c r="F47" s="6"/>
    </row>
    <row r="48" spans="1:7" x14ac:dyDescent="0.3">
      <c r="A48" s="6"/>
      <c r="B48" s="6"/>
      <c r="C48" s="6"/>
      <c r="E48" s="6"/>
      <c r="F48" s="6"/>
    </row>
    <row r="49" spans="1:6" x14ac:dyDescent="0.3">
      <c r="A49" s="6"/>
      <c r="B49" s="6"/>
      <c r="C49" s="6"/>
      <c r="E49" s="6"/>
      <c r="F49" s="6"/>
    </row>
    <row r="50" spans="1:6" x14ac:dyDescent="0.3">
      <c r="A50" s="6"/>
      <c r="B50" s="6"/>
      <c r="C50" s="6"/>
      <c r="E50" s="6"/>
      <c r="F50" s="6"/>
    </row>
    <row r="51" spans="1:6" x14ac:dyDescent="0.3">
      <c r="A51" s="6"/>
      <c r="B51" s="6"/>
      <c r="C51" s="6"/>
      <c r="E51" s="6"/>
      <c r="F51" s="6"/>
    </row>
    <row r="52" spans="1:6" x14ac:dyDescent="0.3">
      <c r="A52" s="6"/>
      <c r="B52" s="6"/>
      <c r="C52" s="6"/>
      <c r="E52" s="6"/>
      <c r="F52" s="6"/>
    </row>
    <row r="53" spans="1:6" x14ac:dyDescent="0.3">
      <c r="A53" s="6"/>
      <c r="B53" s="6"/>
      <c r="C53" s="6"/>
      <c r="E53" s="6"/>
      <c r="F53" s="6"/>
    </row>
    <row r="54" spans="1:6" x14ac:dyDescent="0.3">
      <c r="A54" s="6"/>
      <c r="B54" s="6"/>
      <c r="C54" s="6"/>
      <c r="E54" s="6"/>
      <c r="F54" s="6"/>
    </row>
    <row r="55" spans="1:6" x14ac:dyDescent="0.3">
      <c r="A55" s="6"/>
      <c r="B55" s="6"/>
      <c r="C55" s="6"/>
      <c r="E55" s="6"/>
      <c r="F55" s="6"/>
    </row>
    <row r="56" spans="1:6" x14ac:dyDescent="0.3">
      <c r="A56" s="6"/>
      <c r="B56" s="6"/>
      <c r="C56" s="6"/>
      <c r="E56" s="6"/>
      <c r="F56" s="6"/>
    </row>
    <row r="57" spans="1:6" x14ac:dyDescent="0.3">
      <c r="A57" s="6"/>
      <c r="B57" s="6"/>
      <c r="C57" s="6"/>
      <c r="E57" s="6"/>
      <c r="F57" s="6"/>
    </row>
    <row r="58" spans="1:6" x14ac:dyDescent="0.3">
      <c r="A58" s="6"/>
      <c r="B58" s="6"/>
      <c r="C58" s="6"/>
      <c r="E58" s="6"/>
      <c r="F58" s="6"/>
    </row>
    <row r="59" spans="1:6" x14ac:dyDescent="0.3">
      <c r="A59" s="6"/>
      <c r="B59" s="6"/>
      <c r="C59" s="6"/>
      <c r="E59" s="6"/>
      <c r="F59" s="6"/>
    </row>
    <row r="60" spans="1:6" x14ac:dyDescent="0.3">
      <c r="A60" s="6"/>
      <c r="B60" s="6"/>
      <c r="C60" s="6"/>
      <c r="E60" s="6"/>
      <c r="F60" s="6"/>
    </row>
    <row r="61" spans="1:6" x14ac:dyDescent="0.3">
      <c r="A61" s="6"/>
      <c r="B61" s="6"/>
      <c r="C61" s="6"/>
      <c r="E61" s="6"/>
      <c r="F61" s="6"/>
    </row>
    <row r="62" spans="1:6" x14ac:dyDescent="0.3">
      <c r="A62" s="6"/>
      <c r="B62" s="6"/>
      <c r="C62" s="6"/>
      <c r="E62" s="6"/>
      <c r="F62" s="6"/>
    </row>
    <row r="63" spans="1:6" x14ac:dyDescent="0.3">
      <c r="A63" s="6"/>
      <c r="B63" s="6"/>
      <c r="C63" s="6"/>
      <c r="E63" s="6"/>
      <c r="F63" s="6"/>
    </row>
    <row r="64" spans="1:6" x14ac:dyDescent="0.3">
      <c r="A64" s="6"/>
      <c r="B64" s="6"/>
      <c r="C64" s="6"/>
      <c r="E64" s="6"/>
      <c r="F64" s="6"/>
    </row>
    <row r="65" spans="1:6" x14ac:dyDescent="0.3">
      <c r="A65" s="6"/>
      <c r="B65" s="6"/>
      <c r="C65" s="6"/>
      <c r="E65" s="6"/>
      <c r="F65" s="6"/>
    </row>
    <row r="66" spans="1:6" x14ac:dyDescent="0.3">
      <c r="A66" s="6"/>
      <c r="B66" s="6"/>
      <c r="C66" s="6"/>
      <c r="E66" s="6"/>
      <c r="F66" s="6"/>
    </row>
    <row r="67" spans="1:6" x14ac:dyDescent="0.3">
      <c r="A67" s="6"/>
      <c r="B67" s="6"/>
      <c r="C67" s="6"/>
      <c r="E67" s="6"/>
      <c r="F67" s="6"/>
    </row>
    <row r="68" spans="1:6" x14ac:dyDescent="0.3">
      <c r="A68" s="6"/>
      <c r="B68" s="6"/>
      <c r="C68" s="6"/>
      <c r="E68" s="6"/>
      <c r="F68" s="6"/>
    </row>
    <row r="69" spans="1:6" x14ac:dyDescent="0.3">
      <c r="A69" s="6"/>
      <c r="B69" s="6"/>
      <c r="C69" s="6"/>
      <c r="E69" s="6"/>
      <c r="F69" s="6"/>
    </row>
    <row r="70" spans="1:6" x14ac:dyDescent="0.3">
      <c r="A70" s="6"/>
      <c r="B70" s="6"/>
      <c r="C70" s="6"/>
      <c r="E70" s="6"/>
      <c r="F70" s="6"/>
    </row>
    <row r="71" spans="1:6" x14ac:dyDescent="0.3">
      <c r="A71" s="6"/>
      <c r="B71" s="6"/>
      <c r="C71" s="6"/>
      <c r="E71" s="6"/>
      <c r="F71" s="6"/>
    </row>
    <row r="72" spans="1:6" x14ac:dyDescent="0.3">
      <c r="A72" s="6"/>
      <c r="B72" s="6"/>
      <c r="C72" s="6"/>
      <c r="E72" s="6"/>
      <c r="F72" s="6"/>
    </row>
    <row r="73" spans="1:6" x14ac:dyDescent="0.3">
      <c r="A73" s="6"/>
      <c r="B73" s="6"/>
      <c r="C73" s="6"/>
      <c r="E73" s="6"/>
      <c r="F73" s="6"/>
    </row>
    <row r="74" spans="1:6" x14ac:dyDescent="0.3">
      <c r="A74" s="6"/>
      <c r="B74" s="6"/>
      <c r="C74" s="6"/>
      <c r="E74" s="6"/>
      <c r="F74" s="6"/>
    </row>
    <row r="75" spans="1:6" x14ac:dyDescent="0.3">
      <c r="A75" s="6"/>
      <c r="B75" s="6"/>
      <c r="C75" s="6"/>
      <c r="E75" s="6"/>
      <c r="F75" s="6"/>
    </row>
    <row r="76" spans="1:6" x14ac:dyDescent="0.3">
      <c r="A76" s="6"/>
      <c r="B76" s="6"/>
      <c r="C76" s="6"/>
      <c r="E76" s="6"/>
      <c r="F76" s="6"/>
    </row>
    <row r="77" spans="1:6" x14ac:dyDescent="0.3">
      <c r="A77" s="6"/>
      <c r="B77" s="6"/>
      <c r="C77" s="6"/>
      <c r="E77" s="6"/>
      <c r="F77" s="6"/>
    </row>
    <row r="78" spans="1:6" x14ac:dyDescent="0.3">
      <c r="A78" s="6"/>
      <c r="B78" s="6"/>
      <c r="C78" s="6"/>
      <c r="E78" s="6"/>
      <c r="F78" s="6"/>
    </row>
    <row r="79" spans="1:6" x14ac:dyDescent="0.3">
      <c r="A79" s="6"/>
      <c r="B79" s="6"/>
      <c r="C79" s="6"/>
      <c r="E79" s="6"/>
      <c r="F79" s="6"/>
    </row>
    <row r="80" spans="1:6" x14ac:dyDescent="0.3">
      <c r="A80" s="6"/>
      <c r="B80" s="6"/>
      <c r="C80" s="6"/>
      <c r="E80" s="6"/>
      <c r="F80" s="6"/>
    </row>
    <row r="81" spans="1:6" x14ac:dyDescent="0.3">
      <c r="A81" s="6"/>
      <c r="B81" s="6"/>
      <c r="C81" s="6"/>
      <c r="E81" s="6"/>
      <c r="F81" s="6"/>
    </row>
    <row r="82" spans="1:6" x14ac:dyDescent="0.3">
      <c r="A82" s="6"/>
      <c r="B82" s="6"/>
      <c r="C82" s="6"/>
      <c r="E82" s="6"/>
      <c r="F82" s="6"/>
    </row>
    <row r="83" spans="1:6" x14ac:dyDescent="0.3">
      <c r="A83" s="6"/>
      <c r="B83" s="6"/>
      <c r="C83" s="6"/>
      <c r="E83" s="6"/>
      <c r="F83" s="6"/>
    </row>
    <row r="84" spans="1:6" x14ac:dyDescent="0.3">
      <c r="A84" s="6"/>
      <c r="B84" s="6"/>
      <c r="C84" s="6"/>
      <c r="E84" s="6"/>
      <c r="F84" s="6"/>
    </row>
    <row r="85" spans="1:6" x14ac:dyDescent="0.3">
      <c r="A85" s="6"/>
      <c r="B85" s="6"/>
      <c r="C85" s="6"/>
      <c r="E85" s="6"/>
      <c r="F85" s="6"/>
    </row>
    <row r="86" spans="1:6" x14ac:dyDescent="0.3">
      <c r="A86" s="6"/>
      <c r="B86" s="6"/>
      <c r="C86" s="6"/>
      <c r="E86" s="6"/>
      <c r="F86" s="6"/>
    </row>
    <row r="87" spans="1:6" x14ac:dyDescent="0.3">
      <c r="A87" s="6"/>
      <c r="B87" s="6"/>
      <c r="C87" s="6"/>
      <c r="E87" s="6"/>
      <c r="F87" s="6"/>
    </row>
    <row r="88" spans="1:6" x14ac:dyDescent="0.3">
      <c r="A88" s="6"/>
      <c r="B88" s="6"/>
      <c r="C88" s="6"/>
      <c r="E88" s="6"/>
      <c r="F88" s="6"/>
    </row>
    <row r="89" spans="1:6" x14ac:dyDescent="0.3">
      <c r="A89" s="6"/>
      <c r="B89" s="6"/>
      <c r="C89" s="6"/>
      <c r="E89" s="6"/>
      <c r="F89" s="6"/>
    </row>
    <row r="90" spans="1:6" x14ac:dyDescent="0.3">
      <c r="A90" s="6"/>
      <c r="B90" s="6"/>
      <c r="C90" s="6"/>
      <c r="E90" s="6"/>
      <c r="F90" s="6"/>
    </row>
    <row r="91" spans="1:6" x14ac:dyDescent="0.3">
      <c r="A91" s="6"/>
      <c r="B91" s="6"/>
      <c r="C91" s="6"/>
      <c r="E91" s="6"/>
      <c r="F91" s="6"/>
    </row>
    <row r="92" spans="1:6" x14ac:dyDescent="0.3">
      <c r="A92" s="6"/>
      <c r="B92" s="6"/>
      <c r="C92" s="6"/>
      <c r="E92" s="6"/>
      <c r="F92" s="6"/>
    </row>
    <row r="93" spans="1:6" x14ac:dyDescent="0.3">
      <c r="A93" s="6"/>
      <c r="B93" s="6"/>
      <c r="C93" s="6"/>
      <c r="E93" s="6"/>
      <c r="F93" s="6"/>
    </row>
    <row r="94" spans="1:6" x14ac:dyDescent="0.3">
      <c r="A94" s="6"/>
      <c r="B94" s="6"/>
      <c r="C94" s="6"/>
      <c r="E94" s="6"/>
      <c r="F94" s="6"/>
    </row>
    <row r="95" spans="1:6" x14ac:dyDescent="0.3">
      <c r="A95" s="6"/>
      <c r="B95" s="6"/>
      <c r="C95" s="6"/>
      <c r="E95" s="6"/>
      <c r="F95" s="6"/>
    </row>
    <row r="96" spans="1:6" x14ac:dyDescent="0.3">
      <c r="A96" s="6"/>
      <c r="B96" s="6"/>
      <c r="C96" s="6"/>
      <c r="E96" s="6"/>
      <c r="F96" s="6"/>
    </row>
    <row r="97" spans="1:6" x14ac:dyDescent="0.3">
      <c r="A97" s="6"/>
      <c r="B97" s="6"/>
      <c r="C97" s="6"/>
      <c r="E97" s="6"/>
      <c r="F97" s="6"/>
    </row>
    <row r="98" spans="1:6" x14ac:dyDescent="0.3">
      <c r="A98" s="6"/>
      <c r="B98" s="6"/>
      <c r="C98" s="6"/>
      <c r="E98" s="6"/>
      <c r="F98" s="6"/>
    </row>
    <row r="99" spans="1:6" x14ac:dyDescent="0.3">
      <c r="A99" s="6"/>
      <c r="B99" s="6"/>
      <c r="C99" s="6"/>
      <c r="E99" s="6"/>
      <c r="F99" s="6"/>
    </row>
    <row r="100" spans="1:6" x14ac:dyDescent="0.3">
      <c r="A100" s="6"/>
      <c r="B100" s="6"/>
      <c r="C100" s="6"/>
      <c r="E100" s="6"/>
      <c r="F100" s="6"/>
    </row>
    <row r="101" spans="1:6" x14ac:dyDescent="0.3">
      <c r="A101" s="6"/>
      <c r="B101" s="6"/>
      <c r="C101" s="6"/>
      <c r="E101" s="6"/>
      <c r="F101" s="6"/>
    </row>
    <row r="102" spans="1:6" x14ac:dyDescent="0.3">
      <c r="A102" s="6"/>
      <c r="B102" s="6"/>
      <c r="C102" s="6"/>
      <c r="E102" s="6"/>
      <c r="F102" s="6"/>
    </row>
    <row r="103" spans="1:6" x14ac:dyDescent="0.3">
      <c r="A103" s="6"/>
      <c r="B103" s="6"/>
      <c r="C103" s="6"/>
      <c r="E103" s="6"/>
      <c r="F103" s="6"/>
    </row>
    <row r="104" spans="1:6" x14ac:dyDescent="0.3">
      <c r="A104" s="6"/>
      <c r="B104" s="6"/>
      <c r="C104" s="6"/>
      <c r="E104" s="6"/>
      <c r="F104" s="6"/>
    </row>
    <row r="105" spans="1:6" x14ac:dyDescent="0.3">
      <c r="A105" s="6"/>
      <c r="B105" s="6"/>
      <c r="C105" s="6"/>
      <c r="E105" s="6"/>
      <c r="F105" s="6"/>
    </row>
    <row r="106" spans="1:6" x14ac:dyDescent="0.3">
      <c r="A106" s="6"/>
      <c r="B106" s="6"/>
      <c r="C106" s="6"/>
      <c r="E106" s="6"/>
      <c r="F106" s="6"/>
    </row>
    <row r="107" spans="1:6" x14ac:dyDescent="0.3">
      <c r="A107" s="6"/>
      <c r="B107" s="6"/>
      <c r="C107" s="6"/>
      <c r="E107" s="6"/>
      <c r="F107" s="6"/>
    </row>
    <row r="108" spans="1:6" x14ac:dyDescent="0.3">
      <c r="A108" s="6"/>
      <c r="B108" s="6"/>
      <c r="C108" s="6"/>
      <c r="E108" s="6"/>
      <c r="F108" s="6"/>
    </row>
    <row r="109" spans="1:6" x14ac:dyDescent="0.3">
      <c r="A109" s="6"/>
      <c r="B109" s="6"/>
      <c r="C109" s="6"/>
      <c r="E109" s="6"/>
      <c r="F109" s="6"/>
    </row>
    <row r="110" spans="1:6" x14ac:dyDescent="0.3">
      <c r="A110" s="6"/>
      <c r="B110" s="6"/>
      <c r="C110" s="6"/>
      <c r="E110" s="6"/>
      <c r="F110" s="6"/>
    </row>
    <row r="111" spans="1:6" x14ac:dyDescent="0.3">
      <c r="A111" s="6"/>
      <c r="B111" s="6"/>
      <c r="C111" s="6"/>
      <c r="E111" s="6"/>
      <c r="F111" s="6"/>
    </row>
    <row r="112" spans="1:6" x14ac:dyDescent="0.3">
      <c r="A112" s="6"/>
      <c r="B112" s="6"/>
      <c r="C112" s="6"/>
      <c r="E112" s="6"/>
      <c r="F112" s="6"/>
    </row>
    <row r="113" spans="1:6" x14ac:dyDescent="0.3">
      <c r="A113" s="6"/>
      <c r="B113" s="6"/>
      <c r="C113" s="6"/>
      <c r="E113" s="6"/>
      <c r="F113" s="6"/>
    </row>
    <row r="114" spans="1:6" x14ac:dyDescent="0.3">
      <c r="A114" s="6"/>
      <c r="B114" s="6"/>
      <c r="C114" s="6"/>
      <c r="E114" s="6"/>
      <c r="F114" s="6"/>
    </row>
    <row r="115" spans="1:6" x14ac:dyDescent="0.3">
      <c r="A115" s="6"/>
      <c r="B115" s="6"/>
      <c r="C115" s="6"/>
      <c r="E115" s="6"/>
      <c r="F115" s="6"/>
    </row>
    <row r="116" spans="1:6" x14ac:dyDescent="0.3">
      <c r="A116" s="6"/>
      <c r="B116" s="6"/>
      <c r="C116" s="6"/>
      <c r="E116" s="6"/>
      <c r="F116" s="6"/>
    </row>
    <row r="117" spans="1:6" x14ac:dyDescent="0.3">
      <c r="A117" s="6"/>
      <c r="B117" s="6"/>
      <c r="C117" s="6"/>
      <c r="E117" s="6"/>
      <c r="F117" s="6"/>
    </row>
    <row r="118" spans="1:6" x14ac:dyDescent="0.3">
      <c r="A118" s="6"/>
      <c r="B118" s="6"/>
      <c r="C118" s="6"/>
      <c r="E118" s="6"/>
      <c r="F118" s="6"/>
    </row>
    <row r="119" spans="1:6" x14ac:dyDescent="0.3">
      <c r="A119" s="6"/>
      <c r="B119" s="6"/>
      <c r="C119" s="6"/>
      <c r="E119" s="6"/>
      <c r="F119" s="6"/>
    </row>
    <row r="120" spans="1:6" x14ac:dyDescent="0.3">
      <c r="A120" s="6"/>
      <c r="B120" s="6"/>
      <c r="C120" s="6"/>
      <c r="E120" s="6"/>
      <c r="F120" s="6"/>
    </row>
    <row r="121" spans="1:6" x14ac:dyDescent="0.3">
      <c r="A121" s="6"/>
      <c r="B121" s="6"/>
      <c r="C121" s="6"/>
      <c r="E121" s="6"/>
      <c r="F121" s="6"/>
    </row>
    <row r="122" spans="1:6" x14ac:dyDescent="0.3">
      <c r="A122" s="6"/>
      <c r="B122" s="6"/>
      <c r="C122" s="6"/>
      <c r="E122" s="6"/>
      <c r="F122" s="6"/>
    </row>
    <row r="123" spans="1:6" x14ac:dyDescent="0.3">
      <c r="A123" s="6"/>
      <c r="B123" s="6"/>
      <c r="C123" s="6"/>
      <c r="E123" s="6"/>
      <c r="F123" s="6"/>
    </row>
    <row r="124" spans="1:6" x14ac:dyDescent="0.3">
      <c r="A124" s="6"/>
      <c r="B124" s="6"/>
      <c r="C124" s="6"/>
      <c r="E124" s="6"/>
      <c r="F124" s="6"/>
    </row>
    <row r="125" spans="1:6" x14ac:dyDescent="0.3">
      <c r="A125" s="6"/>
      <c r="B125" s="6"/>
      <c r="C125" s="6"/>
      <c r="E125" s="6"/>
      <c r="F125" s="6"/>
    </row>
    <row r="126" spans="1:6" x14ac:dyDescent="0.3">
      <c r="A126" s="6"/>
      <c r="B126" s="6"/>
      <c r="C126" s="6"/>
      <c r="E126" s="6"/>
      <c r="F126" s="6"/>
    </row>
    <row r="127" spans="1:6" x14ac:dyDescent="0.3">
      <c r="A127" s="6"/>
      <c r="B127" s="6"/>
      <c r="C127" s="6"/>
      <c r="E127" s="6"/>
      <c r="F127" s="6"/>
    </row>
    <row r="128" spans="1:6" x14ac:dyDescent="0.3">
      <c r="A128" s="6"/>
      <c r="B128" s="6"/>
      <c r="C128" s="6"/>
      <c r="E128" s="6"/>
      <c r="F128" s="6"/>
    </row>
    <row r="129" spans="1:6" x14ac:dyDescent="0.3">
      <c r="A129" s="6"/>
      <c r="B129" s="6"/>
      <c r="C129" s="6"/>
      <c r="E129" s="6"/>
      <c r="F129" s="6"/>
    </row>
    <row r="130" spans="1:6" x14ac:dyDescent="0.3">
      <c r="A130" s="6"/>
      <c r="B130" s="6"/>
      <c r="C130" s="6"/>
      <c r="E130" s="6"/>
      <c r="F130" s="6"/>
    </row>
    <row r="131" spans="1:6" x14ac:dyDescent="0.3">
      <c r="A131" s="6"/>
      <c r="B131" s="6"/>
      <c r="C131" s="6"/>
      <c r="E131" s="6"/>
      <c r="F131" s="6"/>
    </row>
  </sheetData>
  <mergeCells count="1">
    <mergeCell ref="A1:F1"/>
  </mergeCells>
  <printOptions horizontalCentered="1"/>
  <pageMargins left="0.26" right="0.22" top="0.23" bottom="0.19" header="0" footer="0"/>
  <pageSetup paperSize="9" scale="6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zoomScale="80" zoomScaleNormal="80" workbookViewId="0">
      <selection sqref="A1:E6"/>
    </sheetView>
  </sheetViews>
  <sheetFormatPr defaultRowHeight="18.75" x14ac:dyDescent="0.3"/>
  <cols>
    <col min="1" max="1" width="35.5703125" style="57" customWidth="1"/>
    <col min="2" max="2" width="61.28515625" style="57" customWidth="1"/>
    <col min="3" max="3" width="22.28515625" style="57" customWidth="1"/>
    <col min="4" max="4" width="17.85546875" style="57" customWidth="1"/>
    <col min="5" max="5" width="15.85546875" style="57" customWidth="1"/>
    <col min="6" max="6" width="9.140625" style="57" customWidth="1"/>
    <col min="7" max="16384" width="9.140625" style="57"/>
  </cols>
  <sheetData>
    <row r="1" spans="1:5" ht="60" customHeight="1" x14ac:dyDescent="0.3">
      <c r="A1" s="86" t="s">
        <v>46</v>
      </c>
      <c r="B1" s="86"/>
      <c r="C1" s="86"/>
      <c r="D1" s="86"/>
      <c r="E1" s="86"/>
    </row>
    <row r="2" spans="1:5" ht="19.5" customHeight="1" x14ac:dyDescent="0.3">
      <c r="A2" s="58"/>
      <c r="B2" s="58"/>
      <c r="C2" s="58"/>
      <c r="D2" s="38"/>
      <c r="E2" s="59" t="s">
        <v>3</v>
      </c>
    </row>
    <row r="3" spans="1:5" s="60" customFormat="1" ht="174.75" customHeight="1" x14ac:dyDescent="0.25">
      <c r="A3" s="25" t="s">
        <v>6</v>
      </c>
      <c r="B3" s="25" t="s">
        <v>7</v>
      </c>
      <c r="C3" s="73" t="s">
        <v>55</v>
      </c>
      <c r="D3" s="67" t="s">
        <v>38</v>
      </c>
      <c r="E3" s="66" t="s">
        <v>16</v>
      </c>
    </row>
    <row r="4" spans="1:5" x14ac:dyDescent="0.3">
      <c r="A4" s="26">
        <v>1</v>
      </c>
      <c r="B4" s="26">
        <v>2</v>
      </c>
      <c r="C4" s="26">
        <v>3</v>
      </c>
      <c r="D4" s="26">
        <v>4</v>
      </c>
      <c r="E4" s="26">
        <v>5</v>
      </c>
    </row>
    <row r="5" spans="1:5" ht="44.25" customHeight="1" x14ac:dyDescent="0.3">
      <c r="A5" s="27" t="s">
        <v>0</v>
      </c>
      <c r="B5" s="28" t="s">
        <v>8</v>
      </c>
      <c r="C5" s="29">
        <f>C6</f>
        <v>74359741</v>
      </c>
      <c r="D5" s="29">
        <f t="shared" ref="D5:E5" si="0">D6</f>
        <v>74359741</v>
      </c>
      <c r="E5" s="29">
        <f t="shared" si="0"/>
        <v>0</v>
      </c>
    </row>
    <row r="6" spans="1:5" s="61" customFormat="1" ht="57" customHeight="1" x14ac:dyDescent="0.3">
      <c r="A6" s="30" t="s">
        <v>1</v>
      </c>
      <c r="B6" s="31" t="s">
        <v>2</v>
      </c>
      <c r="C6" s="32">
        <f>IF(-'Доходы 2017 - 2018'!B12+'Расходы 2017 - 2018'!C29&gt;0,-'Доходы 2017 - 2018'!B12+'Расходы 2017 - 2018'!C29,0)</f>
        <v>74359741</v>
      </c>
      <c r="D6" s="32">
        <f>IF(-'Доходы 2017 - 2018'!C12+'Расходы 2017 - 2018'!D29&gt;0,-'Доходы 2017 - 2018'!C12+'Расходы 2017 - 2018'!D29,0)</f>
        <v>74359741</v>
      </c>
      <c r="E6" s="32">
        <f>IF(-'Доходы 2017 - 2018'!D12+'Расходы 2017 - 2018'!E29&gt;0,-'Доходы 2017 - 2018'!D12+'Расходы 2017 - 2018'!E29,0)</f>
        <v>0</v>
      </c>
    </row>
  </sheetData>
  <mergeCells count="1">
    <mergeCell ref="A1:E1"/>
  </mergeCells>
  <printOptions horizontalCentered="1"/>
  <pageMargins left="0.39370078740157483" right="0.39370078740157483" top="0.59055118110236227" bottom="0.39370078740157483"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80" zoomScaleNormal="80" workbookViewId="0">
      <selection sqref="A1:G10"/>
    </sheetView>
  </sheetViews>
  <sheetFormatPr defaultRowHeight="18.75" x14ac:dyDescent="0.3"/>
  <cols>
    <col min="1" max="1" width="42.7109375" style="48" customWidth="1"/>
    <col min="2" max="2" width="20.28515625" style="6" customWidth="1"/>
    <col min="3" max="3" width="11" style="6" customWidth="1"/>
    <col min="4" max="4" width="54.140625" style="6" customWidth="1"/>
    <col min="5" max="5" width="20.42578125" style="6" customWidth="1"/>
    <col min="6" max="6" width="10.28515625" style="6" customWidth="1"/>
    <col min="7" max="7" width="52.5703125" style="6" customWidth="1"/>
    <col min="8" max="8" width="15.42578125" style="6" bestFit="1" customWidth="1"/>
    <col min="9" max="9" width="9.140625" style="6"/>
    <col min="10" max="10" width="15.85546875" style="6" customWidth="1"/>
    <col min="11" max="11" width="9.140625" style="6"/>
    <col min="12" max="12" width="15.42578125" style="6" customWidth="1"/>
    <col min="13" max="16384" width="9.140625" style="6"/>
  </cols>
  <sheetData>
    <row r="1" spans="1:8" x14ac:dyDescent="0.3">
      <c r="A1" s="83" t="s">
        <v>47</v>
      </c>
      <c r="B1" s="83"/>
      <c r="C1" s="83"/>
      <c r="D1" s="83"/>
      <c r="E1" s="83"/>
      <c r="F1" s="83"/>
      <c r="G1" s="83"/>
    </row>
    <row r="2" spans="1:8" x14ac:dyDescent="0.3">
      <c r="A2" s="58"/>
      <c r="G2" s="39" t="s">
        <v>3</v>
      </c>
    </row>
    <row r="3" spans="1:8" s="7" customFormat="1" ht="56.25" x14ac:dyDescent="0.25">
      <c r="A3" s="52" t="s">
        <v>12</v>
      </c>
      <c r="B3" s="62" t="s">
        <v>23</v>
      </c>
      <c r="C3" s="62" t="s">
        <v>48</v>
      </c>
      <c r="D3" s="52" t="s">
        <v>24</v>
      </c>
      <c r="E3" s="62" t="s">
        <v>49</v>
      </c>
      <c r="F3" s="62" t="s">
        <v>54</v>
      </c>
      <c r="G3" s="52" t="s">
        <v>50</v>
      </c>
    </row>
    <row r="4" spans="1:8" s="7" customFormat="1" x14ac:dyDescent="0.25">
      <c r="A4" s="2">
        <v>1</v>
      </c>
      <c r="B4" s="2">
        <v>2</v>
      </c>
      <c r="C4" s="2">
        <v>3</v>
      </c>
      <c r="D4" s="2">
        <v>4</v>
      </c>
      <c r="E4" s="2">
        <v>5</v>
      </c>
      <c r="F4" s="2">
        <v>6</v>
      </c>
      <c r="G4" s="2">
        <v>7</v>
      </c>
    </row>
    <row r="5" spans="1:8" s="7" customFormat="1" ht="56.25" x14ac:dyDescent="0.25">
      <c r="A5" s="3" t="s">
        <v>18</v>
      </c>
      <c r="B5" s="17">
        <v>53045100</v>
      </c>
      <c r="C5" s="68">
        <f>B5/'Доходы 2017 - 2018'!D5</f>
        <v>1</v>
      </c>
      <c r="D5" s="40" t="s">
        <v>51</v>
      </c>
      <c r="E5" s="17">
        <f>B5</f>
        <v>53045100</v>
      </c>
      <c r="F5" s="68">
        <f>E5/B5</f>
        <v>1</v>
      </c>
      <c r="G5" s="40" t="s">
        <v>51</v>
      </c>
    </row>
    <row r="6" spans="1:8" ht="37.5" x14ac:dyDescent="0.3">
      <c r="A6" s="3" t="s">
        <v>10</v>
      </c>
      <c r="B6" s="4">
        <f>SUM(B7:B9)</f>
        <v>15061858300</v>
      </c>
      <c r="C6" s="63">
        <f>IFERROR('Доходы 2019-2020'!B6/'Доходы 2017 - 2018'!D6,"")</f>
        <v>1.04</v>
      </c>
      <c r="D6" s="63"/>
      <c r="E6" s="4">
        <f>SUM(E7:E9)</f>
        <v>15710997700</v>
      </c>
      <c r="F6" s="63">
        <f>IFERROR(E6/B6,"")</f>
        <v>1.0429999999999999</v>
      </c>
      <c r="G6" s="63"/>
      <c r="H6" s="11"/>
    </row>
    <row r="7" spans="1:8" s="65" customFormat="1" ht="244.5" hidden="1" customHeight="1" x14ac:dyDescent="0.3">
      <c r="A7" s="34" t="s">
        <v>11</v>
      </c>
      <c r="B7" s="5"/>
      <c r="C7" s="63" t="str">
        <f>IFERROR('Доходы 2019-2020'!B7/'Доходы 2017 - 2018'!#REF!,"")</f>
        <v/>
      </c>
      <c r="D7" s="40" t="s">
        <v>22</v>
      </c>
      <c r="E7" s="5"/>
      <c r="F7" s="63" t="str">
        <f>IFERROR(E7/B7,"")</f>
        <v/>
      </c>
      <c r="G7" s="40" t="s">
        <v>25</v>
      </c>
      <c r="H7" s="64"/>
    </row>
    <row r="8" spans="1:8" s="65" customFormat="1" ht="228.75" customHeight="1" x14ac:dyDescent="0.3">
      <c r="A8" s="34" t="s">
        <v>52</v>
      </c>
      <c r="B8" s="17">
        <v>14673287600</v>
      </c>
      <c r="C8" s="63">
        <f>IFERROR('Доходы 2019-2020'!B8/'Доходы 2017 - 2018'!D7,"")</f>
        <v>1.0369999999999999</v>
      </c>
      <c r="D8" s="40" t="s">
        <v>89</v>
      </c>
      <c r="E8" s="17">
        <v>15260255700</v>
      </c>
      <c r="F8" s="63">
        <f>IFERROR(E8/B8,"")</f>
        <v>1.04</v>
      </c>
      <c r="G8" s="40" t="s">
        <v>90</v>
      </c>
      <c r="H8" s="64"/>
    </row>
    <row r="9" spans="1:8" s="65" customFormat="1" ht="112.5" x14ac:dyDescent="0.3">
      <c r="A9" s="34" t="s">
        <v>41</v>
      </c>
      <c r="B9" s="17">
        <v>388570700</v>
      </c>
      <c r="C9" s="63">
        <f>IFERROR('Доходы 2019-2020'!B9/'Доходы 2017 - 2018'!D9,"")</f>
        <v>1.1599999999999999</v>
      </c>
      <c r="D9" s="40" t="s">
        <v>86</v>
      </c>
      <c r="E9" s="17">
        <v>450742000</v>
      </c>
      <c r="F9" s="63">
        <f t="shared" ref="F9:F10" si="0">IFERROR(E9/B9,"")</f>
        <v>1.1599999999999999</v>
      </c>
      <c r="G9" s="40" t="s">
        <v>87</v>
      </c>
      <c r="H9" s="64"/>
    </row>
    <row r="10" spans="1:8" x14ac:dyDescent="0.3">
      <c r="A10" s="43" t="s">
        <v>4</v>
      </c>
      <c r="B10" s="13">
        <f>B6+B5</f>
        <v>15114903400</v>
      </c>
      <c r="C10" s="63">
        <f>IFERROR('Доходы 2019-2020'!B10/'Доходы 2017 - 2018'!D12,"")</f>
        <v>1.0389999999999999</v>
      </c>
      <c r="D10" s="63"/>
      <c r="E10" s="13">
        <f>E6+E5</f>
        <v>15764042800</v>
      </c>
      <c r="F10" s="63">
        <f t="shared" si="0"/>
        <v>1.0429999999999999</v>
      </c>
      <c r="G10" s="63"/>
      <c r="H10" s="11"/>
    </row>
    <row r="11" spans="1:8" x14ac:dyDescent="0.3">
      <c r="A11" s="44"/>
    </row>
    <row r="12" spans="1:8" x14ac:dyDescent="0.3">
      <c r="A12" s="44"/>
    </row>
    <row r="13" spans="1:8" x14ac:dyDescent="0.3">
      <c r="A13" s="44"/>
    </row>
    <row r="14" spans="1:8" x14ac:dyDescent="0.3">
      <c r="A14" s="6"/>
    </row>
    <row r="15" spans="1:8" x14ac:dyDescent="0.3">
      <c r="A15" s="6"/>
    </row>
    <row r="16" spans="1:8" x14ac:dyDescent="0.3">
      <c r="A16" s="6"/>
    </row>
    <row r="17" spans="1:1" x14ac:dyDescent="0.3">
      <c r="A17" s="6"/>
    </row>
    <row r="18" spans="1:1" x14ac:dyDescent="0.3">
      <c r="A18" s="6"/>
    </row>
    <row r="19" spans="1:1" x14ac:dyDescent="0.3">
      <c r="A19" s="6"/>
    </row>
    <row r="21" spans="1:1" x14ac:dyDescent="0.3">
      <c r="A21" s="6"/>
    </row>
    <row r="22" spans="1:1" x14ac:dyDescent="0.3">
      <c r="A22" s="6"/>
    </row>
  </sheetData>
  <mergeCells count="1">
    <mergeCell ref="A1:G1"/>
  </mergeCells>
  <pageMargins left="0.39370078740157483" right="0.39370078740157483" top="0.51" bottom="0.39370078740157483" header="0.5"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Доходы 2017 - 2018</vt:lpstr>
      <vt:lpstr>Расходы 2017 - 2018</vt:lpstr>
      <vt:lpstr>Источники 2017 - 2018</vt:lpstr>
      <vt:lpstr>Доходы 2019-2020</vt:lpstr>
      <vt:lpstr>'Доходы 2017 - 2018'!Заголовки_для_печати</vt:lpstr>
      <vt:lpstr>'Доходы 2019-2020'!Заголовки_для_печати</vt:lpstr>
      <vt:lpstr>'Расходы 2017 - 2018'!Заголовки_для_печати</vt:lpstr>
      <vt:lpstr>'Доходы 2017 - 2018'!Область_печати</vt:lpstr>
      <vt:lpstr>'Расходы 2017 - 2018'!Область_печати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ovsyannikova</dc:creator>
  <cp:lastModifiedBy>Травников Сергей Викторович</cp:lastModifiedBy>
  <cp:lastPrinted>2017-10-25T08:13:45Z</cp:lastPrinted>
  <dcterms:created xsi:type="dcterms:W3CDTF">2008-03-21T09:36:43Z</dcterms:created>
  <dcterms:modified xsi:type="dcterms:W3CDTF">2017-10-26T14:19:21Z</dcterms:modified>
</cp:coreProperties>
</file>