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9990" windowHeight="5880"/>
  </bookViews>
  <sheets>
    <sheet name="Sheet1" sheetId="1" r:id="rId1"/>
  </sheets>
  <definedNames>
    <definedName name="_xlnm.Print_Titles" localSheetId="0">Sheet1!$4:$4</definedName>
    <definedName name="_xlnm.Print_Area" localSheetId="0">Sheet1!$A$1:$G$34</definedName>
  </definedNames>
  <calcPr calcId="145621"/>
</workbook>
</file>

<file path=xl/calcChain.xml><?xml version="1.0" encoding="utf-8"?>
<calcChain xmlns="http://schemas.openxmlformats.org/spreadsheetml/2006/main">
  <c r="G7" i="1" l="1"/>
  <c r="G8" i="1"/>
  <c r="G10" i="1"/>
  <c r="G11" i="1"/>
  <c r="G12" i="1"/>
  <c r="G13" i="1"/>
  <c r="G14" i="1"/>
  <c r="G15" i="1"/>
  <c r="G18" i="1"/>
  <c r="G19" i="1"/>
  <c r="G21" i="1"/>
  <c r="G22" i="1"/>
  <c r="G23" i="1"/>
  <c r="G24" i="1"/>
  <c r="G25" i="1"/>
  <c r="G26" i="1"/>
  <c r="G27" i="1"/>
  <c r="G28" i="1"/>
  <c r="G29" i="1"/>
  <c r="G31" i="1"/>
  <c r="G32" i="1"/>
  <c r="G33" i="1"/>
  <c r="J18" i="1" l="1"/>
  <c r="I7" i="1"/>
  <c r="I8" i="1"/>
  <c r="I10" i="1"/>
  <c r="I11" i="1"/>
  <c r="I12" i="1"/>
  <c r="I13" i="1"/>
  <c r="I15" i="1"/>
  <c r="I18" i="1"/>
  <c r="I19" i="1"/>
  <c r="I21" i="1"/>
  <c r="I22" i="1"/>
  <c r="I23" i="1"/>
  <c r="I24" i="1"/>
  <c r="I25" i="1"/>
  <c r="I26" i="1"/>
  <c r="I27" i="1"/>
  <c r="I28" i="1"/>
  <c r="I29" i="1"/>
  <c r="I31" i="1"/>
  <c r="I32" i="1"/>
  <c r="I33" i="1"/>
  <c r="D6" i="1" l="1"/>
  <c r="E6" i="1"/>
  <c r="E30" i="1"/>
  <c r="D30" i="1"/>
  <c r="G30" i="1" s="1"/>
  <c r="I6" i="1" l="1"/>
  <c r="G6" i="1"/>
  <c r="I30" i="1"/>
  <c r="F6" i="1"/>
  <c r="F7" i="1"/>
  <c r="F8" i="1"/>
  <c r="F10" i="1"/>
  <c r="F11" i="1"/>
  <c r="F12" i="1"/>
  <c r="F13" i="1"/>
  <c r="F18" i="1"/>
  <c r="F19" i="1"/>
  <c r="F21" i="1"/>
  <c r="F22" i="1"/>
  <c r="F23" i="1"/>
  <c r="F24" i="1"/>
  <c r="F25" i="1"/>
  <c r="F26" i="1"/>
  <c r="F27" i="1"/>
  <c r="F28" i="1"/>
  <c r="F29" i="1"/>
  <c r="F31" i="1"/>
  <c r="F32" i="1"/>
  <c r="F30" i="1"/>
  <c r="D20" i="1"/>
  <c r="G20" i="1" s="1"/>
  <c r="D17" i="1"/>
  <c r="G17" i="1" s="1"/>
  <c r="D14" i="1"/>
  <c r="D9" i="1"/>
  <c r="D5" i="1" l="1"/>
  <c r="G9" i="1"/>
  <c r="D16" i="1"/>
  <c r="G16" i="1" s="1"/>
  <c r="E14" i="1"/>
  <c r="I14" i="1" s="1"/>
  <c r="D34" i="1" l="1"/>
  <c r="E17" i="1"/>
  <c r="I17" i="1" l="1"/>
  <c r="F17" i="1"/>
  <c r="E20" i="1"/>
  <c r="E9" i="1"/>
  <c r="E16" i="1" l="1"/>
  <c r="I20" i="1"/>
  <c r="F20" i="1"/>
  <c r="I9" i="1"/>
  <c r="E5" i="1"/>
  <c r="F9" i="1"/>
  <c r="E34" i="1"/>
  <c r="G34" i="1" s="1"/>
  <c r="I5" i="1" l="1"/>
  <c r="G5" i="1"/>
  <c r="F34" i="1"/>
  <c r="I34" i="1"/>
  <c r="I16" i="1"/>
  <c r="F16" i="1"/>
  <c r="F5" i="1"/>
</calcChain>
</file>

<file path=xl/sharedStrings.xml><?xml version="1.0" encoding="utf-8"?>
<sst xmlns="http://schemas.openxmlformats.org/spreadsheetml/2006/main" count="87" uniqueCount="65">
  <si>
    <t>Наименование показателя</t>
  </si>
  <si>
    <t>Заработная плата</t>
  </si>
  <si>
    <t>Начисления на выплаты по оплате труда</t>
  </si>
  <si>
    <t>Прочие выплаты</t>
  </si>
  <si>
    <t>100</t>
  </si>
  <si>
    <t>141</t>
  </si>
  <si>
    <t>142</t>
  </si>
  <si>
    <t>КОСГУ</t>
  </si>
  <si>
    <t>211</t>
  </si>
  <si>
    <t>212</t>
  </si>
  <si>
    <t>Суточные при служебных командировках</t>
  </si>
  <si>
    <t>Оплата проезда</t>
  </si>
  <si>
    <t>Найм жилых помещений</t>
  </si>
  <si>
    <t>Услуги связи</t>
  </si>
  <si>
    <t>244</t>
  </si>
  <si>
    <t>222</t>
  </si>
  <si>
    <t>226</t>
  </si>
  <si>
    <t>221</t>
  </si>
  <si>
    <t>225</t>
  </si>
  <si>
    <t>310</t>
  </si>
  <si>
    <t>340</t>
  </si>
  <si>
    <t>Транспортные услуги</t>
  </si>
  <si>
    <t>Коммунальные услуги</t>
  </si>
  <si>
    <t>Арендная плата за пользование иуществом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</si>
  <si>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</si>
  <si>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</si>
  <si>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</si>
  <si>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</si>
  <si>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</si>
  <si>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Уплата налога на имущество организаций и земельного налога</t>
  </si>
  <si>
    <t>800</t>
  </si>
  <si>
    <t>851</t>
  </si>
  <si>
    <t>852</t>
  </si>
  <si>
    <t>223</t>
  </si>
  <si>
    <t>224</t>
  </si>
  <si>
    <t>290</t>
  </si>
  <si>
    <t>%</t>
  </si>
  <si>
    <t>стоимость кап. ремонта - 13901,7 за кв. метр</t>
  </si>
  <si>
    <t>подключение новых номеров в новом здании</t>
  </si>
  <si>
    <t>возмещение коммунальных расходов в новом здании</t>
  </si>
  <si>
    <t xml:space="preserve">замена мебели и мини -АТС при переезде </t>
  </si>
  <si>
    <t>расходы по переезду в новое здание(транспортные услуги, работа грузчиков и др.)</t>
  </si>
  <si>
    <t>налог на имущество по новому зданию</t>
  </si>
  <si>
    <t>примечание (увеличение расходов)</t>
  </si>
  <si>
    <t>отпуск по уходу за ребенком</t>
  </si>
  <si>
    <t>наличный расчет при командировках</t>
  </si>
  <si>
    <t>ср. зарплата 34118 рублей</t>
  </si>
  <si>
    <t>Итого</t>
  </si>
  <si>
    <t>вид расходов</t>
  </si>
  <si>
    <t>Проект сметы расходов на содержание аппарата органа управления ТФОМС Ярославской области на 2016 год</t>
  </si>
  <si>
    <t>КБК                                 01 13 73 2 00 50930</t>
  </si>
  <si>
    <t>Расходы на выплату персоналу в целях обеспечения выполнения функций органами управления государственными внебюджетными фондами</t>
  </si>
  <si>
    <t>Фонд оплаты труда государственных внебюджетных фондов</t>
  </si>
  <si>
    <t>Иные выплаты персоналу, за исключением фонда оплаты труда, в том числе:</t>
  </si>
  <si>
    <t>Взносы по обязательному социальному страхованию на выплаты по оплате труда работников и иные выплаты работникам государственных внебюджетных фондов, в том числе:</t>
  </si>
  <si>
    <t>Закупка товаров, работ, услуг в целях капитального ремонта государственного  имущества, в том числе:</t>
  </si>
  <si>
    <t>Прочая закупка товаров, работ и услуг для обеспечения государственных нужд, в том числе:</t>
  </si>
  <si>
    <t>Иные бюджетные ассигнования</t>
  </si>
  <si>
    <t xml:space="preserve">Уплата прочих налогов, сборов </t>
  </si>
  <si>
    <t>Сумма на 2015 год              (руб.)</t>
  </si>
  <si>
    <t>Сумма на 2016 год             (руб.)</t>
  </si>
  <si>
    <t>Уплата иных платежей</t>
  </si>
  <si>
    <t>пени за неуплату налогов</t>
  </si>
  <si>
    <t>Закупки товаров, работ и услуг для обеспечения государственных нужд</t>
  </si>
  <si>
    <t>Откл.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</si>
</sst>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9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9" fontId="10" fillId="0" borderId="0" applyFont="0" applyFill="0" applyBorder="0" applyAlignment="0" applyProtection="0"/>
  </cellStyleXfs>
  <cellXfs count="39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4" fillId="0" borderId="0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left" vertical="top"/>
    </xf>
    <xf numFmtId="3" fontId="6" fillId="0" borderId="3" xfId="0" applyNumberFormat="1" applyFont="1" applyFill="1" applyBorder="1" applyAlignment="1" applyProtection="1">
      <alignment vertical="center"/>
    </xf>
    <xf numFmtId="3" fontId="7" fillId="0" borderId="3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right" vertical="top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indent="2"/>
    </xf>
    <xf numFmtId="0" fontId="7" fillId="0" borderId="3" xfId="0" applyNumberFormat="1" applyFont="1" applyFill="1" applyBorder="1" applyAlignment="1" applyProtection="1">
      <alignment horizontal="left" vertical="center" wrapText="1" indent="2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10" fontId="7" fillId="0" borderId="3" xfId="1" applyNumberFormat="1" applyFont="1" applyFill="1" applyBorder="1" applyAlignment="1" applyProtection="1">
      <alignment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3" xfId="1" applyNumberFormat="1" applyFont="1" applyFill="1" applyBorder="1" applyAlignment="1" applyProtection="1">
      <alignment vertical="center"/>
    </xf>
    <xf numFmtId="0" fontId="6" fillId="0" borderId="3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Normal="100" workbookViewId="0">
      <selection activeCell="E2" sqref="E2:E3"/>
    </sheetView>
  </sheetViews>
  <sheetFormatPr defaultRowHeight="12.75" x14ac:dyDescent="0.2"/>
  <cols>
    <col min="1" max="1" width="56.28515625" customWidth="1"/>
    <col min="2" max="2" width="14.5703125" customWidth="1"/>
    <col min="3" max="3" width="11.5703125" customWidth="1"/>
    <col min="4" max="4" width="18" hidden="1" customWidth="1"/>
    <col min="5" max="5" width="15.85546875" customWidth="1"/>
    <col min="6" max="6" width="12.28515625" hidden="1" customWidth="1"/>
    <col min="7" max="7" width="14.42578125" style="5" hidden="1" customWidth="1"/>
    <col min="8" max="8" width="32.5703125" hidden="1" customWidth="1"/>
    <col min="9" max="9" width="10.5703125" hidden="1" customWidth="1"/>
    <col min="10" max="10" width="10.140625" hidden="1" customWidth="1"/>
  </cols>
  <sheetData>
    <row r="1" spans="1:9" ht="50.25" customHeight="1" x14ac:dyDescent="0.2">
      <c r="A1" s="30" t="s">
        <v>49</v>
      </c>
      <c r="B1" s="30"/>
      <c r="C1" s="30"/>
      <c r="D1" s="30"/>
      <c r="E1" s="30"/>
      <c r="F1" s="30"/>
      <c r="G1" s="30"/>
    </row>
    <row r="2" spans="1:9" s="19" customFormat="1" ht="57" customHeight="1" x14ac:dyDescent="0.2">
      <c r="A2" s="34" t="s">
        <v>0</v>
      </c>
      <c r="B2" s="33" t="s">
        <v>50</v>
      </c>
      <c r="C2" s="33"/>
      <c r="D2" s="33" t="s">
        <v>59</v>
      </c>
      <c r="E2" s="33" t="s">
        <v>60</v>
      </c>
      <c r="F2" s="35" t="s">
        <v>36</v>
      </c>
      <c r="G2" s="37" t="s">
        <v>64</v>
      </c>
      <c r="H2" s="31" t="s">
        <v>43</v>
      </c>
    </row>
    <row r="3" spans="1:9" s="19" customFormat="1" ht="38.25" customHeight="1" x14ac:dyDescent="0.2">
      <c r="A3" s="34"/>
      <c r="B3" s="25" t="s">
        <v>48</v>
      </c>
      <c r="C3" s="24" t="s">
        <v>7</v>
      </c>
      <c r="D3" s="33"/>
      <c r="E3" s="33"/>
      <c r="F3" s="36"/>
      <c r="G3" s="38"/>
      <c r="H3" s="32"/>
    </row>
    <row r="4" spans="1:9" ht="18.75" x14ac:dyDescent="0.2">
      <c r="A4" s="8">
        <v>1</v>
      </c>
      <c r="B4" s="9">
        <v>2</v>
      </c>
      <c r="C4" s="8">
        <v>3</v>
      </c>
      <c r="D4" s="8">
        <v>4</v>
      </c>
      <c r="E4" s="9">
        <v>4</v>
      </c>
      <c r="F4" s="8">
        <v>6</v>
      </c>
      <c r="G4" s="27">
        <v>7</v>
      </c>
      <c r="H4" s="20"/>
    </row>
    <row r="5" spans="1:9" ht="75" x14ac:dyDescent="0.2">
      <c r="A5" s="10" t="s">
        <v>51</v>
      </c>
      <c r="B5" s="24" t="s">
        <v>4</v>
      </c>
      <c r="C5" s="11"/>
      <c r="D5" s="12">
        <f>D6+D9+D14</f>
        <v>65016700</v>
      </c>
      <c r="E5" s="12">
        <f>E6+E9+E14</f>
        <v>65162332</v>
      </c>
      <c r="F5" s="26">
        <f>E5/D5</f>
        <v>1.0022399168213705</v>
      </c>
      <c r="G5" s="28">
        <f>E5-D5</f>
        <v>145632</v>
      </c>
      <c r="H5" s="2"/>
      <c r="I5" s="5">
        <f>E5-D5</f>
        <v>145632</v>
      </c>
    </row>
    <row r="6" spans="1:9" ht="37.5" x14ac:dyDescent="0.2">
      <c r="A6" s="14" t="s">
        <v>52</v>
      </c>
      <c r="B6" s="8" t="s">
        <v>5</v>
      </c>
      <c r="C6" s="11"/>
      <c r="D6" s="13">
        <f>SUM(D7:D8)</f>
        <v>63903132</v>
      </c>
      <c r="E6" s="13">
        <f>SUM(E7:E8)</f>
        <v>49065932</v>
      </c>
      <c r="F6" s="26">
        <f t="shared" ref="F6:F34" si="0">E6/D6</f>
        <v>0.76781732701301719</v>
      </c>
      <c r="G6" s="28">
        <f t="shared" ref="G6:G34" si="1">E6-D6</f>
        <v>-14837200</v>
      </c>
      <c r="H6" s="2"/>
      <c r="I6" s="5">
        <f t="shared" ref="I6:I34" si="2">E6-D6</f>
        <v>-14837200</v>
      </c>
    </row>
    <row r="7" spans="1:9" ht="18.75" x14ac:dyDescent="0.2">
      <c r="A7" s="22" t="s">
        <v>1</v>
      </c>
      <c r="B7" s="8" t="s">
        <v>5</v>
      </c>
      <c r="C7" s="8" t="s">
        <v>8</v>
      </c>
      <c r="D7" s="13">
        <v>49065932</v>
      </c>
      <c r="E7" s="13">
        <v>49065932</v>
      </c>
      <c r="F7" s="26">
        <f t="shared" si="0"/>
        <v>1</v>
      </c>
      <c r="G7" s="28">
        <f t="shared" si="1"/>
        <v>0</v>
      </c>
      <c r="H7" s="2" t="s">
        <v>46</v>
      </c>
      <c r="I7" s="5">
        <f t="shared" si="2"/>
        <v>0</v>
      </c>
    </row>
    <row r="8" spans="1:9" ht="18.75" hidden="1" x14ac:dyDescent="0.2">
      <c r="A8" s="22" t="s">
        <v>2</v>
      </c>
      <c r="B8" s="8">
        <v>141</v>
      </c>
      <c r="C8" s="8">
        <v>213</v>
      </c>
      <c r="D8" s="13">
        <v>14837200</v>
      </c>
      <c r="E8" s="13"/>
      <c r="F8" s="26">
        <f t="shared" si="0"/>
        <v>0</v>
      </c>
      <c r="G8" s="28">
        <f t="shared" si="1"/>
        <v>-14837200</v>
      </c>
      <c r="H8" s="2"/>
      <c r="I8" s="5">
        <f t="shared" si="2"/>
        <v>-14837200</v>
      </c>
    </row>
    <row r="9" spans="1:9" ht="37.5" x14ac:dyDescent="0.2">
      <c r="A9" s="14" t="s">
        <v>53</v>
      </c>
      <c r="B9" s="8" t="s">
        <v>6</v>
      </c>
      <c r="C9" s="15"/>
      <c r="D9" s="13">
        <f>SUM(D10:D13)</f>
        <v>1113568</v>
      </c>
      <c r="E9" s="13">
        <f>SUM(E10:E13)</f>
        <v>1259200</v>
      </c>
      <c r="F9" s="26">
        <f t="shared" si="0"/>
        <v>1.1307796201040259</v>
      </c>
      <c r="G9" s="28">
        <f t="shared" si="1"/>
        <v>145632</v>
      </c>
      <c r="H9" s="2"/>
      <c r="I9" s="5">
        <f t="shared" si="2"/>
        <v>145632</v>
      </c>
    </row>
    <row r="10" spans="1:9" ht="18.75" x14ac:dyDescent="0.2">
      <c r="A10" s="22" t="s">
        <v>3</v>
      </c>
      <c r="B10" s="8" t="s">
        <v>6</v>
      </c>
      <c r="C10" s="8" t="s">
        <v>9</v>
      </c>
      <c r="D10" s="13">
        <v>1200</v>
      </c>
      <c r="E10" s="13">
        <v>1200</v>
      </c>
      <c r="F10" s="26">
        <f t="shared" si="0"/>
        <v>1</v>
      </c>
      <c r="G10" s="28">
        <f t="shared" si="1"/>
        <v>0</v>
      </c>
      <c r="H10" s="2" t="s">
        <v>44</v>
      </c>
      <c r="I10" s="5">
        <f t="shared" si="2"/>
        <v>0</v>
      </c>
    </row>
    <row r="11" spans="1:9" ht="18.75" x14ac:dyDescent="0.2">
      <c r="A11" s="23" t="s">
        <v>10</v>
      </c>
      <c r="B11" s="8" t="s">
        <v>6</v>
      </c>
      <c r="C11" s="8" t="s">
        <v>9</v>
      </c>
      <c r="D11" s="13">
        <v>152368</v>
      </c>
      <c r="E11" s="13">
        <v>258000</v>
      </c>
      <c r="F11" s="26">
        <f t="shared" si="0"/>
        <v>1.693268927858868</v>
      </c>
      <c r="G11" s="28">
        <f t="shared" si="1"/>
        <v>105632</v>
      </c>
      <c r="H11" s="2"/>
      <c r="I11" s="5">
        <f t="shared" si="2"/>
        <v>105632</v>
      </c>
    </row>
    <row r="12" spans="1:9" ht="18.75" x14ac:dyDescent="0.2">
      <c r="A12" s="22" t="s">
        <v>11</v>
      </c>
      <c r="B12" s="8" t="s">
        <v>6</v>
      </c>
      <c r="C12" s="8" t="s">
        <v>15</v>
      </c>
      <c r="D12" s="13">
        <v>90000</v>
      </c>
      <c r="E12" s="13">
        <v>100000</v>
      </c>
      <c r="F12" s="26">
        <f t="shared" si="0"/>
        <v>1.1111111111111112</v>
      </c>
      <c r="G12" s="28">
        <f t="shared" si="1"/>
        <v>10000</v>
      </c>
      <c r="H12" s="2"/>
      <c r="I12" s="5">
        <f t="shared" si="2"/>
        <v>10000</v>
      </c>
    </row>
    <row r="13" spans="1:9" ht="18.75" x14ac:dyDescent="0.2">
      <c r="A13" s="22" t="s">
        <v>12</v>
      </c>
      <c r="B13" s="8" t="s">
        <v>6</v>
      </c>
      <c r="C13" s="8" t="s">
        <v>16</v>
      </c>
      <c r="D13" s="13">
        <v>870000</v>
      </c>
      <c r="E13" s="13">
        <v>900000</v>
      </c>
      <c r="F13" s="26">
        <f t="shared" si="0"/>
        <v>1.0344827586206897</v>
      </c>
      <c r="G13" s="28">
        <f t="shared" si="1"/>
        <v>30000</v>
      </c>
      <c r="H13" s="2" t="s">
        <v>45</v>
      </c>
      <c r="I13" s="5">
        <f t="shared" si="2"/>
        <v>30000</v>
      </c>
    </row>
    <row r="14" spans="1:9" ht="93.75" x14ac:dyDescent="0.2">
      <c r="A14" s="21" t="s">
        <v>54</v>
      </c>
      <c r="B14" s="8">
        <v>149</v>
      </c>
      <c r="C14" s="8"/>
      <c r="D14" s="13">
        <f>D15</f>
        <v>0</v>
      </c>
      <c r="E14" s="13">
        <f>E15</f>
        <v>14837200</v>
      </c>
      <c r="F14" s="26"/>
      <c r="G14" s="28">
        <f t="shared" si="1"/>
        <v>14837200</v>
      </c>
      <c r="H14" s="2"/>
      <c r="I14" s="5">
        <f t="shared" si="2"/>
        <v>14837200</v>
      </c>
    </row>
    <row r="15" spans="1:9" ht="18.75" x14ac:dyDescent="0.2">
      <c r="A15" s="22" t="s">
        <v>2</v>
      </c>
      <c r="B15" s="8">
        <v>149</v>
      </c>
      <c r="C15" s="8">
        <v>213</v>
      </c>
      <c r="D15" s="13"/>
      <c r="E15" s="13">
        <v>14837200</v>
      </c>
      <c r="F15" s="26"/>
      <c r="G15" s="28">
        <f t="shared" si="1"/>
        <v>14837200</v>
      </c>
      <c r="H15" s="2"/>
      <c r="I15" s="5">
        <f t="shared" si="2"/>
        <v>14837200</v>
      </c>
    </row>
    <row r="16" spans="1:9" s="19" customFormat="1" ht="37.5" x14ac:dyDescent="0.2">
      <c r="A16" s="17" t="s">
        <v>63</v>
      </c>
      <c r="B16" s="24">
        <v>200</v>
      </c>
      <c r="C16" s="24"/>
      <c r="D16" s="12">
        <f>D17+D20</f>
        <v>37285400</v>
      </c>
      <c r="E16" s="12">
        <f>E17+E20</f>
        <v>27832100</v>
      </c>
      <c r="F16" s="26">
        <f t="shared" si="0"/>
        <v>0.74646108128114486</v>
      </c>
      <c r="G16" s="28">
        <f t="shared" si="1"/>
        <v>-9453300</v>
      </c>
      <c r="H16" s="18"/>
      <c r="I16" s="5">
        <f t="shared" si="2"/>
        <v>-9453300</v>
      </c>
    </row>
    <row r="17" spans="1:10" ht="56.25" x14ac:dyDescent="0.2">
      <c r="A17" s="14" t="s">
        <v>55</v>
      </c>
      <c r="B17" s="8">
        <v>243</v>
      </c>
      <c r="C17" s="8"/>
      <c r="D17" s="13">
        <f>D18+D19</f>
        <v>16124835</v>
      </c>
      <c r="E17" s="13">
        <f>E18+E19</f>
        <v>11413700</v>
      </c>
      <c r="F17" s="26">
        <f t="shared" si="0"/>
        <v>0.70783359953760772</v>
      </c>
      <c r="G17" s="28">
        <f t="shared" si="1"/>
        <v>-4711135</v>
      </c>
      <c r="H17" s="2" t="s">
        <v>37</v>
      </c>
      <c r="I17" s="5">
        <f t="shared" si="2"/>
        <v>-4711135</v>
      </c>
    </row>
    <row r="18" spans="1:10" ht="18.75" x14ac:dyDescent="0.2">
      <c r="A18" s="23" t="s">
        <v>24</v>
      </c>
      <c r="B18" s="8">
        <v>243</v>
      </c>
      <c r="C18" s="8">
        <v>225</v>
      </c>
      <c r="D18" s="13">
        <v>15304835</v>
      </c>
      <c r="E18" s="13">
        <v>11313700</v>
      </c>
      <c r="F18" s="26">
        <f t="shared" si="0"/>
        <v>0.73922391192064474</v>
      </c>
      <c r="G18" s="28">
        <f t="shared" si="1"/>
        <v>-3991135</v>
      </c>
      <c r="H18" s="2"/>
      <c r="I18" s="5">
        <f t="shared" si="2"/>
        <v>-3991135</v>
      </c>
      <c r="J18" s="5">
        <f>D18+E18</f>
        <v>26618535</v>
      </c>
    </row>
    <row r="19" spans="1:10" ht="18.75" x14ac:dyDescent="0.2">
      <c r="A19" s="23" t="s">
        <v>25</v>
      </c>
      <c r="B19" s="8">
        <v>243</v>
      </c>
      <c r="C19" s="8">
        <v>226</v>
      </c>
      <c r="D19" s="13">
        <v>820000</v>
      </c>
      <c r="E19" s="13">
        <v>100000</v>
      </c>
      <c r="F19" s="26">
        <f t="shared" si="0"/>
        <v>0.12195121951219512</v>
      </c>
      <c r="G19" s="28">
        <f t="shared" si="1"/>
        <v>-720000</v>
      </c>
      <c r="H19" s="2"/>
      <c r="I19" s="5">
        <f t="shared" si="2"/>
        <v>-720000</v>
      </c>
    </row>
    <row r="20" spans="1:10" ht="56.25" x14ac:dyDescent="0.2">
      <c r="A20" s="14" t="s">
        <v>56</v>
      </c>
      <c r="B20" s="8" t="s">
        <v>14</v>
      </c>
      <c r="C20" s="8"/>
      <c r="D20" s="13">
        <f t="shared" ref="D20:E20" si="3">SUM(D21:D29)</f>
        <v>21160565</v>
      </c>
      <c r="E20" s="13">
        <f t="shared" si="3"/>
        <v>16418400</v>
      </c>
      <c r="F20" s="26">
        <f t="shared" si="0"/>
        <v>0.77589610674384168</v>
      </c>
      <c r="G20" s="28">
        <f t="shared" si="1"/>
        <v>-4742165</v>
      </c>
      <c r="H20" s="2"/>
      <c r="I20" s="5">
        <f t="shared" si="2"/>
        <v>-4742165</v>
      </c>
    </row>
    <row r="21" spans="1:10" ht="18.75" customHeight="1" x14ac:dyDescent="0.2">
      <c r="A21" s="22" t="s">
        <v>13</v>
      </c>
      <c r="B21" s="8" t="s">
        <v>14</v>
      </c>
      <c r="C21" s="8" t="s">
        <v>17</v>
      </c>
      <c r="D21" s="13">
        <v>1137800</v>
      </c>
      <c r="E21" s="13">
        <v>1059100</v>
      </c>
      <c r="F21" s="26">
        <f t="shared" si="0"/>
        <v>0.93083142907365091</v>
      </c>
      <c r="G21" s="28">
        <f t="shared" si="1"/>
        <v>-78700</v>
      </c>
      <c r="H21" s="2" t="s">
        <v>38</v>
      </c>
      <c r="I21" s="5">
        <f t="shared" si="2"/>
        <v>-78700</v>
      </c>
    </row>
    <row r="22" spans="1:10" ht="18.75" x14ac:dyDescent="0.2">
      <c r="A22" s="22" t="s">
        <v>21</v>
      </c>
      <c r="B22" s="8" t="s">
        <v>14</v>
      </c>
      <c r="C22" s="8" t="s">
        <v>15</v>
      </c>
      <c r="D22" s="13">
        <v>99000</v>
      </c>
      <c r="E22" s="13">
        <v>123000</v>
      </c>
      <c r="F22" s="26">
        <f t="shared" si="0"/>
        <v>1.2424242424242424</v>
      </c>
      <c r="G22" s="28">
        <f t="shared" si="1"/>
        <v>24000</v>
      </c>
      <c r="H22" s="2"/>
      <c r="I22" s="5">
        <f t="shared" si="2"/>
        <v>24000</v>
      </c>
    </row>
    <row r="23" spans="1:10" ht="18" customHeight="1" x14ac:dyDescent="0.2">
      <c r="A23" s="22" t="s">
        <v>22</v>
      </c>
      <c r="B23" s="8" t="s">
        <v>14</v>
      </c>
      <c r="C23" s="8" t="s">
        <v>33</v>
      </c>
      <c r="D23" s="13">
        <v>350565</v>
      </c>
      <c r="E23" s="13">
        <v>618500</v>
      </c>
      <c r="F23" s="26">
        <f t="shared" si="0"/>
        <v>1.7642947812816454</v>
      </c>
      <c r="G23" s="28">
        <f t="shared" si="1"/>
        <v>267935</v>
      </c>
      <c r="H23" s="2" t="s">
        <v>39</v>
      </c>
      <c r="I23" s="5">
        <f t="shared" si="2"/>
        <v>267935</v>
      </c>
    </row>
    <row r="24" spans="1:10" ht="18.75" x14ac:dyDescent="0.2">
      <c r="A24" s="23" t="s">
        <v>23</v>
      </c>
      <c r="B24" s="8" t="s">
        <v>14</v>
      </c>
      <c r="C24" s="8" t="s">
        <v>34</v>
      </c>
      <c r="D24" s="13">
        <v>9871000</v>
      </c>
      <c r="E24" s="13">
        <v>2711000</v>
      </c>
      <c r="F24" s="26">
        <f t="shared" si="0"/>
        <v>0.27464289332387803</v>
      </c>
      <c r="G24" s="28">
        <f t="shared" si="1"/>
        <v>-7160000</v>
      </c>
      <c r="H24" s="2"/>
      <c r="I24" s="5">
        <f t="shared" si="2"/>
        <v>-7160000</v>
      </c>
    </row>
    <row r="25" spans="1:10" ht="18.75" x14ac:dyDescent="0.2">
      <c r="A25" s="23" t="s">
        <v>24</v>
      </c>
      <c r="B25" s="8" t="s">
        <v>14</v>
      </c>
      <c r="C25" s="8" t="s">
        <v>18</v>
      </c>
      <c r="D25" s="13">
        <v>778800</v>
      </c>
      <c r="E25" s="13">
        <v>1048000</v>
      </c>
      <c r="F25" s="26">
        <f t="shared" si="0"/>
        <v>1.3456599897277863</v>
      </c>
      <c r="G25" s="28">
        <f t="shared" si="1"/>
        <v>269200</v>
      </c>
      <c r="H25" s="2"/>
      <c r="I25" s="5">
        <f t="shared" si="2"/>
        <v>269200</v>
      </c>
    </row>
    <row r="26" spans="1:10" ht="20.25" customHeight="1" x14ac:dyDescent="0.2">
      <c r="A26" s="22" t="s">
        <v>25</v>
      </c>
      <c r="B26" s="8" t="s">
        <v>14</v>
      </c>
      <c r="C26" s="8" t="s">
        <v>16</v>
      </c>
      <c r="D26" s="13">
        <v>4297900</v>
      </c>
      <c r="E26" s="13">
        <v>6530600</v>
      </c>
      <c r="F26" s="26">
        <f t="shared" si="0"/>
        <v>1.5194862607319854</v>
      </c>
      <c r="G26" s="28">
        <f t="shared" si="1"/>
        <v>2232700</v>
      </c>
      <c r="H26" s="2" t="s">
        <v>41</v>
      </c>
      <c r="I26" s="5">
        <f t="shared" si="2"/>
        <v>2232700</v>
      </c>
    </row>
    <row r="27" spans="1:10" ht="18.75" x14ac:dyDescent="0.2">
      <c r="A27" s="22" t="s">
        <v>26</v>
      </c>
      <c r="B27" s="8" t="s">
        <v>14</v>
      </c>
      <c r="C27" s="8" t="s">
        <v>35</v>
      </c>
      <c r="D27" s="13">
        <v>6000</v>
      </c>
      <c r="E27" s="13">
        <v>6000</v>
      </c>
      <c r="F27" s="26">
        <f t="shared" si="0"/>
        <v>1</v>
      </c>
      <c r="G27" s="28">
        <f t="shared" si="1"/>
        <v>0</v>
      </c>
      <c r="H27" s="2"/>
      <c r="I27" s="5">
        <f t="shared" si="2"/>
        <v>0</v>
      </c>
    </row>
    <row r="28" spans="1:10" ht="18.75" x14ac:dyDescent="0.2">
      <c r="A28" s="23" t="s">
        <v>27</v>
      </c>
      <c r="B28" s="8" t="s">
        <v>14</v>
      </c>
      <c r="C28" s="8" t="s">
        <v>19</v>
      </c>
      <c r="D28" s="13">
        <v>2603700</v>
      </c>
      <c r="E28" s="13">
        <v>2497200</v>
      </c>
      <c r="F28" s="26">
        <f t="shared" si="0"/>
        <v>0.95909667012328614</v>
      </c>
      <c r="G28" s="28">
        <f t="shared" si="1"/>
        <v>-106500</v>
      </c>
      <c r="H28" s="2" t="s">
        <v>40</v>
      </c>
      <c r="I28" s="5">
        <f t="shared" si="2"/>
        <v>-106500</v>
      </c>
    </row>
    <row r="29" spans="1:10" ht="37.5" x14ac:dyDescent="0.2">
      <c r="A29" s="23" t="s">
        <v>28</v>
      </c>
      <c r="B29" s="8" t="s">
        <v>14</v>
      </c>
      <c r="C29" s="8" t="s">
        <v>20</v>
      </c>
      <c r="D29" s="13">
        <v>2015800</v>
      </c>
      <c r="E29" s="13">
        <v>1825000</v>
      </c>
      <c r="F29" s="26">
        <f t="shared" si="0"/>
        <v>0.9053477527532493</v>
      </c>
      <c r="G29" s="28">
        <f t="shared" si="1"/>
        <v>-190800</v>
      </c>
      <c r="H29" s="2"/>
      <c r="I29" s="5">
        <f t="shared" si="2"/>
        <v>-190800</v>
      </c>
    </row>
    <row r="30" spans="1:10" s="19" customFormat="1" ht="18.75" x14ac:dyDescent="0.2">
      <c r="A30" s="10" t="s">
        <v>57</v>
      </c>
      <c r="B30" s="24" t="s">
        <v>30</v>
      </c>
      <c r="C30" s="24"/>
      <c r="D30" s="12">
        <f>D31+D32+D33</f>
        <v>659700</v>
      </c>
      <c r="E30" s="12">
        <f>E31+E32+E33</f>
        <v>999300</v>
      </c>
      <c r="F30" s="26">
        <f t="shared" si="0"/>
        <v>1.5147794452023646</v>
      </c>
      <c r="G30" s="28">
        <f t="shared" si="1"/>
        <v>339600</v>
      </c>
      <c r="H30" s="18"/>
      <c r="I30" s="5">
        <f t="shared" si="2"/>
        <v>339600</v>
      </c>
    </row>
    <row r="31" spans="1:10" ht="37.5" x14ac:dyDescent="0.2">
      <c r="A31" s="14" t="s">
        <v>29</v>
      </c>
      <c r="B31" s="8" t="s">
        <v>31</v>
      </c>
      <c r="C31" s="8" t="s">
        <v>35</v>
      </c>
      <c r="D31" s="13">
        <v>419700</v>
      </c>
      <c r="E31" s="13">
        <v>414200</v>
      </c>
      <c r="F31" s="26">
        <f t="shared" si="0"/>
        <v>0.98689540147724564</v>
      </c>
      <c r="G31" s="28">
        <f t="shared" si="1"/>
        <v>-5500</v>
      </c>
      <c r="H31" s="2" t="s">
        <v>42</v>
      </c>
      <c r="I31" s="5">
        <f t="shared" si="2"/>
        <v>-5500</v>
      </c>
    </row>
    <row r="32" spans="1:10" ht="18.75" x14ac:dyDescent="0.2">
      <c r="A32" s="14" t="s">
        <v>58</v>
      </c>
      <c r="B32" s="8" t="s">
        <v>32</v>
      </c>
      <c r="C32" s="8" t="s">
        <v>35</v>
      </c>
      <c r="D32" s="13">
        <v>240000</v>
      </c>
      <c r="E32" s="13">
        <v>585100</v>
      </c>
      <c r="F32" s="26">
        <f t="shared" si="0"/>
        <v>2.4379166666666667</v>
      </c>
      <c r="G32" s="28">
        <f t="shared" si="1"/>
        <v>345100</v>
      </c>
      <c r="H32" s="2"/>
      <c r="I32" s="5">
        <f t="shared" si="2"/>
        <v>345100</v>
      </c>
    </row>
    <row r="33" spans="1:9" ht="18.75" hidden="1" x14ac:dyDescent="0.2">
      <c r="A33" s="14" t="s">
        <v>61</v>
      </c>
      <c r="B33" s="8">
        <v>853</v>
      </c>
      <c r="C33" s="8">
        <v>290</v>
      </c>
      <c r="D33" s="13"/>
      <c r="E33" s="13"/>
      <c r="F33" s="26"/>
      <c r="G33" s="28">
        <f t="shared" si="1"/>
        <v>0</v>
      </c>
      <c r="H33" s="2" t="s">
        <v>62</v>
      </c>
      <c r="I33" s="5">
        <f t="shared" si="2"/>
        <v>0</v>
      </c>
    </row>
    <row r="34" spans="1:9" ht="18.75" x14ac:dyDescent="0.2">
      <c r="A34" s="29" t="s">
        <v>47</v>
      </c>
      <c r="B34" s="11"/>
      <c r="C34" s="15"/>
      <c r="D34" s="16">
        <f>D5+D17+D20+D30</f>
        <v>102961800</v>
      </c>
      <c r="E34" s="16">
        <f>E5+E17+E20+E30</f>
        <v>93993732</v>
      </c>
      <c r="F34" s="26">
        <f t="shared" si="0"/>
        <v>0.91289907519099311</v>
      </c>
      <c r="G34" s="28">
        <f t="shared" si="1"/>
        <v>-8968068</v>
      </c>
      <c r="H34" s="2"/>
      <c r="I34" s="5">
        <f t="shared" si="2"/>
        <v>-8968068</v>
      </c>
    </row>
    <row r="36" spans="1:9" x14ac:dyDescent="0.2">
      <c r="A36" s="4"/>
      <c r="E36" s="7"/>
    </row>
    <row r="38" spans="1:9" x14ac:dyDescent="0.2">
      <c r="A38" s="3"/>
      <c r="E38" s="5"/>
    </row>
    <row r="39" spans="1:9" x14ac:dyDescent="0.2">
      <c r="A39" s="3"/>
      <c r="E39" s="6"/>
    </row>
    <row r="41" spans="1:9" ht="14.25" x14ac:dyDescent="0.2">
      <c r="A41" s="1"/>
      <c r="B41" s="1"/>
    </row>
  </sheetData>
  <mergeCells count="8">
    <mergeCell ref="A1:G1"/>
    <mergeCell ref="H2:H3"/>
    <mergeCell ref="E2:E3"/>
    <mergeCell ref="A2:A3"/>
    <mergeCell ref="B2:C2"/>
    <mergeCell ref="D2:D3"/>
    <mergeCell ref="F2:F3"/>
    <mergeCell ref="G2:G3"/>
  </mergeCells>
  <pageMargins left="1.3779527559055118" right="0.39370078740157483" top="0.78740157480314965" bottom="0.78740157480314965" header="0.19685039370078741" footer="0.15748031496062992"/>
  <pageSetup paperSize="9" scale="8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Перепелица Михаил Иванович</cp:lastModifiedBy>
  <cp:lastPrinted>2015-10-26T11:11:35Z</cp:lastPrinted>
  <dcterms:created xsi:type="dcterms:W3CDTF">2014-07-09T13:49:00Z</dcterms:created>
  <dcterms:modified xsi:type="dcterms:W3CDTF">2015-10-26T11:11:43Z</dcterms:modified>
</cp:coreProperties>
</file>