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1340" windowHeight="6030"/>
  </bookViews>
  <sheets>
    <sheet name="Лист1" sheetId="1" r:id="rId1"/>
  </sheets>
  <definedNames>
    <definedName name="_xlnm.Print_Titles" localSheetId="0">Лист1!$3:$3</definedName>
    <definedName name="_xlnm.Print_Area" localSheetId="0">Лист1!$A$1:$K$71</definedName>
  </definedNames>
  <calcPr calcId="125725"/>
</workbook>
</file>

<file path=xl/calcChain.xml><?xml version="1.0" encoding="utf-8"?>
<calcChain xmlns="http://schemas.openxmlformats.org/spreadsheetml/2006/main">
  <c r="J38" i="1"/>
  <c r="J32"/>
  <c r="K32" s="1"/>
  <c r="K34"/>
  <c r="K31"/>
  <c r="K33"/>
  <c r="K35"/>
  <c r="K38"/>
  <c r="K28"/>
  <c r="K27"/>
  <c r="K26"/>
  <c r="K25"/>
  <c r="K24"/>
  <c r="K23"/>
  <c r="K39"/>
  <c r="K59"/>
  <c r="K60"/>
  <c r="K62"/>
  <c r="K64"/>
  <c r="K58"/>
  <c r="J57"/>
  <c r="J4"/>
  <c r="J56" l="1"/>
  <c r="H68"/>
  <c r="G68"/>
  <c r="J20" l="1"/>
  <c r="J71" s="1"/>
  <c r="H38"/>
  <c r="H21"/>
  <c r="H67" l="1"/>
  <c r="G67"/>
  <c r="I40"/>
  <c r="I41"/>
  <c r="I42"/>
  <c r="I43"/>
  <c r="I44"/>
  <c r="I45"/>
  <c r="I46"/>
  <c r="I47"/>
  <c r="I48"/>
  <c r="I49"/>
  <c r="I50"/>
  <c r="I51"/>
  <c r="I52"/>
  <c r="I53"/>
  <c r="I54"/>
  <c r="I55"/>
  <c r="I69"/>
  <c r="K69" s="1"/>
  <c r="I70"/>
  <c r="K70" s="1"/>
  <c r="I68" l="1"/>
  <c r="H57"/>
  <c r="H56" s="1"/>
  <c r="I58"/>
  <c r="I65"/>
  <c r="K65" s="1"/>
  <c r="H29"/>
  <c r="H12"/>
  <c r="H4" s="1"/>
  <c r="G39"/>
  <c r="I39" s="1"/>
  <c r="G38"/>
  <c r="I38" s="1"/>
  <c r="G36"/>
  <c r="I36" s="1"/>
  <c r="K36" s="1"/>
  <c r="G37"/>
  <c r="I37" s="1"/>
  <c r="K37" s="1"/>
  <c r="G61"/>
  <c r="I61" s="1"/>
  <c r="K61" s="1"/>
  <c r="G62"/>
  <c r="I62" s="1"/>
  <c r="G63"/>
  <c r="I63" s="1"/>
  <c r="K63" s="1"/>
  <c r="G64"/>
  <c r="I64" s="1"/>
  <c r="G66"/>
  <c r="I66" s="1"/>
  <c r="K66" s="1"/>
  <c r="G59"/>
  <c r="F57"/>
  <c r="F56" s="1"/>
  <c r="F12"/>
  <c r="F29"/>
  <c r="F20" s="1"/>
  <c r="I67" l="1"/>
  <c r="K67" s="1"/>
  <c r="K68"/>
  <c r="H20"/>
  <c r="H71" s="1"/>
  <c r="G57"/>
  <c r="G56" s="1"/>
  <c r="F4"/>
  <c r="F71" s="1"/>
  <c r="I59"/>
  <c r="I57" s="1"/>
  <c r="D41"/>
  <c r="E41" s="1"/>
  <c r="D36"/>
  <c r="D29"/>
  <c r="E29" s="1"/>
  <c r="D23"/>
  <c r="E23" s="1"/>
  <c r="D21"/>
  <c r="D18"/>
  <c r="E18" s="1"/>
  <c r="D15"/>
  <c r="D12"/>
  <c r="D8"/>
  <c r="E45"/>
  <c r="E44"/>
  <c r="E31"/>
  <c r="G31" s="1"/>
  <c r="I31" s="1"/>
  <c r="E10"/>
  <c r="E24"/>
  <c r="E6"/>
  <c r="E7"/>
  <c r="E5"/>
  <c r="E11"/>
  <c r="E42"/>
  <c r="E67"/>
  <c r="E55"/>
  <c r="E54"/>
  <c r="E53"/>
  <c r="E52"/>
  <c r="E51"/>
  <c r="E50"/>
  <c r="E49"/>
  <c r="E48"/>
  <c r="E47"/>
  <c r="E46"/>
  <c r="E43"/>
  <c r="E30"/>
  <c r="G30" s="1"/>
  <c r="E22"/>
  <c r="G22" s="1"/>
  <c r="I22" s="1"/>
  <c r="K22" s="1"/>
  <c r="G13"/>
  <c r="E9"/>
  <c r="E19"/>
  <c r="E17"/>
  <c r="E16"/>
  <c r="I56" l="1"/>
  <c r="K56"/>
  <c r="K57"/>
  <c r="G12"/>
  <c r="G4" s="1"/>
  <c r="I13"/>
  <c r="G29"/>
  <c r="I30"/>
  <c r="D14"/>
  <c r="E15"/>
  <c r="E14" s="1"/>
  <c r="E21"/>
  <c r="E20" s="1"/>
  <c r="E8"/>
  <c r="I29" l="1"/>
  <c r="K29" s="1"/>
  <c r="K30"/>
  <c r="I12"/>
  <c r="K13"/>
  <c r="E71"/>
  <c r="G21"/>
  <c r="G20" s="1"/>
  <c r="D4"/>
  <c r="D20"/>
  <c r="I4" l="1"/>
  <c r="K12"/>
  <c r="K4" s="1"/>
  <c r="I21"/>
  <c r="G71"/>
  <c r="D72"/>
  <c r="I20" l="1"/>
  <c r="I71" s="1"/>
  <c r="K21"/>
  <c r="K20" s="1"/>
  <c r="K71" s="1"/>
</calcChain>
</file>

<file path=xl/sharedStrings.xml><?xml version="1.0" encoding="utf-8"?>
<sst xmlns="http://schemas.openxmlformats.org/spreadsheetml/2006/main" count="91" uniqueCount="80">
  <si>
    <t>№</t>
  </si>
  <si>
    <t>1.</t>
  </si>
  <si>
    <t>ВСЕГО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</si>
  <si>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</si>
  <si>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II.</t>
  </si>
  <si>
    <t>НЕПРОГРАММНАЯ ЧАСТЬ</t>
  </si>
  <si>
    <t xml:space="preserve">ОБЪЕКТЫ, ФИНАНСИРУЕМЫЕ ЗА СЧЕТ СРЕДСТВ, ПЕРЕДАВАЕМЫХ В МЕСТНЫЕ БЮДЖЕТЫ ПО МЕЖБЮДЖЕТНЫМ ОТНОШЕНИЯМ 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</si>
  <si>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</si>
  <si>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</si>
  <si>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 xml:space="preserve">Обеспечение автомобильными дорогами новых микрорайонов </t>
  </si>
  <si>
    <t>2.</t>
  </si>
  <si>
    <t>Реконструкция объектов Московского проспекта и улично-дорожной сети г. Ярославля</t>
  </si>
  <si>
    <t>3.</t>
  </si>
  <si>
    <t>4.</t>
  </si>
  <si>
    <t>Строительство автодорог, тротуаров и подъездных путей, микрорайона массовой малоэтажной застройки МКР № 2 городского поселения Ростов Ростовского муниципального района и подъездных путей к нему</t>
  </si>
  <si>
    <t>Строительство подъезда к д. Правдино в Некоузском муниципальном районе</t>
  </si>
  <si>
    <t>Федеральная целевая программа "Социальное развитие села до 2012 года"</t>
  </si>
  <si>
    <t>Строительство концертно-зрелищного центра с инженерными коммуникациями, г. Ярославль</t>
  </si>
  <si>
    <t>5.</t>
  </si>
  <si>
    <t>Строительство I очереди обхода г. Ярославля с мостом через реку Волгу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</si>
  <si>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</si>
  <si>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</si>
  <si>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</si>
  <si>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</si>
  <si>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</si>
  <si>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</si>
  <si>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</si>
  <si>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</si>
  <si>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Мероприятия по соединению сельских населенных пунктов автомобильными дорогами с твердым покрытием с сетью дорог общего пользования</t>
  </si>
  <si>
    <t>Строительство автодороги Туношна - Бурмакино - Новое в Некрасовском МР Ярославской области</t>
  </si>
  <si>
    <t>Федеральная целевая программа "Развитие транспортной системы России (2010-2015 годы)". Подпрограмма "Автомобильные дороги"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</si>
  <si>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</si>
  <si>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7.</t>
  </si>
  <si>
    <t>Реконструкция объектов конно-спортивного комплекса с инженерными коммуникациями, г.Ярославль</t>
  </si>
  <si>
    <t>Строительство автодороги Туношна - Бурмакино - Новое в Некрасовском муниципальном районе</t>
  </si>
  <si>
    <t>Федеральная целевая программа "Развитие физической культуры и спорта в Российской Федерации на 2006-2015 годы"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</si>
  <si>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</si>
  <si>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</si>
  <si>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</si>
  <si>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</si>
  <si>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</si>
  <si>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</si>
  <si>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</si>
  <si>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</si>
  <si>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r>
      <t xml:space="preserve">Строительство разводящих сетей д.Костюшино, </t>
    </r>
    <r>
      <rPr>
        <sz val="12"/>
        <color rgb="FFFF0000"/>
        <rFont val="Times New Roman"/>
        <family val="1"/>
        <charset val="204"/>
      </rPr>
      <t xml:space="preserve">Захарцево, </t>
    </r>
    <r>
      <rPr>
        <sz val="12"/>
        <rFont val="Times New Roman"/>
        <family val="1"/>
        <charset val="204"/>
      </rPr>
      <t>Даниловский муниципальный район</t>
    </r>
  </si>
  <si>
    <t>поправки</t>
  </si>
  <si>
    <t>2011 год        (тыс. руб.)</t>
  </si>
  <si>
    <t>Газификация дер. Костюшино, дер. Захарцево, Даниловский муниципальный район</t>
  </si>
  <si>
    <t>Газоснабжение жилых домов дер. Настасьино и дер. Тимино, Любимский муниципальный район</t>
  </si>
  <si>
    <t>Газификация пос. Соколиный, дер. Шарна, дер. Починок, Любимский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</si>
  <si>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</si>
  <si>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</si>
  <si>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</si>
  <si>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</si>
  <si>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Завершение строительства корпуса стационарных отделений МУЗ «Некрасовская ЦРБ»</t>
  </si>
  <si>
    <t xml:space="preserve">Изменения, вносимые в перечень строек и объектов, финансируемых за счет средств федерального бюджета, внебюджетных государственных фондов и государственных корпораций на 2011 год </t>
  </si>
  <si>
    <t>Поправки в июне 2011 года</t>
  </si>
  <si>
    <t xml:space="preserve">Строительство крытого катка с искусственным льдом, г. Переславль-Залесский  </t>
  </si>
  <si>
    <t>Федеральная целевая программа "Культура России (2006-2011 годы)"</t>
  </si>
  <si>
    <t xml:space="preserve">2011 год        </t>
  </si>
  <si>
    <t xml:space="preserve"> 2011 год                            </t>
  </si>
  <si>
    <t>Бюджетные инвестиции в объекты капитального строительства собственности муниципальных образований</t>
  </si>
  <si>
    <t>Поправки в сентябре                                                                                  2011 года</t>
  </si>
  <si>
    <t xml:space="preserve"> 2011 год                                                  (с учетом поправок)                           </t>
  </si>
  <si>
    <t>(руб.)</t>
  </si>
  <si>
    <t>Строительство разводящих сетей в с. Улейма, Угличский муниципальный район</t>
  </si>
  <si>
    <t xml:space="preserve">Берегоукрепление правого берега р. Волги от Хлебной биржи до "Обелиска" в г. Рыбинске, городской округ г. Рыбинск </t>
  </si>
  <si>
    <t>Реконструкция берегоукрепления набережной р. Волги в г. Угличе Ярославской области (3-я очередь). 1-ый этап строительства.  Участок 2. Район Кремля (берегоукрепительные работы) Угличский муниципальный район</t>
  </si>
  <si>
    <t xml:space="preserve"> 2011 год                                                          </t>
  </si>
  <si>
    <t>Поправки в декабре                                                                              2011 года</t>
  </si>
  <si>
    <t xml:space="preserve">Подпрограмма "Стимулирование программ развития жилищного строительства субъектов Российской Федерации" федеральной целевой программы "Жилище" на 2011-2015 годы </t>
  </si>
  <si>
    <t>Наименование  программы и объекта</t>
  </si>
  <si>
    <t>Здание школы с инженерными коммуникациями. Ярославская область,                       г. Рыбинск, ул. Моторостроителей, д. 27,                    3 этап: строительство спортивного комплекса (открытые спортивные площадки). 4 этап: завершение строительства учебной части школы</t>
  </si>
  <si>
    <t>Региональная адресная программа по переселению граждан из аварийного жилищного фонда Ярославской области                     на 2011 год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</si>
  <si>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  на 2011 год</t>
  </si>
  <si>
    <t>Расширение газовых сетей. Газификация                    пос. Красный Октябрь с установкой шкафного газораспределительного пункта для перехода с высокого давления на низкое, Борисоглебский муниципальный район</t>
  </si>
  <si>
    <t>Газификация дер. Туфаново, дер. Скоково и дер. Решетники, Даниловский муниципальный район</t>
  </si>
  <si>
    <t>Детское дошкольное учреждение с инженерными коммуникациями. Ярославская область, г. Ярославль, Фрунзенский район,                 ул. Доронина, у дома № 10, корпус 2</t>
  </si>
  <si>
    <t>Здание муниципального дошкольного образовательного учреждения с инженерными коммуникациями. Хозяйственный блок с инженерными коммуникациями. Ярославская область, г. Ярославль, ул. Строителей                         (в районе дома 5, корпус 5)</t>
  </si>
  <si>
    <t>это отправлено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</si>
</sst>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;[Red]#,##0"/>
    <numFmt numFmtId="165" formatCode="_-* #,##0_р_._-;\-* #,##0_р_._-;_-* &quot;-&quot;??_р_._-;_-@_-"/>
  </numFmts>
  <fonts count="2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i/>
      <sz val="12"/>
      <color indexed="8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color indexed="10"/>
      <name val="Times New Roman Cyr"/>
      <family val="1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sz val="12"/>
      <color indexed="8"/>
      <name val="Times New Roman CYR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7" fillId="0" borderId="0"/>
    <xf numFmtId="0" fontId="8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3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0" fontId="2" fillId="0" borderId="1" xfId="2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1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49" fontId="18" fillId="0" borderId="1" xfId="1" applyNumberFormat="1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164" fontId="11" fillId="0" borderId="1" xfId="3" applyNumberFormat="1" applyFont="1" applyFill="1" applyBorder="1" applyAlignment="1">
      <alignment horizontal="right" vertical="top" wrapText="1"/>
    </xf>
    <xf numFmtId="49" fontId="11" fillId="0" borderId="1" xfId="1" applyNumberFormat="1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/>
    </xf>
    <xf numFmtId="3" fontId="20" fillId="0" borderId="1" xfId="0" applyNumberFormat="1" applyFont="1" applyBorder="1" applyAlignment="1">
      <alignment vertical="top"/>
    </xf>
    <xf numFmtId="3" fontId="11" fillId="0" borderId="1" xfId="0" applyNumberFormat="1" applyFont="1" applyBorder="1" applyAlignment="1">
      <alignment vertical="top"/>
    </xf>
    <xf numFmtId="0" fontId="11" fillId="0" borderId="1" xfId="2" applyFont="1" applyFill="1" applyBorder="1" applyAlignment="1">
      <alignment vertical="top" wrapText="1"/>
    </xf>
    <xf numFmtId="0" fontId="2" fillId="0" borderId="1" xfId="2" applyFont="1" applyFill="1" applyBorder="1" applyAlignment="1">
      <alignment horizontal="left" wrapText="1"/>
    </xf>
    <xf numFmtId="0" fontId="10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13" fillId="0" borderId="4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3" fontId="11" fillId="0" borderId="1" xfId="0" applyNumberFormat="1" applyFont="1" applyFill="1" applyBorder="1" applyAlignment="1">
      <alignment vertical="top"/>
    </xf>
    <xf numFmtId="3" fontId="2" fillId="0" borderId="1" xfId="0" applyNumberFormat="1" applyFont="1" applyFill="1" applyBorder="1" applyAlignment="1">
      <alignment vertical="top"/>
    </xf>
    <xf numFmtId="0" fontId="14" fillId="0" borderId="1" xfId="0" applyFont="1" applyFill="1" applyBorder="1" applyAlignment="1">
      <alignment vertical="top"/>
    </xf>
    <xf numFmtId="0" fontId="9" fillId="0" borderId="2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165" fontId="2" fillId="0" borderId="1" xfId="4" applyNumberFormat="1" applyFont="1" applyFill="1" applyBorder="1" applyAlignment="1">
      <alignment vertical="top" wrapText="1"/>
    </xf>
    <xf numFmtId="3" fontId="2" fillId="0" borderId="1" xfId="2" applyNumberFormat="1" applyFont="1" applyFill="1" applyBorder="1" applyAlignment="1">
      <alignment vertical="top" wrapText="1"/>
    </xf>
    <xf numFmtId="165" fontId="11" fillId="0" borderId="1" xfId="4" applyNumberFormat="1" applyFont="1" applyFill="1" applyBorder="1" applyAlignment="1">
      <alignment vertical="top" wrapText="1"/>
    </xf>
    <xf numFmtId="3" fontId="11" fillId="0" borderId="1" xfId="2" applyNumberFormat="1" applyFont="1" applyFill="1" applyBorder="1" applyAlignment="1">
      <alignment vertical="top" wrapText="1"/>
    </xf>
    <xf numFmtId="165" fontId="11" fillId="0" borderId="1" xfId="4" applyNumberFormat="1" applyFont="1" applyFill="1" applyBorder="1" applyAlignment="1">
      <alignment vertical="center" wrapText="1"/>
    </xf>
    <xf numFmtId="165" fontId="13" fillId="0" borderId="1" xfId="4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3" fontId="11" fillId="0" borderId="1" xfId="4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vertical="top"/>
    </xf>
    <xf numFmtId="3" fontId="11" fillId="0" borderId="1" xfId="4" applyNumberFormat="1" applyFont="1" applyFill="1" applyBorder="1" applyAlignment="1">
      <alignment vertical="top" wrapText="1"/>
    </xf>
    <xf numFmtId="3" fontId="2" fillId="0" borderId="1" xfId="4" applyNumberFormat="1" applyFont="1" applyFill="1" applyBorder="1" applyAlignment="1">
      <alignment vertical="top" wrapText="1"/>
    </xf>
    <xf numFmtId="3" fontId="13" fillId="0" borderId="1" xfId="4" applyNumberFormat="1" applyFont="1" applyFill="1" applyBorder="1" applyAlignment="1">
      <alignment vertical="top" wrapText="1"/>
    </xf>
    <xf numFmtId="3" fontId="6" fillId="0" borderId="1" xfId="0" applyNumberFormat="1" applyFont="1" applyBorder="1" applyAlignment="1">
      <alignment vertical="top"/>
    </xf>
    <xf numFmtId="3" fontId="2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 vertical="center"/>
    </xf>
    <xf numFmtId="37" fontId="22" fillId="0" borderId="1" xfId="4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0" xfId="0" applyFont="1" applyFill="1" applyAlignment="1">
      <alignment vertical="top"/>
    </xf>
    <xf numFmtId="0" fontId="23" fillId="0" borderId="0" xfId="0" applyFont="1" applyAlignment="1">
      <alignment vertical="top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</cellXfs>
  <cellStyles count="5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3"/>
  <sheetViews>
    <sheetView tabSelected="1" view="pageBreakPreview" topLeftCell="B56" zoomScaleNormal="100" zoomScaleSheetLayoutView="100" workbookViewId="0">
      <selection activeCell="B73" sqref="B73"/>
    </sheetView>
  </sheetViews>
  <sheetFormatPr defaultRowHeight="15.75"/>
  <cols>
    <col min="1" max="1" width="4.5703125" style="1" hidden="1" customWidth="1"/>
    <col min="2" max="2" width="44.85546875" style="1" customWidth="1"/>
    <col min="3" max="3" width="12" hidden="1" customWidth="1"/>
    <col min="4" max="4" width="13.7109375" hidden="1" customWidth="1"/>
    <col min="5" max="5" width="13.5703125" hidden="1" customWidth="1"/>
    <col min="6" max="6" width="15" hidden="1" customWidth="1"/>
    <col min="7" max="7" width="15.42578125" hidden="1" customWidth="1"/>
    <col min="8" max="8" width="15" hidden="1" customWidth="1"/>
    <col min="9" max="9" width="15.42578125" customWidth="1"/>
    <col min="10" max="10" width="17" customWidth="1"/>
    <col min="11" max="11" width="17.42578125" customWidth="1"/>
  </cols>
  <sheetData>
    <row r="1" spans="1:11" ht="78" customHeight="1">
      <c r="A1" s="72" t="s">
        <v>55</v>
      </c>
      <c r="B1" s="72"/>
      <c r="C1" s="72"/>
      <c r="D1" s="72"/>
      <c r="E1" s="72"/>
      <c r="F1" s="72"/>
      <c r="G1" s="72"/>
      <c r="H1" s="72"/>
      <c r="I1" s="73"/>
      <c r="J1" s="73"/>
      <c r="K1" s="73"/>
    </row>
    <row r="2" spans="1:11" ht="18" customHeight="1">
      <c r="G2" s="58"/>
      <c r="K2" s="67" t="s">
        <v>64</v>
      </c>
    </row>
    <row r="3" spans="1:11" s="15" customFormat="1" ht="51.75" customHeight="1">
      <c r="A3" s="21" t="s">
        <v>0</v>
      </c>
      <c r="B3" s="2" t="s">
        <v>71</v>
      </c>
      <c r="C3" s="3" t="s">
        <v>46</v>
      </c>
      <c r="D3" s="3" t="s">
        <v>45</v>
      </c>
      <c r="E3" s="3" t="s">
        <v>59</v>
      </c>
      <c r="F3" s="47" t="s">
        <v>56</v>
      </c>
      <c r="G3" s="47" t="s">
        <v>60</v>
      </c>
      <c r="H3" s="47" t="s">
        <v>62</v>
      </c>
      <c r="I3" s="47" t="s">
        <v>68</v>
      </c>
      <c r="J3" s="66" t="s">
        <v>69</v>
      </c>
      <c r="K3" s="66" t="s">
        <v>63</v>
      </c>
    </row>
    <row r="4" spans="1:11" s="15" customFormat="1" ht="79.5" hidden="1" customHeight="1">
      <c r="A4" s="44"/>
      <c r="B4" s="46" t="s">
        <v>3</v>
      </c>
      <c r="C4" s="45"/>
      <c r="D4" s="43" t="e">
        <f>#REF!+D14</f>
        <v>#REF!</v>
      </c>
      <c r="E4" s="43"/>
      <c r="F4" s="55">
        <f>F12+F56</f>
        <v>239768282</v>
      </c>
      <c r="G4" s="60">
        <f>G12</f>
        <v>225068282</v>
      </c>
      <c r="H4" s="60">
        <f t="shared" ref="H4:K4" si="0">H12</f>
        <v>0</v>
      </c>
      <c r="I4" s="60">
        <f t="shared" si="0"/>
        <v>225068282</v>
      </c>
      <c r="J4" s="60">
        <f t="shared" si="0"/>
        <v>0</v>
      </c>
      <c r="K4" s="60">
        <f t="shared" si="0"/>
        <v>225068282</v>
      </c>
    </row>
    <row r="5" spans="1:11" s="15" customFormat="1" ht="49.5" hidden="1" customHeight="1">
      <c r="A5" s="22" t="s">
        <v>1</v>
      </c>
      <c r="B5" s="13" t="s">
        <v>31</v>
      </c>
      <c r="C5" s="30"/>
      <c r="D5" s="30"/>
      <c r="E5" s="30">
        <f t="shared" ref="E5:E67" si="1">C5+D5</f>
        <v>0</v>
      </c>
      <c r="F5" s="48"/>
      <c r="G5" s="61"/>
      <c r="H5" s="61"/>
      <c r="I5" s="61"/>
      <c r="J5" s="48"/>
      <c r="K5" s="61"/>
    </row>
    <row r="6" spans="1:11" s="15" customFormat="1" ht="31.5" hidden="1" customHeight="1">
      <c r="A6" s="22"/>
      <c r="B6" s="23" t="s">
        <v>19</v>
      </c>
      <c r="C6" s="28"/>
      <c r="D6" s="28"/>
      <c r="E6" s="28">
        <f t="shared" si="1"/>
        <v>0</v>
      </c>
      <c r="F6" s="48"/>
      <c r="G6" s="61"/>
      <c r="H6" s="61"/>
      <c r="I6" s="61"/>
      <c r="J6" s="48"/>
      <c r="K6" s="61"/>
    </row>
    <row r="7" spans="1:11" s="15" customFormat="1" ht="35.25" hidden="1" customHeight="1">
      <c r="A7" s="22"/>
      <c r="B7" s="23" t="s">
        <v>34</v>
      </c>
      <c r="C7" s="28"/>
      <c r="D7" s="28"/>
      <c r="E7" s="28">
        <f t="shared" si="1"/>
        <v>0</v>
      </c>
      <c r="F7" s="48"/>
      <c r="G7" s="61"/>
      <c r="H7" s="61"/>
      <c r="I7" s="61"/>
      <c r="J7" s="48"/>
      <c r="K7" s="61"/>
    </row>
    <row r="8" spans="1:11" s="15" customFormat="1" ht="49.5" hidden="1" customHeight="1">
      <c r="A8" s="37" t="s">
        <v>10</v>
      </c>
      <c r="B8" s="13" t="s">
        <v>27</v>
      </c>
      <c r="C8" s="38"/>
      <c r="D8" s="38">
        <f>D9+D11</f>
        <v>0</v>
      </c>
      <c r="E8" s="38">
        <f t="shared" si="1"/>
        <v>0</v>
      </c>
      <c r="F8" s="48"/>
      <c r="G8" s="61"/>
      <c r="H8" s="61"/>
      <c r="I8" s="61"/>
      <c r="J8" s="48"/>
      <c r="K8" s="61"/>
    </row>
    <row r="9" spans="1:11" s="15" customFormat="1" ht="31.5" hidden="1" customHeight="1">
      <c r="A9" s="37"/>
      <c r="B9" s="23" t="s">
        <v>19</v>
      </c>
      <c r="C9" s="39"/>
      <c r="D9" s="39"/>
      <c r="E9" s="39">
        <f t="shared" si="1"/>
        <v>0</v>
      </c>
      <c r="F9" s="48"/>
      <c r="G9" s="61"/>
      <c r="H9" s="61"/>
      <c r="I9" s="61"/>
      <c r="J9" s="48"/>
      <c r="K9" s="61"/>
    </row>
    <row r="10" spans="1:11" s="15" customFormat="1" ht="52.5" hidden="1" customHeight="1">
      <c r="A10" s="22"/>
      <c r="B10" s="27" t="s">
        <v>28</v>
      </c>
      <c r="C10" s="28"/>
      <c r="D10" s="28"/>
      <c r="E10" s="28">
        <f t="shared" si="1"/>
        <v>0</v>
      </c>
      <c r="F10" s="48"/>
      <c r="G10" s="61"/>
      <c r="H10" s="61"/>
      <c r="I10" s="61"/>
      <c r="J10" s="48"/>
      <c r="K10" s="61"/>
    </row>
    <row r="11" spans="1:11" s="15" customFormat="1" ht="31.5" hidden="1" customHeight="1">
      <c r="A11" s="22"/>
      <c r="B11" s="23" t="s">
        <v>29</v>
      </c>
      <c r="C11" s="28"/>
      <c r="D11" s="28"/>
      <c r="E11" s="28">
        <f t="shared" si="1"/>
        <v>0</v>
      </c>
      <c r="F11" s="48"/>
      <c r="G11" s="61"/>
      <c r="H11" s="61"/>
      <c r="I11" s="61"/>
      <c r="J11" s="48"/>
      <c r="K11" s="61"/>
    </row>
    <row r="12" spans="1:11" s="15" customFormat="1" ht="32.25" hidden="1" customHeight="1">
      <c r="A12" s="7" t="s">
        <v>12</v>
      </c>
      <c r="B12" s="33" t="s">
        <v>58</v>
      </c>
      <c r="C12" s="30"/>
      <c r="D12" s="30">
        <f>D13</f>
        <v>0</v>
      </c>
      <c r="E12" s="30"/>
      <c r="F12" s="53">
        <f>F13</f>
        <v>225068282</v>
      </c>
      <c r="G12" s="62">
        <f>G13</f>
        <v>225068282</v>
      </c>
      <c r="H12" s="62">
        <f>H13</f>
        <v>0</v>
      </c>
      <c r="I12" s="62">
        <f>I13</f>
        <v>225068282</v>
      </c>
      <c r="J12" s="48"/>
      <c r="K12" s="62">
        <f t="shared" ref="K12:K13" si="2">I12+J12</f>
        <v>225068282</v>
      </c>
    </row>
    <row r="13" spans="1:11" s="15" customFormat="1" ht="45.75" hidden="1" customHeight="1">
      <c r="A13" s="7"/>
      <c r="B13" s="11" t="s">
        <v>17</v>
      </c>
      <c r="C13" s="28"/>
      <c r="D13" s="28"/>
      <c r="E13" s="28"/>
      <c r="F13" s="51">
        <v>225068282</v>
      </c>
      <c r="G13" s="63">
        <f>E13+F13</f>
        <v>225068282</v>
      </c>
      <c r="H13" s="63"/>
      <c r="I13" s="63">
        <f>G13+H13</f>
        <v>225068282</v>
      </c>
      <c r="J13" s="48"/>
      <c r="K13" s="63">
        <f t="shared" si="2"/>
        <v>225068282</v>
      </c>
    </row>
    <row r="14" spans="1:11" s="15" customFormat="1" ht="17.25" hidden="1" customHeight="1">
      <c r="A14" s="7" t="s">
        <v>4</v>
      </c>
      <c r="B14" s="4" t="s">
        <v>5</v>
      </c>
      <c r="C14" s="30"/>
      <c r="D14" s="30" t="e">
        <f>D15+D18+#REF!</f>
        <v>#REF!</v>
      </c>
      <c r="E14" s="30">
        <f>E15+E18</f>
        <v>0</v>
      </c>
      <c r="F14" s="48"/>
      <c r="G14" s="61"/>
      <c r="H14" s="61"/>
      <c r="I14" s="61"/>
      <c r="J14" s="48"/>
      <c r="K14" s="61"/>
    </row>
    <row r="15" spans="1:11" s="15" customFormat="1" ht="34.5" hidden="1" customHeight="1">
      <c r="A15" s="7" t="s">
        <v>1</v>
      </c>
      <c r="B15" s="33" t="s">
        <v>7</v>
      </c>
      <c r="C15" s="26"/>
      <c r="D15" s="26">
        <f>SUM(D16:D17)</f>
        <v>0</v>
      </c>
      <c r="E15" s="26">
        <f t="shared" si="1"/>
        <v>0</v>
      </c>
      <c r="F15" s="48"/>
      <c r="G15" s="61"/>
      <c r="H15" s="61"/>
      <c r="I15" s="61"/>
      <c r="J15" s="48"/>
      <c r="K15" s="61"/>
    </row>
    <row r="16" spans="1:11" s="25" customFormat="1" ht="36" hidden="1" customHeight="1">
      <c r="A16" s="5"/>
      <c r="B16" s="24" t="s">
        <v>8</v>
      </c>
      <c r="C16" s="28"/>
      <c r="D16" s="28"/>
      <c r="E16" s="28">
        <f t="shared" si="1"/>
        <v>0</v>
      </c>
      <c r="F16" s="49"/>
      <c r="G16" s="65"/>
      <c r="H16" s="65"/>
      <c r="I16" s="65"/>
      <c r="J16" s="49"/>
      <c r="K16" s="65"/>
    </row>
    <row r="17" spans="1:11" s="25" customFormat="1" ht="31.5" hidden="1" customHeight="1">
      <c r="A17" s="5"/>
      <c r="B17" s="24" t="s">
        <v>15</v>
      </c>
      <c r="C17" s="29"/>
      <c r="D17" s="29"/>
      <c r="E17" s="29">
        <f t="shared" si="1"/>
        <v>0</v>
      </c>
      <c r="F17" s="49"/>
      <c r="G17" s="65"/>
      <c r="H17" s="65"/>
      <c r="I17" s="65"/>
      <c r="J17" s="49"/>
      <c r="K17" s="65"/>
    </row>
    <row r="18" spans="1:11" s="15" customFormat="1" ht="22.5" hidden="1" customHeight="1">
      <c r="A18" s="8" t="s">
        <v>10</v>
      </c>
      <c r="B18" s="14" t="s">
        <v>9</v>
      </c>
      <c r="C18" s="28"/>
      <c r="D18" s="28">
        <f>SUM(D19)</f>
        <v>0</v>
      </c>
      <c r="E18" s="28">
        <f t="shared" si="1"/>
        <v>0</v>
      </c>
      <c r="F18" s="48"/>
      <c r="G18" s="61"/>
      <c r="H18" s="61"/>
      <c r="I18" s="61"/>
      <c r="J18" s="48"/>
      <c r="K18" s="61"/>
    </row>
    <row r="19" spans="1:11" s="15" customFormat="1" ht="50.25" hidden="1" customHeight="1">
      <c r="A19" s="9"/>
      <c r="B19" s="17" t="s">
        <v>14</v>
      </c>
      <c r="C19" s="28"/>
      <c r="D19" s="28"/>
      <c r="E19" s="28">
        <f t="shared" si="1"/>
        <v>0</v>
      </c>
      <c r="F19" s="48"/>
      <c r="G19" s="61"/>
      <c r="H19" s="61"/>
      <c r="I19" s="61"/>
      <c r="J19" s="48"/>
      <c r="K19" s="61"/>
    </row>
    <row r="20" spans="1:11" s="15" customFormat="1" ht="70.5" customHeight="1">
      <c r="A20" s="40"/>
      <c r="B20" s="41" t="s">
        <v>6</v>
      </c>
      <c r="C20" s="42"/>
      <c r="D20" s="42" t="e">
        <f>#REF!+#REF!</f>
        <v>#REF!</v>
      </c>
      <c r="E20" s="42">
        <f>E21+E29+E36+E37+E38</f>
        <v>961210089</v>
      </c>
      <c r="F20" s="42">
        <f>F21+F29+F36+F37+F38</f>
        <v>36790875</v>
      </c>
      <c r="G20" s="42">
        <f>G21+G29+G36+G37+G38+G67+G56</f>
        <v>1012700964</v>
      </c>
      <c r="H20" s="42">
        <f t="shared" ref="H20:I20" si="3">H21+H29+H36+H37+H38+H67+H56</f>
        <v>152629700</v>
      </c>
      <c r="I20" s="42">
        <f t="shared" si="3"/>
        <v>1165330664</v>
      </c>
      <c r="J20" s="42">
        <f>J21+J29+J36+J37+J38+J67+J56+J32</f>
        <v>38838240</v>
      </c>
      <c r="K20" s="42">
        <f>K21+K29+K36+K37+K38+K67+K56+K32</f>
        <v>1204168904</v>
      </c>
    </row>
    <row r="21" spans="1:11" s="15" customFormat="1" ht="63.75" hidden="1" customHeight="1">
      <c r="A21" s="7" t="s">
        <v>1</v>
      </c>
      <c r="B21" s="33" t="s">
        <v>30</v>
      </c>
      <c r="C21" s="38"/>
      <c r="D21" s="38">
        <f>D22</f>
        <v>587853743</v>
      </c>
      <c r="E21" s="38">
        <f t="shared" si="1"/>
        <v>587853743</v>
      </c>
      <c r="F21" s="48"/>
      <c r="G21" s="54">
        <f t="shared" ref="G21:G22" si="4">E21+F21</f>
        <v>587853743</v>
      </c>
      <c r="H21" s="54">
        <f>H22</f>
        <v>0</v>
      </c>
      <c r="I21" s="54">
        <f t="shared" ref="I21:I22" si="5">G21+H21</f>
        <v>587853743</v>
      </c>
      <c r="J21" s="48"/>
      <c r="K21" s="54">
        <f t="shared" ref="K21:K38" si="6">I21+J21</f>
        <v>587853743</v>
      </c>
    </row>
    <row r="22" spans="1:11" s="15" customFormat="1" ht="52.5" hidden="1" customHeight="1">
      <c r="A22" s="7"/>
      <c r="B22" s="10" t="s">
        <v>11</v>
      </c>
      <c r="C22" s="39"/>
      <c r="D22" s="39">
        <v>587853743</v>
      </c>
      <c r="E22" s="39">
        <f t="shared" si="1"/>
        <v>587853743</v>
      </c>
      <c r="F22" s="48"/>
      <c r="G22" s="52">
        <f t="shared" si="4"/>
        <v>587853743</v>
      </c>
      <c r="H22" s="61"/>
      <c r="I22" s="52">
        <f t="shared" si="5"/>
        <v>587853743</v>
      </c>
      <c r="J22" s="48"/>
      <c r="K22" s="52">
        <f t="shared" si="6"/>
        <v>587853743</v>
      </c>
    </row>
    <row r="23" spans="1:11" s="15" customFormat="1" ht="51" hidden="1" customHeight="1">
      <c r="A23" s="7" t="s">
        <v>10</v>
      </c>
      <c r="B23" s="13" t="s">
        <v>31</v>
      </c>
      <c r="C23" s="30"/>
      <c r="D23" s="30">
        <f>D24</f>
        <v>0</v>
      </c>
      <c r="E23" s="30">
        <f t="shared" si="1"/>
        <v>0</v>
      </c>
      <c r="F23" s="48"/>
      <c r="G23" s="61"/>
      <c r="H23" s="61"/>
      <c r="I23" s="61"/>
      <c r="J23" s="48"/>
      <c r="K23" s="61">
        <f t="shared" si="6"/>
        <v>0</v>
      </c>
    </row>
    <row r="24" spans="1:11" s="15" customFormat="1" ht="33" hidden="1" customHeight="1">
      <c r="A24" s="7"/>
      <c r="B24" s="10" t="s">
        <v>11</v>
      </c>
      <c r="C24" s="28"/>
      <c r="D24" s="28"/>
      <c r="E24" s="28">
        <f t="shared" si="1"/>
        <v>0</v>
      </c>
      <c r="F24" s="48"/>
      <c r="G24" s="61"/>
      <c r="H24" s="61"/>
      <c r="I24" s="61"/>
      <c r="J24" s="48"/>
      <c r="K24" s="61">
        <f t="shared" si="6"/>
        <v>0</v>
      </c>
    </row>
    <row r="25" spans="1:11" s="15" customFormat="1" ht="33" hidden="1" customHeight="1">
      <c r="A25" s="7"/>
      <c r="B25" s="10"/>
      <c r="C25" s="28"/>
      <c r="D25" s="28"/>
      <c r="E25" s="28"/>
      <c r="F25" s="48"/>
      <c r="G25" s="61"/>
      <c r="H25" s="61"/>
      <c r="I25" s="61"/>
      <c r="J25" s="48"/>
      <c r="K25" s="61">
        <f t="shared" si="6"/>
        <v>0</v>
      </c>
    </row>
    <row r="26" spans="1:11" s="15" customFormat="1" ht="33" hidden="1" customHeight="1">
      <c r="A26" s="7"/>
      <c r="B26" s="10"/>
      <c r="C26" s="28"/>
      <c r="D26" s="28"/>
      <c r="E26" s="28"/>
      <c r="F26" s="48"/>
      <c r="G26" s="61"/>
      <c r="H26" s="61"/>
      <c r="I26" s="61"/>
      <c r="J26" s="48"/>
      <c r="K26" s="61">
        <f t="shared" si="6"/>
        <v>0</v>
      </c>
    </row>
    <row r="27" spans="1:11" s="15" customFormat="1" ht="33" hidden="1" customHeight="1">
      <c r="A27" s="7"/>
      <c r="B27" s="10"/>
      <c r="C27" s="28"/>
      <c r="D27" s="28"/>
      <c r="E27" s="28"/>
      <c r="F27" s="48"/>
      <c r="G27" s="61"/>
      <c r="H27" s="61"/>
      <c r="I27" s="61"/>
      <c r="J27" s="48"/>
      <c r="K27" s="61">
        <f t="shared" si="6"/>
        <v>0</v>
      </c>
    </row>
    <row r="28" spans="1:11" s="15" customFormat="1" ht="33" hidden="1" customHeight="1">
      <c r="A28" s="7"/>
      <c r="B28" s="10"/>
      <c r="C28" s="28"/>
      <c r="D28" s="28"/>
      <c r="E28" s="28"/>
      <c r="F28" s="48"/>
      <c r="G28" s="61"/>
      <c r="H28" s="61"/>
      <c r="I28" s="61"/>
      <c r="J28" s="48"/>
      <c r="K28" s="61">
        <f t="shared" si="6"/>
        <v>0</v>
      </c>
    </row>
    <row r="29" spans="1:11" s="15" customFormat="1" ht="50.25" hidden="1" customHeight="1">
      <c r="A29" s="16" t="s">
        <v>12</v>
      </c>
      <c r="B29" s="31" t="s">
        <v>35</v>
      </c>
      <c r="C29" s="30"/>
      <c r="D29" s="30">
        <f>D30+D31</f>
        <v>0</v>
      </c>
      <c r="E29" s="30">
        <f t="shared" si="1"/>
        <v>0</v>
      </c>
      <c r="F29" s="53">
        <f>F30</f>
        <v>36790875</v>
      </c>
      <c r="G29" s="54">
        <f>G30</f>
        <v>36790875</v>
      </c>
      <c r="H29" s="62">
        <f>H30</f>
        <v>0</v>
      </c>
      <c r="I29" s="54">
        <f>I30</f>
        <v>36790875</v>
      </c>
      <c r="J29" s="48"/>
      <c r="K29" s="54">
        <f t="shared" si="6"/>
        <v>36790875</v>
      </c>
    </row>
    <row r="30" spans="1:11" s="15" customFormat="1" ht="36.75" hidden="1" customHeight="1">
      <c r="A30" s="16"/>
      <c r="B30" s="17" t="s">
        <v>57</v>
      </c>
      <c r="C30" s="28"/>
      <c r="D30" s="28"/>
      <c r="E30" s="28">
        <f t="shared" si="1"/>
        <v>0</v>
      </c>
      <c r="F30" s="51">
        <v>36790875</v>
      </c>
      <c r="G30" s="52">
        <f>E30+F30</f>
        <v>36790875</v>
      </c>
      <c r="H30" s="63"/>
      <c r="I30" s="52">
        <f>G30+H30</f>
        <v>36790875</v>
      </c>
      <c r="J30" s="48"/>
      <c r="K30" s="52">
        <f t="shared" si="6"/>
        <v>36790875</v>
      </c>
    </row>
    <row r="31" spans="1:11" s="15" customFormat="1" ht="32.25" hidden="1" customHeight="1">
      <c r="A31" s="16"/>
      <c r="B31" s="17" t="s">
        <v>33</v>
      </c>
      <c r="C31" s="28"/>
      <c r="D31" s="28"/>
      <c r="E31" s="28">
        <f t="shared" si="1"/>
        <v>0</v>
      </c>
      <c r="F31" s="48"/>
      <c r="G31" s="52">
        <f t="shared" ref="G31:G39" si="7">E31+F31</f>
        <v>0</v>
      </c>
      <c r="H31" s="61"/>
      <c r="I31" s="52">
        <f t="shared" ref="I31:I70" si="8">G31+H31</f>
        <v>0</v>
      </c>
      <c r="J31" s="48"/>
      <c r="K31" s="52">
        <f t="shared" si="6"/>
        <v>0</v>
      </c>
    </row>
    <row r="32" spans="1:11" s="15" customFormat="1" ht="80.25" customHeight="1">
      <c r="A32" s="16"/>
      <c r="B32" s="31" t="s">
        <v>70</v>
      </c>
      <c r="C32" s="28"/>
      <c r="D32" s="28"/>
      <c r="E32" s="28"/>
      <c r="F32" s="48"/>
      <c r="G32" s="52"/>
      <c r="H32" s="61"/>
      <c r="I32" s="54"/>
      <c r="J32" s="54">
        <f>J33+J35+J34</f>
        <v>46032000</v>
      </c>
      <c r="K32" s="54">
        <f t="shared" si="6"/>
        <v>46032000</v>
      </c>
    </row>
    <row r="33" spans="1:11" s="15" customFormat="1" ht="65.25" customHeight="1">
      <c r="A33" s="16"/>
      <c r="B33" s="17" t="s">
        <v>77</v>
      </c>
      <c r="C33" s="28"/>
      <c r="D33" s="28"/>
      <c r="E33" s="28"/>
      <c r="F33" s="48"/>
      <c r="G33" s="52"/>
      <c r="H33" s="61"/>
      <c r="I33" s="52"/>
      <c r="J33" s="52">
        <v>16059800</v>
      </c>
      <c r="K33" s="52">
        <f t="shared" si="6"/>
        <v>16059800</v>
      </c>
    </row>
    <row r="34" spans="1:11" s="15" customFormat="1" ht="101.25" customHeight="1">
      <c r="A34" s="16"/>
      <c r="B34" s="17" t="s">
        <v>78</v>
      </c>
      <c r="C34" s="28"/>
      <c r="D34" s="28"/>
      <c r="E34" s="28"/>
      <c r="F34" s="48"/>
      <c r="G34" s="52"/>
      <c r="H34" s="61"/>
      <c r="I34" s="52"/>
      <c r="J34" s="52">
        <v>7222200</v>
      </c>
      <c r="K34" s="52">
        <f t="shared" si="6"/>
        <v>7222200</v>
      </c>
    </row>
    <row r="35" spans="1:11" s="15" customFormat="1" ht="110.25">
      <c r="A35" s="16"/>
      <c r="B35" s="69" t="s">
        <v>72</v>
      </c>
      <c r="C35" s="28"/>
      <c r="D35" s="28"/>
      <c r="E35" s="28"/>
      <c r="F35" s="48"/>
      <c r="G35" s="52"/>
      <c r="H35" s="61"/>
      <c r="I35" s="52"/>
      <c r="J35" s="52">
        <v>22750000</v>
      </c>
      <c r="K35" s="52">
        <f t="shared" si="6"/>
        <v>22750000</v>
      </c>
    </row>
    <row r="36" spans="1:11" s="15" customFormat="1" ht="70.5" hidden="1" customHeight="1">
      <c r="A36" s="16" t="s">
        <v>13</v>
      </c>
      <c r="B36" s="34" t="s">
        <v>73</v>
      </c>
      <c r="C36" s="30"/>
      <c r="D36" s="30" t="e">
        <f>#REF!+#REF!+#REF!</f>
        <v>#REF!</v>
      </c>
      <c r="E36" s="30">
        <v>135070000</v>
      </c>
      <c r="F36" s="48"/>
      <c r="G36" s="54">
        <f t="shared" si="7"/>
        <v>135070000</v>
      </c>
      <c r="H36" s="61"/>
      <c r="I36" s="54">
        <f t="shared" si="8"/>
        <v>135070000</v>
      </c>
      <c r="J36" s="48"/>
      <c r="K36" s="54">
        <f t="shared" si="6"/>
        <v>135070000</v>
      </c>
    </row>
    <row r="37" spans="1:11" s="15" customFormat="1" ht="100.5" hidden="1" customHeight="1">
      <c r="A37" s="16" t="s">
        <v>18</v>
      </c>
      <c r="B37" s="31" t="s">
        <v>74</v>
      </c>
      <c r="C37" s="30"/>
      <c r="D37" s="30">
        <v>135070000</v>
      </c>
      <c r="E37" s="30">
        <v>144306346</v>
      </c>
      <c r="F37" s="48"/>
      <c r="G37" s="54">
        <f t="shared" si="7"/>
        <v>144306346</v>
      </c>
      <c r="H37" s="28"/>
      <c r="I37" s="54">
        <f t="shared" si="8"/>
        <v>144306346</v>
      </c>
      <c r="J37" s="54"/>
      <c r="K37" s="54">
        <f t="shared" si="6"/>
        <v>144306346</v>
      </c>
    </row>
    <row r="38" spans="1:11" s="15" customFormat="1" ht="97.5" customHeight="1">
      <c r="A38" s="16"/>
      <c r="B38" s="31" t="s">
        <v>53</v>
      </c>
      <c r="C38" s="30"/>
      <c r="D38" s="30"/>
      <c r="E38" s="30">
        <v>93980000</v>
      </c>
      <c r="F38" s="48"/>
      <c r="G38" s="54">
        <f t="shared" si="7"/>
        <v>93980000</v>
      </c>
      <c r="H38" s="30">
        <f>H39</f>
        <v>0</v>
      </c>
      <c r="I38" s="54">
        <f t="shared" si="8"/>
        <v>93980000</v>
      </c>
      <c r="J38" s="54">
        <f>J39</f>
        <v>-7193760</v>
      </c>
      <c r="K38" s="54">
        <f t="shared" si="6"/>
        <v>86786240</v>
      </c>
    </row>
    <row r="39" spans="1:11" s="15" customFormat="1" ht="53.25" customHeight="1">
      <c r="A39" s="16"/>
      <c r="B39" s="57" t="s">
        <v>54</v>
      </c>
      <c r="C39" s="30"/>
      <c r="D39" s="30"/>
      <c r="E39" s="28">
        <v>93980000</v>
      </c>
      <c r="F39" s="48"/>
      <c r="G39" s="52">
        <f t="shared" si="7"/>
        <v>93980000</v>
      </c>
      <c r="H39" s="28"/>
      <c r="I39" s="52">
        <f t="shared" si="8"/>
        <v>93980000</v>
      </c>
      <c r="J39" s="63">
        <v>-7193760</v>
      </c>
      <c r="K39" s="52">
        <f>I39+J39</f>
        <v>86786240</v>
      </c>
    </row>
    <row r="40" spans="1:11" s="15" customFormat="1" ht="33.75" hidden="1" customHeight="1">
      <c r="A40" s="16" t="s">
        <v>26</v>
      </c>
      <c r="B40" s="34" t="s">
        <v>16</v>
      </c>
      <c r="C40" s="30"/>
      <c r="D40" s="30">
        <v>144306346</v>
      </c>
      <c r="E40" s="30"/>
      <c r="F40" s="48"/>
      <c r="G40" s="28"/>
      <c r="H40" s="28"/>
      <c r="I40" s="52">
        <f t="shared" si="8"/>
        <v>0</v>
      </c>
      <c r="J40" s="48"/>
      <c r="K40" s="52"/>
    </row>
    <row r="41" spans="1:11" s="15" customFormat="1" ht="35.25" hidden="1" customHeight="1">
      <c r="A41" s="16" t="s">
        <v>32</v>
      </c>
      <c r="B41" s="36" t="s">
        <v>43</v>
      </c>
      <c r="C41" s="30"/>
      <c r="D41" s="30">
        <f t="shared" ref="D41" si="9">SUM(D42,D55)</f>
        <v>0</v>
      </c>
      <c r="E41" s="30">
        <f t="shared" si="1"/>
        <v>0</v>
      </c>
      <c r="F41" s="48"/>
      <c r="G41" s="28"/>
      <c r="H41" s="28"/>
      <c r="I41" s="52">
        <f t="shared" si="8"/>
        <v>0</v>
      </c>
      <c r="J41" s="48"/>
      <c r="K41" s="52"/>
    </row>
    <row r="42" spans="1:11" s="15" customFormat="1" ht="38.25" hidden="1" customHeight="1">
      <c r="A42" s="16"/>
      <c r="B42" s="12" t="s">
        <v>36</v>
      </c>
      <c r="C42" s="28"/>
      <c r="D42" s="28"/>
      <c r="E42" s="28">
        <f t="shared" si="1"/>
        <v>0</v>
      </c>
      <c r="F42" s="48"/>
      <c r="G42" s="28"/>
      <c r="H42" s="28"/>
      <c r="I42" s="52">
        <f t="shared" si="8"/>
        <v>0</v>
      </c>
      <c r="J42" s="48"/>
      <c r="K42" s="52"/>
    </row>
    <row r="43" spans="1:11" s="15" customFormat="1" ht="36.75" hidden="1" customHeight="1">
      <c r="A43" s="16"/>
      <c r="B43" s="12" t="s">
        <v>44</v>
      </c>
      <c r="C43" s="28"/>
      <c r="D43" s="28"/>
      <c r="E43" s="28">
        <f t="shared" si="1"/>
        <v>0</v>
      </c>
      <c r="F43" s="48"/>
      <c r="G43" s="28"/>
      <c r="H43" s="28"/>
      <c r="I43" s="52">
        <f t="shared" si="8"/>
        <v>0</v>
      </c>
      <c r="J43" s="48"/>
      <c r="K43" s="52"/>
    </row>
    <row r="44" spans="1:11" s="15" customFormat="1" ht="35.25" hidden="1" customHeight="1">
      <c r="A44" s="16"/>
      <c r="B44" s="12" t="s">
        <v>37</v>
      </c>
      <c r="C44" s="39"/>
      <c r="D44" s="39"/>
      <c r="E44" s="39">
        <f t="shared" si="1"/>
        <v>0</v>
      </c>
      <c r="F44" s="48"/>
      <c r="G44" s="28"/>
      <c r="H44" s="28"/>
      <c r="I44" s="52">
        <f t="shared" si="8"/>
        <v>0</v>
      </c>
      <c r="J44" s="48"/>
      <c r="K44" s="52"/>
    </row>
    <row r="45" spans="1:11" s="15" customFormat="1" ht="33" hidden="1" customHeight="1">
      <c r="A45" s="16"/>
      <c r="B45" s="12" t="s">
        <v>38</v>
      </c>
      <c r="C45" s="28"/>
      <c r="D45" s="28"/>
      <c r="E45" s="28">
        <f t="shared" si="1"/>
        <v>0</v>
      </c>
      <c r="F45" s="48"/>
      <c r="G45" s="28"/>
      <c r="H45" s="28"/>
      <c r="I45" s="52">
        <f t="shared" si="8"/>
        <v>0</v>
      </c>
      <c r="J45" s="48"/>
      <c r="K45" s="52"/>
    </row>
    <row r="46" spans="1:11" s="15" customFormat="1" ht="33.75" hidden="1" customHeight="1">
      <c r="A46" s="16"/>
      <c r="B46" s="12" t="s">
        <v>39</v>
      </c>
      <c r="C46" s="28"/>
      <c r="D46" s="28"/>
      <c r="E46" s="28">
        <f t="shared" si="1"/>
        <v>0</v>
      </c>
      <c r="F46" s="48"/>
      <c r="G46" s="28"/>
      <c r="H46" s="28"/>
      <c r="I46" s="52">
        <f t="shared" si="8"/>
        <v>0</v>
      </c>
      <c r="J46" s="48"/>
      <c r="K46" s="52"/>
    </row>
    <row r="47" spans="1:11" s="18" customFormat="1" ht="34.5" hidden="1" customHeight="1">
      <c r="A47" s="16"/>
      <c r="B47" s="12" t="s">
        <v>20</v>
      </c>
      <c r="C47" s="28"/>
      <c r="D47" s="28"/>
      <c r="E47" s="28">
        <f t="shared" si="1"/>
        <v>0</v>
      </c>
      <c r="F47" s="50"/>
      <c r="G47" s="28"/>
      <c r="H47" s="28"/>
      <c r="I47" s="52">
        <f t="shared" si="8"/>
        <v>0</v>
      </c>
      <c r="J47" s="50"/>
      <c r="K47" s="52"/>
    </row>
    <row r="48" spans="1:11" s="18" customFormat="1" ht="35.25" hidden="1" customHeight="1">
      <c r="A48" s="16"/>
      <c r="B48" s="12" t="s">
        <v>21</v>
      </c>
      <c r="C48" s="39"/>
      <c r="D48" s="39"/>
      <c r="E48" s="39">
        <f t="shared" si="1"/>
        <v>0</v>
      </c>
      <c r="F48" s="50"/>
      <c r="G48" s="28"/>
      <c r="H48" s="28"/>
      <c r="I48" s="52">
        <f t="shared" si="8"/>
        <v>0</v>
      </c>
      <c r="J48" s="50"/>
      <c r="K48" s="52"/>
    </row>
    <row r="49" spans="1:12" s="18" customFormat="1" ht="36" hidden="1" customHeight="1">
      <c r="A49" s="16"/>
      <c r="B49" s="12" t="s">
        <v>40</v>
      </c>
      <c r="C49" s="39"/>
      <c r="D49" s="39"/>
      <c r="E49" s="39">
        <f t="shared" si="1"/>
        <v>0</v>
      </c>
      <c r="F49" s="50"/>
      <c r="G49" s="28"/>
      <c r="H49" s="28"/>
      <c r="I49" s="52">
        <f t="shared" si="8"/>
        <v>0</v>
      </c>
      <c r="J49" s="50"/>
      <c r="K49" s="52"/>
    </row>
    <row r="50" spans="1:12" s="18" customFormat="1" ht="37.5" hidden="1" customHeight="1">
      <c r="A50" s="16"/>
      <c r="B50" s="12" t="s">
        <v>22</v>
      </c>
      <c r="C50" s="28"/>
      <c r="D50" s="28"/>
      <c r="E50" s="28">
        <f t="shared" si="1"/>
        <v>0</v>
      </c>
      <c r="F50" s="50"/>
      <c r="G50" s="28"/>
      <c r="H50" s="28"/>
      <c r="I50" s="52">
        <f t="shared" si="8"/>
        <v>0</v>
      </c>
      <c r="J50" s="50"/>
      <c r="K50" s="52"/>
    </row>
    <row r="51" spans="1:12" s="18" customFormat="1" ht="37.5" hidden="1" customHeight="1">
      <c r="A51" s="16"/>
      <c r="B51" s="12" t="s">
        <v>23</v>
      </c>
      <c r="C51" s="28"/>
      <c r="D51" s="28"/>
      <c r="E51" s="28">
        <f t="shared" si="1"/>
        <v>0</v>
      </c>
      <c r="F51" s="50"/>
      <c r="G51" s="28"/>
      <c r="H51" s="28"/>
      <c r="I51" s="52">
        <f t="shared" si="8"/>
        <v>0</v>
      </c>
      <c r="J51" s="50"/>
      <c r="K51" s="52"/>
    </row>
    <row r="52" spans="1:12" s="18" customFormat="1" ht="37.5" hidden="1" customHeight="1">
      <c r="A52" s="16"/>
      <c r="B52" s="12" t="s">
        <v>24</v>
      </c>
      <c r="C52" s="28"/>
      <c r="D52" s="28"/>
      <c r="E52" s="28">
        <f t="shared" si="1"/>
        <v>0</v>
      </c>
      <c r="F52" s="50"/>
      <c r="G52" s="28"/>
      <c r="H52" s="28"/>
      <c r="I52" s="52">
        <f t="shared" si="8"/>
        <v>0</v>
      </c>
      <c r="J52" s="50"/>
      <c r="K52" s="52"/>
    </row>
    <row r="53" spans="1:12" s="18" customFormat="1" ht="36" hidden="1" customHeight="1">
      <c r="A53" s="16"/>
      <c r="B53" s="12" t="s">
        <v>41</v>
      </c>
      <c r="C53" s="28"/>
      <c r="D53" s="28"/>
      <c r="E53" s="28">
        <f t="shared" si="1"/>
        <v>0</v>
      </c>
      <c r="F53" s="50"/>
      <c r="G53" s="28"/>
      <c r="H53" s="28"/>
      <c r="I53" s="52">
        <f t="shared" si="8"/>
        <v>0</v>
      </c>
      <c r="J53" s="50"/>
      <c r="K53" s="52"/>
    </row>
    <row r="54" spans="1:12" s="18" customFormat="1" ht="33.75" hidden="1" customHeight="1">
      <c r="A54" s="16"/>
      <c r="B54" s="35" t="s">
        <v>42</v>
      </c>
      <c r="C54" s="28"/>
      <c r="D54" s="28"/>
      <c r="E54" s="28">
        <f t="shared" si="1"/>
        <v>0</v>
      </c>
      <c r="F54" s="50"/>
      <c r="G54" s="28"/>
      <c r="H54" s="28"/>
      <c r="I54" s="52">
        <f t="shared" si="8"/>
        <v>0</v>
      </c>
      <c r="J54" s="50"/>
      <c r="K54" s="52"/>
    </row>
    <row r="55" spans="1:12" s="18" customFormat="1" ht="36.75" hidden="1" customHeight="1">
      <c r="A55" s="16"/>
      <c r="B55" s="12" t="s">
        <v>25</v>
      </c>
      <c r="C55" s="28"/>
      <c r="D55" s="28"/>
      <c r="E55" s="28">
        <f t="shared" si="1"/>
        <v>0</v>
      </c>
      <c r="F55" s="50"/>
      <c r="G55" s="28"/>
      <c r="H55" s="28"/>
      <c r="I55" s="52">
        <f t="shared" si="8"/>
        <v>0</v>
      </c>
      <c r="J55" s="50"/>
      <c r="K55" s="52"/>
    </row>
    <row r="56" spans="1:12" s="15" customFormat="1" ht="31.5" customHeight="1">
      <c r="A56" s="7"/>
      <c r="B56" s="33" t="s">
        <v>16</v>
      </c>
      <c r="C56" s="28"/>
      <c r="D56" s="28"/>
      <c r="E56" s="28"/>
      <c r="F56" s="53">
        <f>SUM(F57)</f>
        <v>14700000</v>
      </c>
      <c r="G56" s="62">
        <f>SUM(G57)</f>
        <v>14700000</v>
      </c>
      <c r="H56" s="62">
        <f>SUM(H57)</f>
        <v>0</v>
      </c>
      <c r="I56" s="62">
        <f>SUM(I57)</f>
        <v>14700000</v>
      </c>
      <c r="J56" s="62">
        <f>SUM(J57)</f>
        <v>0</v>
      </c>
      <c r="K56" s="62">
        <f>SUM(I57,J57)</f>
        <v>14700000</v>
      </c>
    </row>
    <row r="57" spans="1:12" s="15" customFormat="1" ht="32.25" customHeight="1">
      <c r="A57" s="7"/>
      <c r="B57" s="35" t="s">
        <v>43</v>
      </c>
      <c r="C57" s="28"/>
      <c r="D57" s="28"/>
      <c r="E57" s="28"/>
      <c r="F57" s="56">
        <f>SUM(F59:F66)</f>
        <v>14700000</v>
      </c>
      <c r="G57" s="64">
        <f>SUM(G58:G66)</f>
        <v>14700000</v>
      </c>
      <c r="H57" s="64">
        <f>SUM(H58:H66)</f>
        <v>0</v>
      </c>
      <c r="I57" s="64">
        <f>SUM(I58:I66)</f>
        <v>14700000</v>
      </c>
      <c r="J57" s="68">
        <f>SUM(J58:J66)</f>
        <v>0</v>
      </c>
      <c r="K57" s="64">
        <f>SUM(I57:J57)</f>
        <v>14700000</v>
      </c>
    </row>
    <row r="58" spans="1:12" s="15" customFormat="1" ht="78.75" customHeight="1">
      <c r="A58" s="7"/>
      <c r="B58" s="59" t="s">
        <v>75</v>
      </c>
      <c r="C58" s="28"/>
      <c r="D58" s="28"/>
      <c r="E58" s="28"/>
      <c r="F58" s="56"/>
      <c r="G58" s="64"/>
      <c r="H58" s="63">
        <v>1920000</v>
      </c>
      <c r="I58" s="63">
        <f>G58+H58</f>
        <v>1920000</v>
      </c>
      <c r="J58" s="52">
        <v>-112000</v>
      </c>
      <c r="K58" s="63">
        <f>SUM(I58:J58)</f>
        <v>1808000</v>
      </c>
    </row>
    <row r="59" spans="1:12" s="15" customFormat="1" ht="34.5" customHeight="1">
      <c r="A59" s="7"/>
      <c r="B59" s="12" t="s">
        <v>47</v>
      </c>
      <c r="C59" s="28"/>
      <c r="D59" s="28"/>
      <c r="E59" s="28"/>
      <c r="F59" s="51">
        <v>1600000</v>
      </c>
      <c r="G59" s="63">
        <f>E59+F59</f>
        <v>1600000</v>
      </c>
      <c r="H59" s="63">
        <v>-60000</v>
      </c>
      <c r="I59" s="63">
        <f>G59+H59</f>
        <v>1540000</v>
      </c>
      <c r="J59" s="52">
        <v>-271000</v>
      </c>
      <c r="K59" s="63">
        <f t="shared" ref="K59:K66" si="10">SUM(I59:J59)</f>
        <v>1269000</v>
      </c>
    </row>
    <row r="60" spans="1:12" s="15" customFormat="1" ht="47.25" customHeight="1">
      <c r="A60" s="7"/>
      <c r="B60" s="12" t="s">
        <v>76</v>
      </c>
      <c r="C60" s="28"/>
      <c r="D60" s="28"/>
      <c r="E60" s="28"/>
      <c r="F60" s="51"/>
      <c r="G60" s="63"/>
      <c r="H60" s="63"/>
      <c r="I60" s="63"/>
      <c r="J60" s="52">
        <v>271000</v>
      </c>
      <c r="K60" s="63">
        <f t="shared" si="10"/>
        <v>271000</v>
      </c>
    </row>
    <row r="61" spans="1:12" s="15" customFormat="1" ht="48" hidden="1" customHeight="1">
      <c r="A61" s="7"/>
      <c r="B61" s="12" t="s">
        <v>48</v>
      </c>
      <c r="C61" s="28"/>
      <c r="D61" s="28"/>
      <c r="E61" s="28"/>
      <c r="F61" s="51">
        <v>1300000</v>
      </c>
      <c r="G61" s="63">
        <f t="shared" ref="G61:G66" si="11">E61+F61</f>
        <v>1300000</v>
      </c>
      <c r="H61" s="63">
        <v>-505000</v>
      </c>
      <c r="I61" s="63">
        <f t="shared" ref="I61:I66" si="12">G61+H61</f>
        <v>795000</v>
      </c>
      <c r="J61" s="52"/>
      <c r="K61" s="63">
        <f t="shared" si="10"/>
        <v>795000</v>
      </c>
    </row>
    <row r="62" spans="1:12" s="15" customFormat="1" ht="48" customHeight="1">
      <c r="A62" s="7"/>
      <c r="B62" s="12" t="s">
        <v>49</v>
      </c>
      <c r="C62" s="28"/>
      <c r="D62" s="28"/>
      <c r="E62" s="28"/>
      <c r="F62" s="51">
        <v>3060000</v>
      </c>
      <c r="G62" s="63">
        <f t="shared" si="11"/>
        <v>3060000</v>
      </c>
      <c r="H62" s="63">
        <v>20000</v>
      </c>
      <c r="I62" s="63">
        <f t="shared" si="12"/>
        <v>3080000</v>
      </c>
      <c r="J62" s="52">
        <v>1213000</v>
      </c>
      <c r="K62" s="63">
        <f t="shared" si="10"/>
        <v>4293000</v>
      </c>
      <c r="L62" s="71"/>
    </row>
    <row r="63" spans="1:12" s="15" customFormat="1" ht="68.25" hidden="1" customHeight="1">
      <c r="A63" s="7"/>
      <c r="B63" s="12" t="s">
        <v>51</v>
      </c>
      <c r="C63" s="28"/>
      <c r="D63" s="28"/>
      <c r="E63" s="28"/>
      <c r="F63" s="51">
        <v>3940000</v>
      </c>
      <c r="G63" s="63">
        <f t="shared" si="11"/>
        <v>3940000</v>
      </c>
      <c r="H63" s="63">
        <v>-575000</v>
      </c>
      <c r="I63" s="63">
        <f t="shared" si="12"/>
        <v>3365000</v>
      </c>
      <c r="J63" s="52"/>
      <c r="K63" s="63">
        <f t="shared" si="10"/>
        <v>3365000</v>
      </c>
    </row>
    <row r="64" spans="1:12" s="15" customFormat="1" ht="95.25" customHeight="1">
      <c r="A64" s="7"/>
      <c r="B64" s="12" t="s">
        <v>50</v>
      </c>
      <c r="C64" s="28"/>
      <c r="D64" s="28"/>
      <c r="E64" s="28"/>
      <c r="F64" s="51">
        <v>1200000</v>
      </c>
      <c r="G64" s="63">
        <f t="shared" si="11"/>
        <v>1200000</v>
      </c>
      <c r="H64" s="63">
        <v>-99000</v>
      </c>
      <c r="I64" s="63">
        <f t="shared" si="12"/>
        <v>1101000</v>
      </c>
      <c r="J64" s="52">
        <v>-1101000</v>
      </c>
      <c r="K64" s="63">
        <f t="shared" si="10"/>
        <v>0</v>
      </c>
      <c r="L64" s="70"/>
    </row>
    <row r="65" spans="1:11" s="15" customFormat="1" ht="34.5" hidden="1" customHeight="1">
      <c r="A65" s="7"/>
      <c r="B65" s="12" t="s">
        <v>65</v>
      </c>
      <c r="C65" s="28"/>
      <c r="D65" s="28"/>
      <c r="E65" s="28"/>
      <c r="F65" s="51"/>
      <c r="G65" s="63"/>
      <c r="H65" s="63">
        <v>581000</v>
      </c>
      <c r="I65" s="63">
        <f t="shared" si="12"/>
        <v>581000</v>
      </c>
      <c r="J65" s="52"/>
      <c r="K65" s="63">
        <f t="shared" si="10"/>
        <v>581000</v>
      </c>
    </row>
    <row r="66" spans="1:11" s="15" customFormat="1" ht="65.25" hidden="1" customHeight="1">
      <c r="A66" s="7"/>
      <c r="B66" s="12" t="s">
        <v>52</v>
      </c>
      <c r="C66" s="28"/>
      <c r="D66" s="28"/>
      <c r="E66" s="28"/>
      <c r="F66" s="51">
        <v>3600000</v>
      </c>
      <c r="G66" s="63">
        <f t="shared" si="11"/>
        <v>3600000</v>
      </c>
      <c r="H66" s="63">
        <v>-1282000</v>
      </c>
      <c r="I66" s="63">
        <f t="shared" si="12"/>
        <v>2318000</v>
      </c>
      <c r="J66" s="52"/>
      <c r="K66" s="63">
        <f t="shared" si="10"/>
        <v>2318000</v>
      </c>
    </row>
    <row r="67" spans="1:11" s="18" customFormat="1" ht="18.75" hidden="1" customHeight="1">
      <c r="A67" s="16"/>
      <c r="B67" s="4" t="s">
        <v>5</v>
      </c>
      <c r="C67" s="28"/>
      <c r="D67" s="28"/>
      <c r="E67" s="28">
        <f t="shared" si="1"/>
        <v>0</v>
      </c>
      <c r="F67" s="50"/>
      <c r="G67" s="30">
        <f>G68</f>
        <v>0</v>
      </c>
      <c r="H67" s="30">
        <f t="shared" ref="H67:I67" si="13">H68</f>
        <v>152629700</v>
      </c>
      <c r="I67" s="30">
        <f t="shared" si="13"/>
        <v>152629700</v>
      </c>
      <c r="J67" s="52"/>
      <c r="K67" s="30">
        <f t="shared" ref="K67:K70" si="14">I67+J67</f>
        <v>152629700</v>
      </c>
    </row>
    <row r="68" spans="1:11" s="18" customFormat="1" ht="49.5" hidden="1" customHeight="1">
      <c r="A68" s="16"/>
      <c r="B68" s="31" t="s">
        <v>61</v>
      </c>
      <c r="C68" s="28"/>
      <c r="D68" s="28"/>
      <c r="E68" s="28"/>
      <c r="F68" s="50"/>
      <c r="G68" s="30">
        <f>G69+G70</f>
        <v>0</v>
      </c>
      <c r="H68" s="30">
        <f>H69+H70</f>
        <v>152629700</v>
      </c>
      <c r="I68" s="30">
        <f>I69+I70</f>
        <v>152629700</v>
      </c>
      <c r="J68" s="52"/>
      <c r="K68" s="30">
        <f t="shared" si="14"/>
        <v>152629700</v>
      </c>
    </row>
    <row r="69" spans="1:11" s="18" customFormat="1" ht="48.75" hidden="1" customHeight="1">
      <c r="A69" s="16"/>
      <c r="B69" s="32" t="s">
        <v>66</v>
      </c>
      <c r="C69" s="28"/>
      <c r="D69" s="28"/>
      <c r="E69" s="28"/>
      <c r="F69" s="50"/>
      <c r="G69" s="28"/>
      <c r="H69" s="28">
        <v>100137300</v>
      </c>
      <c r="I69" s="52">
        <f t="shared" si="8"/>
        <v>100137300</v>
      </c>
      <c r="J69" s="52"/>
      <c r="K69" s="52">
        <f t="shared" si="14"/>
        <v>100137300</v>
      </c>
    </row>
    <row r="70" spans="1:11" s="18" customFormat="1" ht="81.75" hidden="1" customHeight="1">
      <c r="A70" s="16"/>
      <c r="B70" s="32" t="s">
        <v>67</v>
      </c>
      <c r="C70" s="28"/>
      <c r="D70" s="28"/>
      <c r="E70" s="28"/>
      <c r="F70" s="50"/>
      <c r="G70" s="28"/>
      <c r="H70" s="28">
        <v>52492400</v>
      </c>
      <c r="I70" s="52">
        <f t="shared" si="8"/>
        <v>52492400</v>
      </c>
      <c r="J70" s="52"/>
      <c r="K70" s="52">
        <f t="shared" si="14"/>
        <v>52492400</v>
      </c>
    </row>
    <row r="71" spans="1:11" s="18" customFormat="1" ht="21.75" customHeight="1">
      <c r="A71" s="19"/>
      <c r="B71" s="20" t="s">
        <v>2</v>
      </c>
      <c r="C71" s="28"/>
      <c r="D71" s="28"/>
      <c r="E71" s="30">
        <f>E4+E20</f>
        <v>961210089</v>
      </c>
      <c r="F71" s="30">
        <f>F4+F20</f>
        <v>276559157</v>
      </c>
      <c r="G71" s="30">
        <f>G4+G20</f>
        <v>1237769246</v>
      </c>
      <c r="H71" s="30">
        <f>H4+H20</f>
        <v>152629700</v>
      </c>
      <c r="I71" s="30">
        <f>I4+I20</f>
        <v>1390398946</v>
      </c>
      <c r="J71" s="30">
        <f t="shared" ref="J71:K71" si="15">J4+J20</f>
        <v>38838240</v>
      </c>
      <c r="K71" s="30">
        <f t="shared" si="15"/>
        <v>1429237186</v>
      </c>
    </row>
    <row r="72" spans="1:11" s="18" customFormat="1">
      <c r="A72" s="6"/>
      <c r="B72" s="1"/>
      <c r="C72" s="30"/>
      <c r="D72" s="30" t="e">
        <f>D20+D4</f>
        <v>#REF!</v>
      </c>
    </row>
    <row r="73" spans="1:11">
      <c r="B73" s="1" t="s">
        <v>79</v>
      </c>
    </row>
  </sheetData>
  <mergeCells count="1">
    <mergeCell ref="A1:K1"/>
  </mergeCells>
  <phoneticPr fontId="0" type="noConversion"/>
  <pageMargins left="1.1811023622047245" right="0.39370078740157483" top="0.78740157480314965" bottom="0.78740157480314965" header="0.19685039370078741" footer="0.19685039370078741"/>
  <pageSetup paperSize="9" scale="91" fitToHeight="2" orientation="portrait" r:id="rId1"/>
  <headerFooter differentFirst="1" alignWithMargins="0">
    <oddHeader>&amp;C&amp;P</oddHeader>
  </headerFooter>
  <rowBreaks count="1" manualBreakCount="1">
    <brk id="7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Депатамент Финансов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Самохвалова Виктория Валерьевна</cp:lastModifiedBy>
  <cp:lastPrinted>2011-12-06T06:44:56Z</cp:lastPrinted>
  <dcterms:created xsi:type="dcterms:W3CDTF">2005-05-06T07:09:42Z</dcterms:created>
  <dcterms:modified xsi:type="dcterms:W3CDTF">2011-12-06T06:45:55Z</dcterms:modified>
</cp:coreProperties>
</file>