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" windowWidth="8370" windowHeight="690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2013-2015гг'!$A$1:$A$191</definedName>
    <definedName name="Z_218E5692_EE98_4164_B638_0644175B5E65_.wvu.FilterData" localSheetId="4" hidden="1">'АИП 2013-2015гг'!$A$1:$A$191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2013-2015гг'!$47:$47,'АИП 2013-2015гг'!#REF!,'АИП 2013-2015гг'!#REF!,'АИП 2013-2015гг'!#REF!,'АИП 2013-2015гг'!#REF!,'АИП 2013-2015гг'!#REF!,'АИП 2013-2015гг'!$48:$112,'АИП 2013-2015гг'!#REF!,'АИП 2013-2015гг'!#REF!,'АИП 2013-2015гг'!#REF!,'АИП 2013-2015гг'!#REF!,'АИП 2013-2015гг'!$115:$117,'АИП 2013-2015гг'!#REF!,'АИП 2013-2015гг'!$118:$118,'АИП 2013-2015гг'!#REF!,'АИП 2013-2015гг'!$120:$122,'АИП 2013-2015гг'!$123:$123,'АИП 2013-2015гг'!$125:$130,'АИП 2013-2015гг'!#REF!,'АИП 2013-2015гг'!$132:$132,'АИП 2013-2015гг'!$133:$135,'АИП 2013-2015гг'!#REF!,'АИП 2013-2015гг'!#REF!,'АИП 2013-2015гг'!#REF!,'АИП 2013-2015гг'!$141:$143,'АИП 2013-2015гг'!#REF!,'АИП 2013-2015гг'!$149:$149,'АИП 2013-2015гг'!$151:$151,'АИП 2013-2015гг'!#REF!,'АИП 2013-2015гг'!$152:$155,'АИП 2013-2015гг'!#REF!,'АИП 2013-2015гг'!#REF!,'АИП 2013-2015гг'!#REF!,'АИП 2013-2015гг'!#REF!,'АИП 2013-2015гг'!$157:$157,'АИП 2013-2015гг'!$159:$162,'АИП 2013-2015гг'!$164:$166,'АИП 2013-2015гг'!#REF!,'АИП 2013-2015гг'!$167:$168,'АИП 2013-2015гг'!#REF!,'АИП 2013-2015гг'!#REF!,'АИП 2013-2015гг'!$171:$171,'АИП 2013-2015гг'!$172:$172,'АИП 2013-2015гг'!#REF!,'АИП 2013-2015гг'!$174:$175,'АИП 2013-2015гг'!$177:$178,'АИП 2013-2015гг'!#REF!,'АИП 2013-2015гг'!$179:$183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2013-2015гг'!$A$1:$A$191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2013-2015гг'!$47:$47,'АИП 2013-2015гг'!#REF!,'АИП 2013-2015гг'!#REF!,'АИП 2013-2015гг'!#REF!,'АИП 2013-2015гг'!#REF!,'АИП 2013-2015гг'!#REF!,'АИП 2013-2015гг'!$48:$112,'АИП 2013-2015гг'!#REF!,'АИП 2013-2015гг'!#REF!,'АИП 2013-2015гг'!#REF!,'АИП 2013-2015гг'!#REF!,'АИП 2013-2015гг'!$115:$117,'АИП 2013-2015гг'!#REF!,'АИП 2013-2015гг'!$118:$118,'АИП 2013-2015гг'!#REF!,'АИП 2013-2015гг'!$120:$122,'АИП 2013-2015гг'!$123:$123,'АИП 2013-2015гг'!$125:$130,'АИП 2013-2015гг'!#REF!,'АИП 2013-2015гг'!$132:$132,'АИП 2013-2015гг'!$133:$135,'АИП 2013-2015гг'!#REF!,'АИП 2013-2015гг'!#REF!,'АИП 2013-2015гг'!#REF!,'АИП 2013-2015гг'!$141:$143,'АИП 2013-2015гг'!#REF!,'АИП 2013-2015гг'!$149:$149,'АИП 2013-2015гг'!$151:$151,'АИП 2013-2015гг'!#REF!,'АИП 2013-2015гг'!$152:$155,'АИП 2013-2015гг'!#REF!,'АИП 2013-2015гг'!#REF!,'АИП 2013-2015гг'!#REF!,'АИП 2013-2015гг'!#REF!,'АИП 2013-2015гг'!$157:$157,'АИП 2013-2015гг'!$159:$162,'АИП 2013-2015гг'!$164:$166,'АИП 2013-2015гг'!#REF!,'АИП 2013-2015гг'!$167:$168,'АИП 2013-2015гг'!#REF!,'АИП 2013-2015гг'!#REF!,'АИП 2013-2015гг'!$171:$171,'АИП 2013-2015гг'!$172:$172,'АИП 2013-2015гг'!#REF!,'АИП 2013-2015гг'!$174:$175,'АИП 2013-2015гг'!$177:$178,'АИП 2013-2015гг'!#REF!,'АИП 2013-2015гг'!$179:$183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2013-2015гг'!$A$1:$A$191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2013-2015гг'!$A$1:$L$310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G233" i="5"/>
  <c r="G194"/>
  <c r="G113"/>
  <c r="G112" s="1"/>
  <c r="G108"/>
  <c r="G99"/>
  <c r="G88"/>
  <c r="G83"/>
  <c r="G49"/>
  <c r="G48" s="1"/>
  <c r="G45"/>
  <c r="G42"/>
  <c r="G41" s="1"/>
  <c r="G29"/>
  <c r="G27"/>
  <c r="G7"/>
  <c r="G6" s="1"/>
  <c r="H215"/>
  <c r="H238"/>
  <c r="H243"/>
  <c r="H250"/>
  <c r="H159"/>
  <c r="H73"/>
  <c r="G71"/>
  <c r="G193" l="1"/>
  <c r="G47"/>
  <c r="G5"/>
  <c r="G4" s="1"/>
  <c r="G310" s="1"/>
  <c r="F195"/>
  <c r="I195" s="1"/>
  <c r="I196"/>
  <c r="C195"/>
  <c r="D196"/>
  <c r="H196" s="1"/>
  <c r="C119"/>
  <c r="D121"/>
  <c r="H121" s="1"/>
  <c r="C94"/>
  <c r="D98"/>
  <c r="H98" s="1"/>
  <c r="D97"/>
  <c r="H97" s="1"/>
  <c r="D195" l="1"/>
  <c r="H195" s="1"/>
  <c r="C88"/>
  <c r="D93"/>
  <c r="H93" s="1"/>
  <c r="D92" l="1"/>
  <c r="H92" s="1"/>
  <c r="D65" l="1"/>
  <c r="C63"/>
  <c r="D57"/>
  <c r="H57" s="1"/>
  <c r="C60"/>
  <c r="C58"/>
  <c r="C56"/>
  <c r="C50"/>
  <c r="L218"/>
  <c r="L217"/>
  <c r="L215"/>
  <c r="L205"/>
  <c r="L206"/>
  <c r="L202"/>
  <c r="L203"/>
  <c r="L204"/>
  <c r="L201"/>
  <c r="L200"/>
  <c r="L110"/>
  <c r="L111"/>
  <c r="L109"/>
  <c r="L87"/>
  <c r="L85"/>
  <c r="L79"/>
  <c r="L77"/>
  <c r="L67"/>
  <c r="L65"/>
  <c r="L57"/>
  <c r="L36"/>
  <c r="L35"/>
  <c r="D63" l="1"/>
  <c r="H63" s="1"/>
  <c r="H65"/>
  <c r="D56"/>
  <c r="H56" s="1"/>
  <c r="I67"/>
  <c r="I59"/>
  <c r="I54"/>
  <c r="I55"/>
  <c r="I53"/>
  <c r="I35"/>
  <c r="I36"/>
  <c r="I34"/>
  <c r="I30"/>
  <c r="I44"/>
  <c r="I43"/>
  <c r="I226" l="1"/>
  <c r="I223"/>
  <c r="I222"/>
  <c r="I215"/>
  <c r="I212"/>
  <c r="I208"/>
  <c r="I110"/>
  <c r="I111"/>
  <c r="I109"/>
  <c r="I105"/>
  <c r="I103"/>
  <c r="I82"/>
  <c r="I81"/>
  <c r="I78"/>
  <c r="I79"/>
  <c r="I77"/>
  <c r="I74"/>
  <c r="C7" l="1"/>
  <c r="C6" s="1"/>
  <c r="D80" l="1"/>
  <c r="H80" s="1"/>
  <c r="D81"/>
  <c r="H81" s="1"/>
  <c r="D82"/>
  <c r="H82" s="1"/>
  <c r="D74"/>
  <c r="H74" s="1"/>
  <c r="D75"/>
  <c r="H75" s="1"/>
  <c r="D76"/>
  <c r="H76" s="1"/>
  <c r="D77"/>
  <c r="H77" s="1"/>
  <c r="D78"/>
  <c r="H78" s="1"/>
  <c r="D70"/>
  <c r="H70" s="1"/>
  <c r="D69"/>
  <c r="H69" s="1"/>
  <c r="D67"/>
  <c r="H67" s="1"/>
  <c r="D62"/>
  <c r="H62" s="1"/>
  <c r="D61"/>
  <c r="H61" s="1"/>
  <c r="D59"/>
  <c r="H59" s="1"/>
  <c r="D52"/>
  <c r="H52" s="1"/>
  <c r="D51"/>
  <c r="H51" s="1"/>
  <c r="D46"/>
  <c r="H46" s="1"/>
  <c r="D44"/>
  <c r="H44" s="1"/>
  <c r="D43"/>
  <c r="H43" s="1"/>
  <c r="L22"/>
  <c r="L23"/>
  <c r="L24"/>
  <c r="L25"/>
  <c r="L26"/>
  <c r="D9"/>
  <c r="H9" s="1"/>
  <c r="D10"/>
  <c r="H10" s="1"/>
  <c r="D11"/>
  <c r="H11" s="1"/>
  <c r="D12"/>
  <c r="H12" s="1"/>
  <c r="D8"/>
  <c r="H8" s="1"/>
  <c r="I15"/>
  <c r="I16"/>
  <c r="I17"/>
  <c r="I18"/>
  <c r="I19"/>
  <c r="I20"/>
  <c r="I21"/>
  <c r="I14"/>
  <c r="D110"/>
  <c r="H110" s="1"/>
  <c r="D111"/>
  <c r="H111" s="1"/>
  <c r="D109"/>
  <c r="H109" s="1"/>
  <c r="D101"/>
  <c r="H101" s="1"/>
  <c r="D102"/>
  <c r="H102" s="1"/>
  <c r="D103"/>
  <c r="H103" s="1"/>
  <c r="D104"/>
  <c r="H104" s="1"/>
  <c r="D105"/>
  <c r="H105" s="1"/>
  <c r="D100"/>
  <c r="H100" s="1"/>
  <c r="D96"/>
  <c r="H96" s="1"/>
  <c r="D95"/>
  <c r="H95" s="1"/>
  <c r="C29"/>
  <c r="C99"/>
  <c r="C27"/>
  <c r="D27" s="1"/>
  <c r="H27" s="1"/>
  <c r="D28"/>
  <c r="H28" s="1"/>
  <c r="C5" l="1"/>
  <c r="I89"/>
  <c r="I90"/>
  <c r="I91"/>
  <c r="D90"/>
  <c r="H90" s="1"/>
  <c r="D33"/>
  <c r="H33" s="1"/>
  <c r="D31"/>
  <c r="H31" s="1"/>
  <c r="D34"/>
  <c r="H34" s="1"/>
  <c r="D35"/>
  <c r="H35" s="1"/>
  <c r="D36"/>
  <c r="H36" s="1"/>
  <c r="D37"/>
  <c r="H37" s="1"/>
  <c r="D38"/>
  <c r="H38" s="1"/>
  <c r="D39"/>
  <c r="H39" s="1"/>
  <c r="D40"/>
  <c r="H40" s="1"/>
  <c r="D30"/>
  <c r="H30" s="1"/>
  <c r="D85"/>
  <c r="H85" s="1"/>
  <c r="L107" l="1"/>
  <c r="L106"/>
  <c r="I107"/>
  <c r="I106"/>
  <c r="D107"/>
  <c r="H107" s="1"/>
  <c r="D106"/>
  <c r="H106" s="1"/>
  <c r="L238"/>
  <c r="L243"/>
  <c r="L250"/>
  <c r="L256"/>
  <c r="L260"/>
  <c r="L266"/>
  <c r="L270"/>
  <c r="L276"/>
  <c r="L280"/>
  <c r="L285"/>
  <c r="L289"/>
  <c r="L294"/>
  <c r="L296"/>
  <c r="L300"/>
  <c r="L304"/>
  <c r="L234"/>
  <c r="I238"/>
  <c r="I243"/>
  <c r="I250"/>
  <c r="I256"/>
  <c r="I260"/>
  <c r="I266"/>
  <c r="I270"/>
  <c r="I276"/>
  <c r="I280"/>
  <c r="I285"/>
  <c r="I289"/>
  <c r="I294"/>
  <c r="I296"/>
  <c r="I300"/>
  <c r="I304"/>
  <c r="I234"/>
  <c r="D304"/>
  <c r="H304" s="1"/>
  <c r="D300"/>
  <c r="H300" s="1"/>
  <c r="B296"/>
  <c r="D296" s="1"/>
  <c r="H296" s="1"/>
  <c r="D293"/>
  <c r="H293" s="1"/>
  <c r="D292"/>
  <c r="H292" s="1"/>
  <c r="C289"/>
  <c r="B285"/>
  <c r="D285" s="1"/>
  <c r="H285" s="1"/>
  <c r="D283"/>
  <c r="C280"/>
  <c r="D279"/>
  <c r="H279" s="1"/>
  <c r="D278"/>
  <c r="H278" s="1"/>
  <c r="C276"/>
  <c r="D270"/>
  <c r="H270" s="1"/>
  <c r="B266"/>
  <c r="D266" s="1"/>
  <c r="H266" s="1"/>
  <c r="B260"/>
  <c r="D260" s="1"/>
  <c r="H260" s="1"/>
  <c r="B256"/>
  <c r="D256" s="1"/>
  <c r="H256" s="1"/>
  <c r="B243"/>
  <c r="B238"/>
  <c r="C233"/>
  <c r="D280" l="1"/>
  <c r="H280" s="1"/>
  <c r="H283"/>
  <c r="D276"/>
  <c r="H276" s="1"/>
  <c r="D289"/>
  <c r="H289" s="1"/>
  <c r="B233"/>
  <c r="B224"/>
  <c r="D213"/>
  <c r="H213" s="1"/>
  <c r="D212"/>
  <c r="H212" s="1"/>
  <c r="L233" l="1"/>
  <c r="I233"/>
  <c r="D233"/>
  <c r="H233" s="1"/>
  <c r="E224"/>
  <c r="I224" s="1"/>
  <c r="C214"/>
  <c r="C211"/>
  <c r="C194" s="1"/>
  <c r="D211"/>
  <c r="H211" s="1"/>
  <c r="F88"/>
  <c r="I88"/>
  <c r="C84"/>
  <c r="F71"/>
  <c r="J66"/>
  <c r="L66" s="1"/>
  <c r="E66"/>
  <c r="I66" s="1"/>
  <c r="K7"/>
  <c r="K6" s="1"/>
  <c r="F7"/>
  <c r="F6" s="1"/>
  <c r="C193" l="1"/>
  <c r="D214"/>
  <c r="H214" s="1"/>
  <c r="D84"/>
  <c r="C83"/>
  <c r="K5"/>
  <c r="F5"/>
  <c r="F4" s="1"/>
  <c r="C4"/>
  <c r="L188"/>
  <c r="L192"/>
  <c r="I188"/>
  <c r="L186"/>
  <c r="I186"/>
  <c r="I185"/>
  <c r="F184"/>
  <c r="I183"/>
  <c r="L176"/>
  <c r="I176"/>
  <c r="I172"/>
  <c r="I171"/>
  <c r="L168"/>
  <c r="I168"/>
  <c r="K167"/>
  <c r="L164"/>
  <c r="L163"/>
  <c r="I164"/>
  <c r="I163"/>
  <c r="L157"/>
  <c r="I157"/>
  <c r="I158"/>
  <c r="F155"/>
  <c r="I153"/>
  <c r="F152"/>
  <c r="L148"/>
  <c r="L147"/>
  <c r="I151"/>
  <c r="I149"/>
  <c r="F146"/>
  <c r="L145"/>
  <c r="I145"/>
  <c r="I144" s="1"/>
  <c r="I143"/>
  <c r="I142"/>
  <c r="L126"/>
  <c r="L127"/>
  <c r="L130"/>
  <c r="L131"/>
  <c r="L137"/>
  <c r="K123"/>
  <c r="I128"/>
  <c r="I129"/>
  <c r="I130"/>
  <c r="I131"/>
  <c r="I137"/>
  <c r="I125"/>
  <c r="F123"/>
  <c r="L120"/>
  <c r="I120"/>
  <c r="L116"/>
  <c r="L117"/>
  <c r="L118"/>
  <c r="L115"/>
  <c r="I117"/>
  <c r="I118"/>
  <c r="I116"/>
  <c r="D153"/>
  <c r="H153" s="1"/>
  <c r="C152"/>
  <c r="D189"/>
  <c r="H189" s="1"/>
  <c r="D190"/>
  <c r="H190" s="1"/>
  <c r="D191"/>
  <c r="H191" s="1"/>
  <c r="D188"/>
  <c r="H188" s="1"/>
  <c r="C187"/>
  <c r="D186"/>
  <c r="H186" s="1"/>
  <c r="C177"/>
  <c r="D180"/>
  <c r="H180" s="1"/>
  <c r="D181"/>
  <c r="H181" s="1"/>
  <c r="D182"/>
  <c r="H182" s="1"/>
  <c r="D179"/>
  <c r="H179" s="1"/>
  <c r="D183"/>
  <c r="H183" s="1"/>
  <c r="D178"/>
  <c r="H178" s="1"/>
  <c r="D173"/>
  <c r="H173" s="1"/>
  <c r="D174"/>
  <c r="H174" s="1"/>
  <c r="D171"/>
  <c r="H171" s="1"/>
  <c r="C170"/>
  <c r="D169"/>
  <c r="H169" s="1"/>
  <c r="D168"/>
  <c r="H168" s="1"/>
  <c r="D166"/>
  <c r="H166" s="1"/>
  <c r="C160"/>
  <c r="D162"/>
  <c r="H162" s="1"/>
  <c r="D161"/>
  <c r="H161" s="1"/>
  <c r="C155"/>
  <c r="D156"/>
  <c r="H156" s="1"/>
  <c r="D158"/>
  <c r="H158" s="1"/>
  <c r="D154"/>
  <c r="H154" s="1"/>
  <c r="C146"/>
  <c r="D150"/>
  <c r="H150" s="1"/>
  <c r="D145"/>
  <c r="H145" s="1"/>
  <c r="C144"/>
  <c r="D143"/>
  <c r="H143" s="1"/>
  <c r="D142"/>
  <c r="H142" s="1"/>
  <c r="D140"/>
  <c r="H140" s="1"/>
  <c r="C123"/>
  <c r="D83" l="1"/>
  <c r="H83" s="1"/>
  <c r="H84"/>
  <c r="K4"/>
  <c r="I152"/>
  <c r="D129"/>
  <c r="H129" s="1"/>
  <c r="D130"/>
  <c r="H130" s="1"/>
  <c r="D131"/>
  <c r="H131" s="1"/>
  <c r="D132"/>
  <c r="H132" s="1"/>
  <c r="D133"/>
  <c r="H133" s="1"/>
  <c r="D134"/>
  <c r="H134" s="1"/>
  <c r="D135"/>
  <c r="H135" s="1"/>
  <c r="D136"/>
  <c r="H136" s="1"/>
  <c r="D137"/>
  <c r="H137" s="1"/>
  <c r="D138"/>
  <c r="H138" s="1"/>
  <c r="D124"/>
  <c r="H124" s="1"/>
  <c r="F47"/>
  <c r="F310" s="1"/>
  <c r="D122"/>
  <c r="H122" s="1"/>
  <c r="D120"/>
  <c r="H120" s="1"/>
  <c r="D116"/>
  <c r="H116" s="1"/>
  <c r="D117"/>
  <c r="H117" s="1"/>
  <c r="D118"/>
  <c r="H118" s="1"/>
  <c r="D115"/>
  <c r="H115" s="1"/>
  <c r="C114"/>
  <c r="K310" l="1"/>
  <c r="C113"/>
  <c r="C112" s="1"/>
  <c r="E29"/>
  <c r="I29" s="1"/>
  <c r="J29"/>
  <c r="L29" s="1"/>
  <c r="B29"/>
  <c r="D29" s="1"/>
  <c r="H29" s="1"/>
  <c r="E71"/>
  <c r="I71" s="1"/>
  <c r="J71"/>
  <c r="L71" s="1"/>
  <c r="J7" l="1"/>
  <c r="L7" s="1"/>
  <c r="L6" s="1"/>
  <c r="E7"/>
  <c r="I7" s="1"/>
  <c r="I6" s="1"/>
  <c r="B7"/>
  <c r="D7" l="1"/>
  <c r="E6"/>
  <c r="J6"/>
  <c r="H7" l="1"/>
  <c r="D6"/>
  <c r="H6" s="1"/>
  <c r="E88"/>
  <c r="E108"/>
  <c r="I108" s="1"/>
  <c r="J108"/>
  <c r="L108" s="1"/>
  <c r="B108"/>
  <c r="D108" s="1"/>
  <c r="H108" s="1"/>
  <c r="E99" l="1"/>
  <c r="I99" s="1"/>
  <c r="B99"/>
  <c r="D99" s="1"/>
  <c r="H99" s="1"/>
  <c r="B71" l="1"/>
  <c r="D71" s="1"/>
  <c r="H71" s="1"/>
  <c r="B88"/>
  <c r="D88" s="1"/>
  <c r="H88" s="1"/>
  <c r="B45"/>
  <c r="D45" s="1"/>
  <c r="H45" s="1"/>
  <c r="E42"/>
  <c r="B42"/>
  <c r="B5" s="1"/>
  <c r="B4" s="1"/>
  <c r="E86"/>
  <c r="I86" s="1"/>
  <c r="J86"/>
  <c r="L86" s="1"/>
  <c r="J84"/>
  <c r="L84" s="1"/>
  <c r="B230"/>
  <c r="E228"/>
  <c r="I228" s="1"/>
  <c r="E221"/>
  <c r="I221" s="1"/>
  <c r="B219"/>
  <c r="J216"/>
  <c r="L216" s="1"/>
  <c r="J214"/>
  <c r="L214" s="1"/>
  <c r="E214"/>
  <c r="I214" s="1"/>
  <c r="E211"/>
  <c r="I211" s="1"/>
  <c r="B211"/>
  <c r="B209"/>
  <c r="E207"/>
  <c r="I207" s="1"/>
  <c r="J199"/>
  <c r="L199" s="1"/>
  <c r="J197"/>
  <c r="L197" s="1"/>
  <c r="J187"/>
  <c r="L187" s="1"/>
  <c r="E187"/>
  <c r="I187" s="1"/>
  <c r="B187"/>
  <c r="D187" s="1"/>
  <c r="H187" s="1"/>
  <c r="J184"/>
  <c r="L184" s="1"/>
  <c r="E184"/>
  <c r="I184" s="1"/>
  <c r="B184"/>
  <c r="D184" s="1"/>
  <c r="H184" s="1"/>
  <c r="E177"/>
  <c r="I177" s="1"/>
  <c r="B177"/>
  <c r="D177" s="1"/>
  <c r="H177" s="1"/>
  <c r="J175"/>
  <c r="L175" s="1"/>
  <c r="E175"/>
  <c r="I175" s="1"/>
  <c r="E170"/>
  <c r="I170" s="1"/>
  <c r="B170"/>
  <c r="D170" s="1"/>
  <c r="H170" s="1"/>
  <c r="J167"/>
  <c r="L167" s="1"/>
  <c r="E167"/>
  <c r="I167" s="1"/>
  <c r="B167"/>
  <c r="D167" s="1"/>
  <c r="H167" s="1"/>
  <c r="B165"/>
  <c r="D165" s="1"/>
  <c r="H165" s="1"/>
  <c r="J160"/>
  <c r="L160" s="1"/>
  <c r="E160"/>
  <c r="I160" s="1"/>
  <c r="B160"/>
  <c r="D160" s="1"/>
  <c r="H160" s="1"/>
  <c r="J155"/>
  <c r="L155" s="1"/>
  <c r="E155"/>
  <c r="I155" s="1"/>
  <c r="B155"/>
  <c r="D155" s="1"/>
  <c r="H155" s="1"/>
  <c r="B152"/>
  <c r="D152" s="1"/>
  <c r="H152" s="1"/>
  <c r="J146"/>
  <c r="L146" s="1"/>
  <c r="E146"/>
  <c r="I146" s="1"/>
  <c r="B146"/>
  <c r="D146" s="1"/>
  <c r="H146" s="1"/>
  <c r="J144"/>
  <c r="L144" s="1"/>
  <c r="E144"/>
  <c r="B144"/>
  <c r="D144" s="1"/>
  <c r="H144" s="1"/>
  <c r="E141"/>
  <c r="I141" s="1"/>
  <c r="B141"/>
  <c r="D141" s="1"/>
  <c r="H141" s="1"/>
  <c r="B139"/>
  <c r="D139" s="1"/>
  <c r="H139" s="1"/>
  <c r="J123"/>
  <c r="L123" s="1"/>
  <c r="E123"/>
  <c r="I123" s="1"/>
  <c r="B123"/>
  <c r="D123" s="1"/>
  <c r="H123" s="1"/>
  <c r="J119"/>
  <c r="L119" s="1"/>
  <c r="E119"/>
  <c r="I119" s="1"/>
  <c r="B119"/>
  <c r="D119" s="1"/>
  <c r="H119" s="1"/>
  <c r="J114"/>
  <c r="L114" s="1"/>
  <c r="E114"/>
  <c r="I114" s="1"/>
  <c r="B114"/>
  <c r="D114" s="1"/>
  <c r="H114" s="1"/>
  <c r="J63"/>
  <c r="L63" s="1"/>
  <c r="B60"/>
  <c r="D60" s="1"/>
  <c r="H60" s="1"/>
  <c r="E58"/>
  <c r="I58" s="1"/>
  <c r="B58"/>
  <c r="D58" s="1"/>
  <c r="H58" s="1"/>
  <c r="J56"/>
  <c r="L56" s="1"/>
  <c r="E50"/>
  <c r="I50" s="1"/>
  <c r="J49"/>
  <c r="L49" s="1"/>
  <c r="B50"/>
  <c r="B66"/>
  <c r="D66" s="1"/>
  <c r="H66" s="1"/>
  <c r="B68"/>
  <c r="D68" s="1"/>
  <c r="H68" s="1"/>
  <c r="E5" l="1"/>
  <c r="I42"/>
  <c r="E4"/>
  <c r="I5"/>
  <c r="I4" s="1"/>
  <c r="D42"/>
  <c r="H42" s="1"/>
  <c r="E49"/>
  <c r="J113"/>
  <c r="B49"/>
  <c r="B194"/>
  <c r="E113"/>
  <c r="E194"/>
  <c r="I194" s="1"/>
  <c r="J194"/>
  <c r="B113"/>
  <c r="J48"/>
  <c r="L48" s="1"/>
  <c r="E83"/>
  <c r="I83" s="1"/>
  <c r="J83"/>
  <c r="L83" s="1"/>
  <c r="E41"/>
  <c r="I41" s="1"/>
  <c r="J5"/>
  <c r="B41"/>
  <c r="D41" s="1"/>
  <c r="H41" s="1"/>
  <c r="J4" l="1"/>
  <c r="L5"/>
  <c r="L4" s="1"/>
  <c r="E48"/>
  <c r="I48" s="1"/>
  <c r="I49"/>
  <c r="B48"/>
  <c r="D4"/>
  <c r="H4" s="1"/>
  <c r="D5"/>
  <c r="H5" s="1"/>
  <c r="E193"/>
  <c r="I193" s="1"/>
  <c r="B193"/>
  <c r="D193" s="1"/>
  <c r="H193" s="1"/>
  <c r="D194"/>
  <c r="H194" s="1"/>
  <c r="J193"/>
  <c r="L193" s="1"/>
  <c r="L194"/>
  <c r="E112"/>
  <c r="I113"/>
  <c r="I112" s="1"/>
  <c r="J112"/>
  <c r="J47" s="1"/>
  <c r="L47" s="1"/>
  <c r="L113"/>
  <c r="L112" s="1"/>
  <c r="B112"/>
  <c r="D113"/>
  <c r="E47"/>
  <c r="E310" s="1"/>
  <c r="D112" l="1"/>
  <c r="H112" s="1"/>
  <c r="H113"/>
  <c r="J310"/>
  <c r="L310"/>
  <c r="I47"/>
  <c r="I310" s="1"/>
  <c r="B94"/>
  <c r="B47" s="1"/>
  <c r="B310" s="1"/>
  <c r="D94" l="1"/>
  <c r="H94" s="1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C27" i="3" s="1"/>
  <c r="D22" i="2"/>
  <c r="D28"/>
  <c r="C74" i="3" s="1"/>
  <c r="D31" i="2"/>
  <c r="C44" i="3" s="1"/>
  <c r="D50" i="2"/>
  <c r="B56" i="8"/>
  <c r="B52"/>
  <c r="B53"/>
  <c r="B54"/>
  <c r="B55"/>
  <c r="B51"/>
  <c r="C415" i="6"/>
  <c r="C412"/>
  <c r="C406"/>
  <c r="C402"/>
  <c r="C397"/>
  <c r="C394"/>
  <c r="C391"/>
  <c r="C388"/>
  <c r="C382"/>
  <c r="C377"/>
  <c r="C374"/>
  <c r="C369"/>
  <c r="C365"/>
  <c r="C358"/>
  <c r="C354"/>
  <c r="C347"/>
  <c r="C343"/>
  <c r="C336"/>
  <c r="C188"/>
  <c r="C185"/>
  <c r="C176"/>
  <c r="C170"/>
  <c r="C164"/>
  <c r="C156"/>
  <c r="C150"/>
  <c r="C144"/>
  <c r="C140"/>
  <c r="C331"/>
  <c r="C314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24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164"/>
  <c r="C160"/>
  <c r="C156"/>
  <c r="C153"/>
  <c r="C149"/>
  <c r="C145"/>
  <c r="C138"/>
  <c r="C130"/>
  <c r="C126"/>
  <c r="C122"/>
  <c r="C123" s="1"/>
  <c r="C119"/>
  <c r="C448"/>
  <c r="C43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5"/>
  <c r="C25"/>
  <c r="C45"/>
  <c r="C48"/>
  <c r="C536" i="7" l="1"/>
  <c r="C115"/>
  <c r="C49" i="6"/>
  <c r="C416"/>
  <c r="C251" i="7"/>
  <c r="C449"/>
  <c r="C134" i="6"/>
  <c r="C407"/>
  <c r="C165" i="7"/>
  <c r="C305"/>
  <c r="C525"/>
  <c r="C332" i="6"/>
  <c r="C189"/>
  <c r="C77" i="8"/>
  <c r="C2"/>
  <c r="C1" s="1"/>
  <c r="C28" i="3"/>
  <c r="D104" i="2"/>
  <c r="B6" i="5"/>
  <c r="C537" i="7" l="1"/>
  <c r="C306"/>
  <c r="C166"/>
  <c r="C417" i="6"/>
  <c r="C526" i="7"/>
  <c r="D50" i="5"/>
  <c r="H50" s="1"/>
  <c r="C49"/>
  <c r="D49" l="1"/>
  <c r="C48"/>
  <c r="C47" s="1"/>
  <c r="D48" l="1"/>
  <c r="H48" s="1"/>
  <c r="H49"/>
  <c r="C310"/>
  <c r="D310" s="1"/>
  <c r="H310" s="1"/>
  <c r="D47"/>
  <c r="H47" s="1"/>
</calcChain>
</file>

<file path=xl/sharedStrings.xml><?xml version="1.0" encoding="utf-8"?>
<sst xmlns="http://schemas.openxmlformats.org/spreadsheetml/2006/main" count="1693" uniqueCount="937">
  <si>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</si>
  <si>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</si>
  <si>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</si>
  <si>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</si>
  <si>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</si>
  <si>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</si>
  <si>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</si>
  <si>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</si>
  <si>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</si>
  <si>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</si>
  <si>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</si>
  <si>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</si>
  <si>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</si>
  <si>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</si>
  <si>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</si>
  <si>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</si>
  <si>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</si>
  <si>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</si>
  <si>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</si>
  <si>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</si>
  <si>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</si>
  <si>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</si>
  <si>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</si>
  <si>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</si>
  <si>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</si>
  <si>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</si>
  <si>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</si>
  <si>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</si>
  <si>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</si>
  <si>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</si>
  <si>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</si>
  <si>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</si>
  <si>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</si>
  <si>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</si>
  <si>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</si>
  <si>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</si>
  <si>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</si>
  <si>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</si>
  <si>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</si>
  <si>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</si>
  <si>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</si>
  <si>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</si>
  <si>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</si>
  <si>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</si>
  <si>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</si>
  <si>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</si>
  <si>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</si>
  <si>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</si>
  <si>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</si>
  <si>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</si>
  <si>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</si>
  <si>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</si>
  <si>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</si>
  <si>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</si>
  <si>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</si>
  <si>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</si>
  <si>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</si>
  <si>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</si>
  <si>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</si>
  <si>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</si>
  <si>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</si>
  <si>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</si>
  <si>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</si>
  <si>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</si>
  <si>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</si>
  <si>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</si>
  <si>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</si>
  <si>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</si>
  <si>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</si>
  <si>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</si>
  <si>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</si>
  <si>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</si>
  <si>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</si>
  <si>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</si>
  <si>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</si>
  <si>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</si>
  <si>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</si>
  <si>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</si>
  <si>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</si>
  <si>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</si>
  <si>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</si>
  <si>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</si>
  <si>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</si>
  <si>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</si>
  <si>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</si>
  <si>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</si>
  <si>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</si>
  <si>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</si>
  <si>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</si>
  <si>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</si>
  <si>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</si>
  <si>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</si>
  <si>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</si>
  <si>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</si>
  <si>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</si>
  <si>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</si>
  <si>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</si>
  <si>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</si>
  <si>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</si>
  <si>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</si>
  <si>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</si>
  <si>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</si>
  <si>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</si>
  <si>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</si>
  <si>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</si>
  <si>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</si>
  <si>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</si>
  <si>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</si>
  <si>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</si>
  <si>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</si>
  <si>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</si>
  <si>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</si>
  <si>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</si>
  <si>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</si>
  <si>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</si>
  <si>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</si>
  <si>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</si>
  <si>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</si>
  <si>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</si>
  <si>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</si>
  <si>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</si>
  <si>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</si>
  <si>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</si>
  <si>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</si>
  <si>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</si>
  <si>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</si>
  <si>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</si>
  <si>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</si>
  <si>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</si>
  <si>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</si>
  <si>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</si>
  <si>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</si>
  <si>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</si>
  <si>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</si>
  <si>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</si>
  <si>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</si>
  <si>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</si>
  <si>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</si>
  <si>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</si>
  <si>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</si>
  <si>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</si>
  <si>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</si>
  <si>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</si>
  <si>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</si>
  <si>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</si>
  <si>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</si>
  <si>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</si>
  <si>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</si>
  <si>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</si>
  <si>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</si>
  <si>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</si>
  <si>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</si>
  <si>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</si>
  <si>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</si>
  <si>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</si>
  <si>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</si>
  <si>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</si>
  <si>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</si>
  <si>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</si>
  <si>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</si>
  <si>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</si>
  <si>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</si>
  <si>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</si>
  <si>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</si>
  <si>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</si>
  <si>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</si>
  <si>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</si>
  <si>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</si>
  <si>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</si>
  <si>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</si>
  <si>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</si>
  <si>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</si>
  <si>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</si>
  <si>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</si>
  <si>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</si>
  <si>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</si>
  <si>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</si>
  <si>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</si>
  <si>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</si>
  <si>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</si>
  <si>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</si>
  <si>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</si>
  <si>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</si>
  <si>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</si>
  <si>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</si>
  <si>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</si>
  <si>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</si>
  <si>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</si>
  <si>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</si>
  <si>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</si>
  <si>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</si>
  <si>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</si>
  <si>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</si>
  <si>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</si>
  <si>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</si>
  <si>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</si>
  <si>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</si>
  <si>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</si>
  <si>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</si>
  <si>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</si>
  <si>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</si>
  <si>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</si>
  <si>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</si>
  <si>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</si>
  <si>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</si>
  <si>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</si>
  <si>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</si>
  <si>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</si>
  <si>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</si>
  <si>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</si>
  <si>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</si>
  <si>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</si>
  <si>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</si>
  <si>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</si>
  <si>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</si>
  <si>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</si>
  <si>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</si>
  <si>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</si>
  <si>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</si>
  <si>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</si>
  <si>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</si>
  <si>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</si>
  <si>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</si>
  <si>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</si>
  <si>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</si>
  <si>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</si>
  <si>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</si>
  <si>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</si>
  <si>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</si>
  <si>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</si>
  <si>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</si>
  <si>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</si>
  <si>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</si>
  <si>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</si>
  <si>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</si>
  <si>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</si>
  <si>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</si>
  <si>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</si>
  <si>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</si>
  <si>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</si>
  <si>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</si>
  <si>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</si>
  <si>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</si>
  <si>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</si>
  <si>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</si>
  <si>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</si>
  <si>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</si>
  <si>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</si>
  <si>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</si>
  <si>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</si>
  <si>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</si>
  <si>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</si>
  <si>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</si>
  <si>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</si>
  <si>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</si>
  <si>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</si>
  <si>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</si>
  <si>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</si>
  <si>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</si>
  <si>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</si>
  <si>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</si>
  <si>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</si>
  <si>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</si>
  <si>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</si>
  <si>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</si>
  <si>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</si>
  <si>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</si>
  <si>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</si>
  <si>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</si>
  <si>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</si>
  <si>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</si>
  <si>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</si>
  <si>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</si>
  <si>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</si>
  <si>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</si>
  <si>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</si>
  <si>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</si>
  <si>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</si>
  <si>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</si>
  <si>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</si>
  <si>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</si>
  <si>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</si>
  <si>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</si>
  <si>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</si>
  <si>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</si>
  <si>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</si>
  <si>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</si>
  <si>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</si>
  <si>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</si>
  <si>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</si>
  <si>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</si>
  <si>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</si>
  <si>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</si>
  <si>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</si>
  <si>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</si>
  <si>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</si>
  <si>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</si>
  <si>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</si>
  <si>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</si>
  <si>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</si>
  <si>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</si>
  <si>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</si>
  <si>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</si>
  <si>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</si>
  <si>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</si>
  <si>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</si>
  <si>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</si>
  <si>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</si>
  <si>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</si>
  <si>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</si>
  <si>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</si>
  <si>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</si>
  <si>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</si>
  <si>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</si>
  <si>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</si>
  <si>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</si>
  <si>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</si>
  <si>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</si>
  <si>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</si>
  <si>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</si>
  <si>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</si>
  <si>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</si>
  <si>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</si>
  <si>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</si>
  <si>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</si>
  <si>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</si>
  <si>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</si>
  <si>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</si>
  <si>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</si>
  <si>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</si>
  <si>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</si>
  <si>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</si>
  <si>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</si>
  <si>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</si>
  <si>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</si>
  <si>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</si>
  <si>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</si>
  <si>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</si>
  <si>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</si>
  <si>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</si>
  <si>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</si>
  <si>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</si>
  <si>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</si>
  <si>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</si>
  <si>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</si>
  <si>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</si>
  <si>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</si>
  <si>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</si>
  <si>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</si>
  <si>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</si>
  <si>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</si>
  <si>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</si>
  <si>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</si>
  <si>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</si>
  <si>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</si>
  <si>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</si>
  <si>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</si>
  <si>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</si>
  <si>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</si>
  <si>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</si>
  <si>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</si>
  <si>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</si>
  <si>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</si>
  <si>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</si>
  <si>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</si>
  <si>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</si>
  <si>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</si>
  <si>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</si>
  <si>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</si>
  <si>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</si>
  <si>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</si>
  <si>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</si>
  <si>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</si>
  <si>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</si>
  <si>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</si>
  <si>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</si>
  <si>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</si>
  <si>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</si>
  <si>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</si>
  <si>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</si>
  <si>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</si>
  <si>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</si>
  <si>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</si>
  <si>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</si>
  <si>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</si>
  <si>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</si>
  <si>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</si>
  <si>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</si>
  <si>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</si>
  <si>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</si>
  <si>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</si>
  <si>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</si>
  <si>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</si>
  <si>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</si>
  <si>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</si>
  <si>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</si>
  <si>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</si>
  <si>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</si>
  <si>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</si>
  <si>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</si>
  <si>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</si>
  <si>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</si>
  <si>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</si>
  <si>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</si>
  <si>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</si>
  <si>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</si>
  <si>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</si>
  <si>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</si>
  <si>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</si>
  <si>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</si>
  <si>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</si>
  <si>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</si>
  <si>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</si>
  <si>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</si>
  <si>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</si>
  <si>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</si>
  <si>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</si>
  <si>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</si>
  <si>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</si>
  <si>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</si>
  <si>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</si>
  <si>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</si>
  <si>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</si>
  <si>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</si>
  <si>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</si>
  <si>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</si>
  <si>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</si>
  <si>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</si>
  <si>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</si>
  <si>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</si>
  <si>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</si>
  <si>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</si>
  <si>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</si>
  <si>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</si>
  <si>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</si>
  <si>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</si>
  <si>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</si>
  <si>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</si>
  <si>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</si>
  <si>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</si>
  <si>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</si>
  <si>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</si>
  <si>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</si>
  <si>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</si>
  <si>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</si>
  <si>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</si>
  <si>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</si>
  <si>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</si>
  <si>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</si>
  <si>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</si>
  <si>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</si>
  <si>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</si>
  <si>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</si>
  <si>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</si>
  <si>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</si>
  <si>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</si>
  <si>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</si>
  <si>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</si>
  <si>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</si>
  <si>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</si>
  <si>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</si>
  <si>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</si>
  <si>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</si>
  <si>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</si>
  <si>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</si>
  <si>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</si>
  <si>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</si>
  <si>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</si>
  <si>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</si>
  <si>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</si>
  <si>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</si>
  <si>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</si>
  <si>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</si>
  <si>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</si>
  <si>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</si>
  <si>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</si>
  <si>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</si>
  <si>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</si>
  <si>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</si>
  <si>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</si>
  <si>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</si>
  <si>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</si>
  <si>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</si>
  <si>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</si>
  <si>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</si>
  <si>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</si>
  <si>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</si>
  <si>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</si>
  <si>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</si>
  <si>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</si>
  <si>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</si>
  <si>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</si>
  <si>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</si>
  <si>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</si>
  <si>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</si>
  <si>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</si>
  <si>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</si>
  <si>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</si>
  <si>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</si>
  <si>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</si>
  <si>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</si>
  <si>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</si>
  <si>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</si>
  <si>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</si>
  <si>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</si>
  <si>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</si>
  <si>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</si>
  <si>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</si>
  <si>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</si>
  <si>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</si>
  <si>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</si>
  <si>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</si>
  <si>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</si>
  <si>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</si>
  <si>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</si>
  <si>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</si>
  <si>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</si>
  <si>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</si>
  <si>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</si>
  <si>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</si>
  <si>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</si>
  <si>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</si>
  <si>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</si>
  <si>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</si>
  <si>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</si>
  <si>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</si>
  <si>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</si>
  <si>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</si>
  <si>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</si>
  <si>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</si>
  <si>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</si>
  <si>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</si>
  <si>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</si>
  <si>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</si>
  <si>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</si>
  <si>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</si>
  <si>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</si>
  <si>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</si>
  <si>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</si>
  <si>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</si>
  <si>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</si>
  <si>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</si>
  <si>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</si>
  <si>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</si>
  <si>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</si>
  <si>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</si>
  <si>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</si>
  <si>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</si>
  <si>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</si>
  <si>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</si>
  <si>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</si>
  <si>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</si>
  <si>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</si>
  <si>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</si>
  <si>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</si>
  <si>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</si>
  <si>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</si>
  <si>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</si>
  <si>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</si>
  <si>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</si>
  <si>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</si>
  <si>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</si>
  <si>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</si>
  <si>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</si>
  <si>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</si>
  <si>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</si>
  <si>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</si>
  <si>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</si>
  <si>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</si>
  <si>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</si>
  <si>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</si>
  <si>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</si>
  <si>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</si>
  <si>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</si>
  <si>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</si>
  <si>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</si>
  <si>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</si>
  <si>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</si>
  <si>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</si>
  <si>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</si>
  <si>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</si>
  <si>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</si>
  <si>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</si>
  <si>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</si>
  <si>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</si>
  <si>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</si>
  <si>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</si>
  <si>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</si>
  <si>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</si>
  <si>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</si>
  <si>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</si>
  <si>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</si>
  <si>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</si>
  <si>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</si>
  <si>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</si>
  <si>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</si>
  <si>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</si>
  <si>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</si>
  <si>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</si>
  <si>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</si>
  <si>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</si>
  <si>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</si>
  <si>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</si>
  <si>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</si>
  <si>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</si>
  <si>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</si>
  <si>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</si>
  <si>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</si>
  <si>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</si>
  <si>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</si>
  <si>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</si>
  <si>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</si>
  <si>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</si>
  <si>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</si>
  <si>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</si>
  <si>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</si>
  <si>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</si>
  <si>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</si>
  <si>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</si>
  <si>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</si>
  <si>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</si>
  <si>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</si>
  <si>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</si>
  <si>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</si>
  <si>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</si>
  <si>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</si>
  <si>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</si>
  <si>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</si>
  <si>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</si>
  <si>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</si>
  <si>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</si>
  <si>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</si>
  <si>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</si>
  <si>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</si>
  <si>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</si>
  <si>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</si>
  <si>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</si>
  <si>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</si>
  <si>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</si>
  <si>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</si>
  <si>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</si>
  <si>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</si>
  <si>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</si>
  <si>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</si>
  <si>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</si>
  <si>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</si>
  <si>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</si>
  <si>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</si>
  <si>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</si>
  <si>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</si>
  <si>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</si>
  <si>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</si>
  <si>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</si>
  <si>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</si>
  <si>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</si>
  <si>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</si>
  <si>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</si>
  <si>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</si>
  <si>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</si>
  <si>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</si>
  <si>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</si>
  <si>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</si>
  <si>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</si>
  <si>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</si>
  <si>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</si>
  <si>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</si>
  <si>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</si>
  <si>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</si>
  <si>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</si>
  <si>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</si>
  <si>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</si>
  <si>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</si>
  <si>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</si>
  <si>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</si>
  <si>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</si>
  <si>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</si>
  <si>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</si>
  <si>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</si>
  <si>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</si>
  <si>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</si>
  <si>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</si>
  <si>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</si>
  <si>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</si>
  <si>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</si>
  <si>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</si>
  <si>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</si>
  <si>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</si>
  <si>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</si>
  <si>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</si>
  <si>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</si>
  <si>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</si>
  <si>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</si>
  <si>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</si>
  <si>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</si>
  <si>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</si>
  <si>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</si>
  <si>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</si>
  <si>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</si>
  <si>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</si>
  <si>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</si>
  <si>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Газификация г. Любима</t>
  </si>
  <si>
    <t xml:space="preserve">Региональная программа "Развитие водоснабжения, водоотведения и очистки сточных вод Ярославской области" на 2012-2017 годы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</si>
  <si>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</si>
  <si>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</si>
  <si>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</si>
  <si>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</si>
  <si>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</si>
  <si>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</si>
  <si>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</si>
  <si>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</si>
  <si>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</si>
  <si>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</si>
  <si>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</si>
  <si>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Газификация микрорайонов Веретье, Прибрежный</t>
  </si>
  <si>
    <t>Газификация с. Ларионово, с. Погорелка и населенных пунктов, находящихся в зоне газопровода с. Глебово - дер. Ларионово с отводами к с. Погорелка и бухте Коприно (в том числе проектные работы)</t>
  </si>
  <si>
    <t>Строительство блочно-модульной газовой котельной в с. Климатино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</si>
  <si>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</si>
  <si>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</si>
  <si>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Строительство блочно-модульной газовой котельной в с. Татищев Погост</t>
  </si>
  <si>
    <t>Строительство блочно-модульной газовой котельной в п. Хмельники</t>
  </si>
  <si>
    <t>Газификация раб. пос. Поречье-Рыбное (сельское поселение Поречье-Рыбное)</t>
  </si>
  <si>
    <t>Строительство газопровода низкого давления в с. Судино (сельское поселение Ишня)</t>
  </si>
  <si>
    <t xml:space="preserve">Газификация раб. пос. Петровское (Петровское сельское поселение )
</t>
  </si>
  <si>
    <t xml:space="preserve">Строительство газовых сетей низкого давления по ул. Магистральная, Заводская 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</si>
  <si>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</si>
  <si>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</si>
  <si>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</si>
  <si>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</si>
  <si>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 xml:space="preserve">Газификация с. Дунилово 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</si>
  <si>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</si>
  <si>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</si>
  <si>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Строительство газораспределительных сетей от с. Стогинское до д. Путилово, Пасынково, Ульяново, Кадищи, Матвейка, Осенево</t>
  </si>
  <si>
    <t>Техническое перевооружение котельной муниципального бюджетного образовательного учреждения дополнительного образования детей детской юношеской спортивной школы № 1 в г. Данилов</t>
  </si>
  <si>
    <t>Перевод котельной муниципального бюджетного образовательного учреждения Скоковской средней общеобразовательной школы на природный газ в дер. Туфаново</t>
  </si>
  <si>
    <t xml:space="preserve">Газификация с. Покров, пос. Рощино и населенных пунктов, находящихся в зоне межпоселкового газопровода дер. Малое Марьино - с. Покров - пос. Рощино </t>
  </si>
  <si>
    <t>Газификация с. Охотино и населенных пунктов, находящихся в зоне газопровода от газораспределительной станции-3 г. Рыбинска - сан. Черная речка - с. Охотино (в том числе проектные работы)</t>
  </si>
  <si>
    <t xml:space="preserve">Строительство  газопровода дер. Зарубино - дер. Кривец </t>
  </si>
  <si>
    <t xml:space="preserve">Газификация  раб. пос. Некрасовское </t>
  </si>
  <si>
    <t xml:space="preserve">Газификация с. Диево-Городище </t>
  </si>
  <si>
    <t>Газификация раб. пос. Пречистое (городское поселение Пречистое)</t>
  </si>
  <si>
    <t>Строительство модульной газовой котельной в с. Купанское</t>
  </si>
  <si>
    <t xml:space="preserve">Строительство газопровода в с. Веськово </t>
  </si>
  <si>
    <t>Газификация с. Купанское (в том числе проектные работы)</t>
  </si>
  <si>
    <t>Строительство блочно-модульной газовой котельной в с. Вощиково</t>
  </si>
  <si>
    <t>Газификация с. Курба и населённых пунктов, находящихся в зоне газопровода пос. Козьмодемьянск - с. Курба с отводом к дер. Иванищево (в том числе проектные работы)</t>
  </si>
  <si>
    <t xml:space="preserve">Строительство газопровода высокого давления в дер. Григорьевское (Заволжское сельское поселение) </t>
  </si>
  <si>
    <t xml:space="preserve">Строительство газопровода высокого давления в с. Григорьевское (Некрасовское сельское поселение) </t>
  </si>
  <si>
    <t xml:space="preserve">Строительство газопровода высокого давления от газораспределительной станции Климовское до дер. Высоко (Карабихское сельское поселение) </t>
  </si>
  <si>
    <t>Реконструкция котельной с переводом на природный газ в с. Курба</t>
  </si>
  <si>
    <t xml:space="preserve">Строительство сооружений очистки воды для хозяйственно-питьевывх нужд из артезианских скважин в п. Борисоглебский 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</si>
  <si>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</si>
  <si>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</si>
  <si>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</si>
  <si>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</si>
  <si>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</si>
  <si>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</si>
  <si>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</si>
  <si>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очистных сооружений канализации  в г. Мышкине </t>
  </si>
  <si>
    <t xml:space="preserve">Реконструкция скважины "Лесная" в с. Новый Некоуз с установкой системы водоочистки </t>
  </si>
  <si>
    <t xml:space="preserve">Реконструкция скважины "Сельхозтехника" в с. Новый Некоуз с установкой системы водоочистки </t>
  </si>
  <si>
    <t xml:space="preserve">Строительство системы общепоселковой канализации в п. Некрасовское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</si>
  <si>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</si>
  <si>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</si>
  <si>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Реконструкция артезианских скважин с оснащением установкой обеззараживания и обезжелезивания воды в пос. Тихменево</t>
  </si>
  <si>
    <t xml:space="preserve">Модернизация комплекса водозабора и очистных сооружений водоснабжения в  дер. Дюдьково (1,2 этапы) (Октябрьское селькое поселение) </t>
  </si>
  <si>
    <t xml:space="preserve">Водоснабжение раб. пос. Красные Ткачи - 1 этап: восстановление артезианских скважин с закольцовкой в раб. пос. Красные Ткачи дер. Наготино </t>
  </si>
  <si>
    <t>Реконструкция очистных сооружений канализации  в пос. Мокеевское</t>
  </si>
  <si>
    <t>Мероприятия по строительству и реконструкции шахтных колодцев</t>
  </si>
  <si>
    <t>Региональная программа "Развитие водохозяйственного комплекса Ярославской области" на 2013-2020 годы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</si>
  <si>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</si>
  <si>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</si>
  <si>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>Областная целевая программа  "Развитие материально-технической базы общеобразовательных учреждений" на 2011-2014 годы</t>
  </si>
  <si>
    <t xml:space="preserve">Региональная адресная программа по переселению граждан из аварийного жилищного фонда Ярославской области </t>
  </si>
  <si>
    <t xml:space="preserve">Региональная адресная программа по переселению граждан из аварийного жилищного фонда  Ярославской  области с учетом необходимости развития малоэтажного жилищного строительства 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</si>
  <si>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</si>
  <si>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Наименование раздела функциональной классификации, программы и объекта</t>
  </si>
  <si>
    <t>I. ПРОГРАММНАЯ ЧАСТЬ</t>
  </si>
  <si>
    <t>Строительство легкоатлетического стадиона в пос. Пречистое, Первомайский муниципальный район</t>
  </si>
  <si>
    <t>Строительство крытой ледовой арены на 1000 посадочных мест в г. Тутаеве Тутаевского муниципального района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</si>
  <si>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</si>
  <si>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 xml:space="preserve">Реконструкция мостового перехода через реку Юхоть на автомобильной дороге Ярославль - Углич, км 71+300, Большесельский муниципальный район </t>
  </si>
  <si>
    <t>Реконструкция автодороги Брейтово - Сить - Станилово - Бутовская в Некоузском муниципальном районе</t>
  </si>
  <si>
    <t xml:space="preserve">Реконструкция автодороги Остапково - Заозерье - Юрьево - Колокорево - Старое Волино в Переславском муниципальном районе </t>
  </si>
  <si>
    <t xml:space="preserve">Реконструкция автодороги Кормилицино - Курба в Ярославском муниципальном районе 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</si>
  <si>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</si>
  <si>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Рязанцево - Горки в Переславском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</si>
  <si>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</si>
  <si>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мостового перехода через реку Пукшу на автомобильной дороге Плоски – Заречье, км 1+150 в Угличском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</si>
  <si>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</si>
  <si>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</t>
  </si>
  <si>
    <t>Реконструкция мостового перехода через реку Койку на автомобильной дороге Девницы – Дор, км 1+850  в Большесельском муниципальном районе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</si>
  <si>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</si>
  <si>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</si>
  <si>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муниципальном районе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</si>
  <si>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</si>
  <si>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</si>
  <si>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</si>
  <si>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Оптимизация системы теплоснабжения Зачеремушного района с переводом нагрузок котельных "Магма"  и  "Рыбинский пивзавод" на котельную "Полиграф"</t>
  </si>
  <si>
    <t>Реконструкция мазутной котельной с переводом на природный газ в                                пос. Каменники</t>
  </si>
  <si>
    <t>Газификация правобережного района                       г. Тутаева</t>
  </si>
  <si>
    <t>Реконструкция водопроводных сетей в                      с. Брейтово</t>
  </si>
  <si>
    <t>Строительство артезианских скважин в                 пос. Столбищи</t>
  </si>
  <si>
    <t>Строительство разводящих сетей в                            с. Угодичи, Ростовский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</si>
  <si>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</si>
  <si>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Берегоукрепление левого берега р. Волги от кислородной станции до моста через ручей по набережной Космонавтов,                пос. Волжский</t>
  </si>
  <si>
    <t xml:space="preserve">Строительство межпоселкового газопровода с. Большое Село -                             с. Дунилово </t>
  </si>
  <si>
    <t>Строительство межпоселкового газопровода дер. Малое Марьино -                        с. Покров -  пос. Рощино</t>
  </si>
  <si>
    <t>Строительство сооружений биологической очистки хозяйственно-бытовых стоков в  с. Шопша</t>
  </si>
  <si>
    <t>Реконструкция водонапорных башен, резервуаров и насосных станций в поселках Тихменево, Красная горка,                дер. Новый поселок</t>
  </si>
  <si>
    <t>Газификация дер. Коленово и населенных пунктов, находящихся в зоне газопровода раб. пос. Петровское -      дер. Коленово - с. Караш - дер. Итларь с отводом на  пос. Хмельники (в том числе проектные работы)</t>
  </si>
  <si>
    <t>Газификация с. Татищев Погост,                           с. Марково и населенных пунктов, находящихся в зоне газопровода пос. Семибратово - с. Татищев Погост -                     с. Марково (в том числе проектные работы)</t>
  </si>
  <si>
    <t xml:space="preserve">Строительство газопровода до                                   с. Плещеево </t>
  </si>
  <si>
    <t>Газификация дер. Дубровки, ст.Путятино, дер. Остроносово, дер. Погорелки, дер. Кожевники, Даниловский муниципальный район</t>
  </si>
  <si>
    <t>Реконструкция автодороги Малые Дворишки -Терехино в Даниловском муниципальном районе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</si>
  <si>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муниципального района</t>
  </si>
  <si>
    <t>Реконструкция автомобильной дороги "Москва-Архангельск"-Поречье-Лазарцево в Ростовском муниципальном районе</t>
  </si>
  <si>
    <t>Газификация дер. Вощиково и населенных пунктов в зоне межпоселкового газопровода до дер. Вощиково (в том числе проектные работы)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</si>
  <si>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с. Григорьевское, Точищенский сельский округ, Заволжское сельское поселение</t>
  </si>
  <si>
    <t>Объект капитального строительства "Физкультурно-оздоровительный комплекс, Некрасовский муниципальный район, сельское поселение Некрасовское, р.п. Нерасовское, ул. Пролетарская"</t>
  </si>
  <si>
    <t>Строительство газопровода до котельной с. Угодичи</t>
  </si>
  <si>
    <t>Поправки 2013 года</t>
  </si>
  <si>
    <t xml:space="preserve"> 2013 год                            </t>
  </si>
  <si>
    <t xml:space="preserve"> 2015 год                            </t>
  </si>
  <si>
    <t>(руб.)</t>
  </si>
  <si>
    <t>2014 год
(с учетом поправок)</t>
  </si>
  <si>
    <t>Поправки 2015 года</t>
  </si>
  <si>
    <t>2015 год
(с учетом поправок)</t>
  </si>
  <si>
    <t>Строительство газопровода до котельной с. Воржа</t>
  </si>
  <si>
    <t>Строительство блочно-модульной котельной в с. Судино (в том числе проектные работы)</t>
  </si>
  <si>
    <t>Строительство межпоселкового газопровода высокого давления пос. Петровское - с. Деревни - дер. Теханово - с. Никольское - с. Дмитриановское Ростовского МР</t>
  </si>
  <si>
    <t>Газификация жилого дома № 25 по ул. Набережной в раб. Пос. Красный Профинтерн Некрасовского МР</t>
  </si>
  <si>
    <t>Строительство межпоселкового газопровода Курортная зона "Золотое кольцо" - пос. Берендеево Переславского МР</t>
  </si>
  <si>
    <t>Строительство газопровода низкого давления для жилых домов по ул. Полевой и ул. Молодежной в с. Глебовское Переславского МР</t>
  </si>
  <si>
    <t>Газификация с. Семендяйка Переславского МР</t>
  </si>
  <si>
    <t>Межпоселковый газопровод до дер. Андреевское Борисоглебского МР</t>
  </si>
  <si>
    <t>Строительство поликлиники Ростовский МР, город Ростов, ул. Октябрьская (в том числе проектные работы)</t>
  </si>
  <si>
    <t>Строительство Гаврилов-Ямской ЦРБ,                                г. Гаврилов-Ям, ул. Северная, д. 5, корпус"А"</t>
  </si>
  <si>
    <t>Строительство офиса врача общей практики пос. Волга Некоузского МР</t>
  </si>
  <si>
    <t>Строительство офиса врача общей практики с. Новое Большесельского МР (в том числе проектные работы)</t>
  </si>
  <si>
    <t>Строительство офиса врача общей практики в с Левашово Некрасовского МР (в том числе проектные работы)</t>
  </si>
  <si>
    <t>Строительство офиса врача общей практики в пос. Михайловском Ярославского МР (в том числе проектные работы)</t>
  </si>
  <si>
    <t>Строительство корпусов для  ГБУЗ ЯО  "Областная клиническая психиатрическая больница", г. Ярославль, ул. Загородный сад, 6 (в том числе проектные работы)</t>
  </si>
  <si>
    <t>Модернизация и оснащение ГУЗ ЯО   "Областная  клиническая онкологическая больница", г. Ярославль (в том числе строительство и реконструкция) (в том числе проектные работы)</t>
  </si>
  <si>
    <t>Строительство детской поликлиники для ГУЗ ЯО Клиническая больница № 2, г. Ярославль (в том числе проектные работы)</t>
  </si>
  <si>
    <t>Строительство поликлиники в Дзержинском районе г. Ярославля (в том числе проектные работы)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</si>
  <si>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СДИ для престарелых и инвалидов"</t>
  </si>
  <si>
    <t>Реконструкция спального корпуса Гаврилов-Ямского дома-интерната для престарелых и инвалидов на 66 мест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</si>
  <si>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</si>
  <si>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сада на 120 мест в г. Ростове, Ростовский муниципальный район</t>
  </si>
  <si>
    <t xml:space="preserve">Строительство детского сада, Мышкинский  муниципальный район, г. Мышкин,
ул. Орджоникидзе, д. 21 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</si>
  <si>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</si>
  <si>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сада, г. Углич, микрорайон "Мирный-2"</t>
  </si>
  <si>
    <t xml:space="preserve">Строительство детского сада в  г. Тутаеве на 120 мест </t>
  </si>
  <si>
    <t>Строительство детского сада № 5,                                  г. Пошехонье, ул. Комсомольская, 39</t>
  </si>
  <si>
    <t>Строительство пристройки с инженерными коммуникациями к  МДОУ Большесельский детский сад "Березка", Большесельский муниципальный район,  с. Большое село, ул. Сурикова, д. 28</t>
  </si>
  <si>
    <t>Строительство детского сада в г. Данилове Даниловского МР</t>
  </si>
  <si>
    <t>Строительство детского сада на 140 мест, пос. Ивняки, Ярославский муниципальный район</t>
  </si>
  <si>
    <t>Строительство общеобразовательной школы на 499 мест, Ярославская область, Ярославский муниципальный район, Туношенское сельское поселение,
с. Туношна</t>
  </si>
  <si>
    <t>Строительство  МОУ "Ивановской СОШ" с тремя дошкольными группами и интернатом, Борисоглебский МР</t>
  </si>
  <si>
    <t>Строительство средней школы на 175 учащихся, Даниловский район, Дмитриевское сельское поселение,
с. Дмитриевское</t>
  </si>
  <si>
    <t>Строительство школы на 200 мест с дошкольными группами на 45 мест в с. Вощажниково Борисоглебского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</si>
  <si>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</si>
  <si>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</si>
  <si>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</si>
  <si>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</si>
  <si>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 xml:space="preserve">сельское поселение Петровское 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</si>
  <si>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</si>
  <si>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</si>
  <si>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</si>
  <si>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</si>
  <si>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городское поселение Углич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</si>
  <si>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</si>
  <si>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</si>
  <si>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</si>
  <si>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</si>
  <si>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</si>
  <si>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</si>
  <si>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</si>
  <si>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Чебаковское сельское поселение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</si>
  <si>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</si>
  <si>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</si>
  <si>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</si>
  <si>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</si>
  <si>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</si>
  <si>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</si>
  <si>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Инальцинское сельское поселение</t>
  </si>
  <si>
    <t>Высоковское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</si>
  <si>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</si>
  <si>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</si>
  <si>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</si>
  <si>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Городское поселение Гаврилов-Ям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</si>
  <si>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</si>
  <si>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</si>
  <si>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</si>
  <si>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</si>
  <si>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</si>
  <si>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</si>
  <si>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</si>
  <si>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</si>
  <si>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</si>
  <si>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</si>
  <si>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</si>
  <si>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</si>
  <si>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городское поселение Мышкин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</si>
  <si>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</si>
  <si>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</si>
  <si>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</si>
  <si>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Пречистинское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</si>
  <si>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</si>
  <si>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</si>
  <si>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</si>
  <si>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</si>
  <si>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</si>
  <si>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</si>
  <si>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</si>
  <si>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</si>
  <si>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</si>
  <si>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</si>
  <si>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Реконструкция здания Брейтовской ЦРБ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</si>
  <si>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</si>
  <si>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Строительство концертно-зрелищного центра с инженерными коммуникациями, г. Ярославль</t>
  </si>
  <si>
    <t xml:space="preserve">- «Здание школы с инженерными коммуникациями Ярославская область, городской округ г.Рыбинск, ул.Моторостроителей, д.27. 3 этап: строительство спортивного комплекса (открытые спортивные площадки). 4 этап: завершение строительства учебной части школы» в части  строительства открытых спортивных площадок </t>
  </si>
  <si>
    <t xml:space="preserve">Строительство новой школы  в микрорайоне Заволжье (ул.Тракторная, 12) </t>
  </si>
  <si>
    <t xml:space="preserve">Реконструкцию административного здания под размещение МУК «Арефинский культурно-досуговый комплекс» в с.Арефино Рыбинский МР </t>
  </si>
  <si>
    <t>Строительство разводящих сетей в дер. Григорьевское, Некрасовское сельское поселение, Ярославский муниципальный район</t>
  </si>
  <si>
    <t>Реконструкция здания Дворца спорта "Полет" в городском округе город  Рыбинск Ярославской области</t>
  </si>
  <si>
    <t>Межшкольный стадион на территории МОУ СОШ "Гимназия", Ярославская обл., г. Переславль-Залесский, ул. Менделеева,36</t>
  </si>
  <si>
    <t>Муниципальное учреждение "Районный Дворец культуры" Тутаевского МР (реконструкция зрительного зала), г. Тутаев, ул. Шитова, д.25</t>
  </si>
  <si>
    <t>Реконструкция ДК "Радуга" под информационно-библиотечный центр, г. Рыбинск, пр. Ленина, д.184</t>
  </si>
  <si>
    <t>Строительсто очистных сооружений водопровода с присоединением к инженерным сетям в р.п. Петровское Ростовского муниципального района</t>
  </si>
  <si>
    <t>Реконструкция угольной котельной с пеерводом на природный газ в дер. Назарово Рыбинского муниципального района</t>
  </si>
  <si>
    <t>Строительство здания детского комбината, пристройки на 120 мест, г.о. г.Рыбинск, ул.Молодежная, д.7</t>
  </si>
  <si>
    <t>План 2012 года</t>
  </si>
  <si>
    <t>План 2013 года</t>
  </si>
  <si>
    <t>уточненный план 2013 года (с учетом поправок февраля)</t>
  </si>
  <si>
    <t>2013 год (изменения февраля)</t>
  </si>
  <si>
    <t xml:space="preserve">Изменения, вносимые в перечень строек и объектов, планируемых к финансированию из областного бюджета в рамках адресной инвестиционной программы Ярославской области в 2013 году                                     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</si>
</sst>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6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.5"/>
      <name val="Times New Roman"/>
      <family val="1"/>
    </font>
    <font>
      <sz val="10.5"/>
      <name val="Times New Roman"/>
      <family val="1"/>
      <charset val="204"/>
    </font>
    <font>
      <b/>
      <sz val="10.5"/>
      <name val="Times New Roman Cyr"/>
      <charset val="204"/>
    </font>
    <font>
      <b/>
      <sz val="10.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</cellStyleXfs>
  <cellXfs count="49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49" fontId="42" fillId="0" borderId="1" xfId="0" applyNumberFormat="1" applyFont="1" applyFill="1" applyBorder="1" applyAlignment="1">
      <alignment horizontal="left" vertical="top"/>
    </xf>
    <xf numFmtId="0" fontId="42" fillId="0" borderId="1" xfId="0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/>
    </xf>
    <xf numFmtId="0" fontId="41" fillId="0" borderId="1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vertical="top"/>
    </xf>
    <xf numFmtId="0" fontId="60" fillId="0" borderId="1" xfId="0" applyFont="1" applyFill="1" applyBorder="1" applyAlignment="1">
      <alignment horizontal="left" vertical="top"/>
    </xf>
    <xf numFmtId="3" fontId="42" fillId="0" borderId="1" xfId="0" applyNumberFormat="1" applyFont="1" applyFill="1" applyBorder="1" applyAlignment="1">
      <alignment vertical="top"/>
    </xf>
    <xf numFmtId="2" fontId="61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2" fontId="42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0" fontId="41" fillId="0" borderId="1" xfId="0" applyFont="1" applyBorder="1" applyAlignment="1">
      <alignment vertical="top" wrapText="1"/>
    </xf>
    <xf numFmtId="0" fontId="41" fillId="0" borderId="1" xfId="2" applyFont="1" applyFill="1" applyBorder="1" applyAlignment="1">
      <alignment horizontal="left" vertical="top" wrapText="1"/>
    </xf>
    <xf numFmtId="0" fontId="42" fillId="9" borderId="1" xfId="2" applyFont="1" applyFill="1" applyBorder="1" applyAlignment="1">
      <alignment horizontal="left" vertical="top" wrapText="1"/>
    </xf>
    <xf numFmtId="0" fontId="62" fillId="0" borderId="1" xfId="0" applyFont="1" applyBorder="1" applyAlignment="1">
      <alignment vertical="top" wrapText="1"/>
    </xf>
    <xf numFmtId="0" fontId="63" fillId="0" borderId="1" xfId="0" applyFont="1" applyBorder="1" applyAlignment="1">
      <alignment vertical="top" wrapText="1"/>
    </xf>
    <xf numFmtId="0" fontId="63" fillId="9" borderId="1" xfId="0" applyFont="1" applyFill="1" applyBorder="1" applyAlignment="1">
      <alignment vertical="top" wrapText="1"/>
    </xf>
    <xf numFmtId="49" fontId="42" fillId="0" borderId="0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vertical="top"/>
    </xf>
    <xf numFmtId="49" fontId="42" fillId="0" borderId="1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horizontal="right" vertical="top"/>
    </xf>
    <xf numFmtId="3" fontId="42" fillId="0" borderId="1" xfId="3" applyNumberFormat="1" applyFont="1" applyFill="1" applyBorder="1" applyAlignment="1">
      <alignment vertical="top" wrapText="1"/>
    </xf>
    <xf numFmtId="3" fontId="42" fillId="0" borderId="1" xfId="3" applyNumberFormat="1" applyFont="1" applyFill="1" applyBorder="1" applyAlignment="1">
      <alignment vertical="top"/>
    </xf>
    <xf numFmtId="3" fontId="61" fillId="0" borderId="1" xfId="0" applyNumberFormat="1" applyFont="1" applyFill="1" applyBorder="1" applyAlignment="1">
      <alignment vertical="top" wrapText="1"/>
    </xf>
    <xf numFmtId="3" fontId="50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/>
    </xf>
    <xf numFmtId="3" fontId="50" fillId="0" borderId="1" xfId="3" applyNumberFormat="1" applyFont="1" applyFill="1" applyBorder="1" applyAlignment="1">
      <alignment vertical="top" wrapText="1"/>
    </xf>
    <xf numFmtId="3" fontId="41" fillId="0" borderId="1" xfId="3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horizontal="right" vertical="top"/>
    </xf>
    <xf numFmtId="4" fontId="61" fillId="0" borderId="1" xfId="0" applyNumberFormat="1" applyFont="1" applyFill="1" applyBorder="1" applyAlignment="1">
      <alignment horizontal="center" vertical="center" wrapText="1"/>
    </xf>
    <xf numFmtId="4" fontId="61" fillId="0" borderId="1" xfId="0" applyNumberFormat="1" applyFont="1" applyFill="1" applyBorder="1" applyAlignment="1">
      <alignment wrapText="1"/>
    </xf>
    <xf numFmtId="0" fontId="42" fillId="0" borderId="1" xfId="0" applyFont="1" applyBorder="1" applyAlignment="1">
      <alignment vertical="top" wrapText="1"/>
    </xf>
    <xf numFmtId="3" fontId="42" fillId="0" borderId="1" xfId="0" applyNumberFormat="1" applyFont="1" applyFill="1" applyBorder="1" applyAlignment="1">
      <alignment vertical="center"/>
    </xf>
    <xf numFmtId="0" fontId="41" fillId="0" borderId="0" xfId="0" applyFont="1" applyFill="1" applyAlignment="1">
      <alignment horizontal="left" vertical="center"/>
    </xf>
    <xf numFmtId="49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horizontal="center" vertical="center" wrapText="1"/>
    </xf>
    <xf numFmtId="0" fontId="42" fillId="0" borderId="1" xfId="5" applyNumberFormat="1" applyFont="1" applyFill="1" applyBorder="1" applyAlignment="1" applyProtection="1">
      <alignment vertical="top" wrapText="1"/>
      <protection hidden="1"/>
    </xf>
    <xf numFmtId="0" fontId="59" fillId="0" borderId="1" xfId="0" applyFont="1" applyFill="1" applyBorder="1" applyAlignment="1">
      <alignment vertical="top" wrapText="1"/>
    </xf>
    <xf numFmtId="49" fontId="50" fillId="0" borderId="1" xfId="0" applyNumberFormat="1" applyFont="1" applyFill="1" applyBorder="1" applyAlignment="1">
      <alignment vertical="top" wrapText="1"/>
    </xf>
    <xf numFmtId="0" fontId="41" fillId="0" borderId="0" xfId="0" applyFont="1" applyFill="1" applyAlignment="1">
      <alignment vertical="center"/>
    </xf>
    <xf numFmtId="3" fontId="42" fillId="0" borderId="1" xfId="3" applyNumberFormat="1" applyFont="1" applyFill="1" applyBorder="1" applyAlignment="1">
      <alignment vertical="center"/>
    </xf>
    <xf numFmtId="0" fontId="41" fillId="0" borderId="0" xfId="0" applyFont="1" applyFill="1" applyAlignment="1">
      <alignment horizontal="right" vertical="center"/>
    </xf>
    <xf numFmtId="3" fontId="64" fillId="0" borderId="1" xfId="0" applyNumberFormat="1" applyFont="1" applyFill="1" applyBorder="1" applyAlignment="1">
      <alignment vertical="top"/>
    </xf>
    <xf numFmtId="0" fontId="41" fillId="0" borderId="0" xfId="0" applyFont="1" applyFill="1" applyBorder="1" applyAlignment="1">
      <alignment horizontal="right" vertical="top"/>
    </xf>
    <xf numFmtId="49" fontId="41" fillId="0" borderId="1" xfId="1" applyNumberFormat="1" applyFont="1" applyFill="1" applyBorder="1" applyAlignment="1">
      <alignment horizontal="left" vertical="top" wrapText="1"/>
    </xf>
    <xf numFmtId="0" fontId="41" fillId="0" borderId="1" xfId="4" applyNumberFormat="1" applyFont="1" applyFill="1" applyBorder="1" applyAlignment="1" applyProtection="1">
      <alignment horizontal="left" vertical="top" wrapText="1"/>
      <protection hidden="1"/>
    </xf>
    <xf numFmtId="0" fontId="65" fillId="0" borderId="1" xfId="0" applyNumberFormat="1" applyFont="1" applyFill="1" applyBorder="1" applyAlignment="1">
      <alignment horizontal="left" vertical="top" wrapText="1"/>
    </xf>
    <xf numFmtId="0" fontId="66" fillId="0" borderId="1" xfId="0" applyNumberFormat="1" applyFont="1" applyFill="1" applyBorder="1" applyAlignment="1">
      <alignment horizontal="left" vertical="top" wrapText="1"/>
    </xf>
    <xf numFmtId="0" fontId="67" fillId="0" borderId="1" xfId="0" applyNumberFormat="1" applyFont="1" applyFill="1" applyBorder="1" applyAlignment="1">
      <alignment horizontal="left" vertical="top" wrapText="1"/>
    </xf>
    <xf numFmtId="0" fontId="68" fillId="0" borderId="1" xfId="0" applyNumberFormat="1" applyFont="1" applyFill="1" applyBorder="1" applyAlignment="1">
      <alignment horizontal="left" vertical="top" wrapText="1"/>
    </xf>
    <xf numFmtId="0" fontId="65" fillId="0" borderId="13" xfId="0" applyNumberFormat="1" applyFont="1" applyFill="1" applyBorder="1" applyAlignment="1">
      <alignment horizontal="left" vertical="top" wrapText="1"/>
    </xf>
    <xf numFmtId="166" fontId="68" fillId="0" borderId="1" xfId="0" applyNumberFormat="1" applyFont="1" applyFill="1" applyBorder="1" applyAlignment="1">
      <alignment vertical="top" wrapText="1"/>
    </xf>
    <xf numFmtId="3" fontId="66" fillId="0" borderId="1" xfId="0" applyNumberFormat="1" applyFont="1" applyFill="1" applyBorder="1" applyAlignment="1">
      <alignment vertical="top" wrapText="1"/>
    </xf>
    <xf numFmtId="3" fontId="68" fillId="0" borderId="1" xfId="0" applyNumberFormat="1" applyFont="1" applyFill="1" applyBorder="1" applyAlignment="1">
      <alignment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3" fontId="41" fillId="10" borderId="1" xfId="0" applyNumberFormat="1" applyFont="1" applyFill="1" applyBorder="1" applyAlignment="1">
      <alignment vertical="top"/>
    </xf>
    <xf numFmtId="3" fontId="42" fillId="10" borderId="1" xfId="3" applyNumberFormat="1" applyFont="1" applyFill="1" applyBorder="1" applyAlignment="1">
      <alignment vertical="top"/>
    </xf>
    <xf numFmtId="3" fontId="50" fillId="10" borderId="1" xfId="3" applyNumberFormat="1" applyFont="1" applyFill="1" applyBorder="1" applyAlignment="1">
      <alignment vertical="top"/>
    </xf>
    <xf numFmtId="0" fontId="41" fillId="10" borderId="1" xfId="0" applyFont="1" applyFill="1" applyBorder="1" applyAlignment="1">
      <alignment horizontal="left" vertical="top" wrapText="1"/>
    </xf>
    <xf numFmtId="3" fontId="41" fillId="10" borderId="1" xfId="3" applyNumberFormat="1" applyFont="1" applyFill="1" applyBorder="1" applyAlignment="1">
      <alignment vertical="top" wrapText="1"/>
    </xf>
    <xf numFmtId="3" fontId="42" fillId="10" borderId="1" xfId="3" applyNumberFormat="1" applyFont="1" applyFill="1" applyBorder="1" applyAlignment="1">
      <alignment vertical="top" wrapText="1"/>
    </xf>
    <xf numFmtId="0" fontId="41" fillId="0" borderId="1" xfId="0" applyNumberFormat="1" applyFont="1" applyFill="1" applyBorder="1" applyAlignment="1">
      <alignment horizontal="center" vertical="top" wrapText="1"/>
    </xf>
    <xf numFmtId="3" fontId="42" fillId="0" borderId="1" xfId="0" applyNumberFormat="1" applyFont="1" applyFill="1" applyBorder="1" applyAlignment="1">
      <alignment horizontal="right"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14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95" customHeight="1">
      <c r="A4" s="95">
        <v>1</v>
      </c>
      <c r="B4" s="173" t="s">
        <v>466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9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9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950000000000003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59</v>
      </c>
      <c r="E1" s="86"/>
    </row>
    <row r="2" spans="1:5" s="68" customFormat="1" ht="15.75" outlineLevel="1">
      <c r="A2" s="386"/>
      <c r="B2" s="387"/>
      <c r="C2" s="387"/>
      <c r="D2" s="388" t="s">
        <v>177</v>
      </c>
      <c r="E2" s="86"/>
    </row>
    <row r="3" spans="1:5" s="68" customFormat="1" ht="15.75" outlineLevel="1">
      <c r="A3" s="386"/>
      <c r="B3" s="387"/>
      <c r="C3" s="387"/>
      <c r="D3" s="388" t="s">
        <v>178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69" t="s">
        <v>176</v>
      </c>
      <c r="C6" s="469"/>
      <c r="D6" s="469"/>
    </row>
    <row r="7" spans="1:5" s="9" customFormat="1" ht="15.75" customHeight="1">
      <c r="A7" s="325"/>
      <c r="B7" s="10" t="s">
        <v>241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100</v>
      </c>
      <c r="B9" s="104" t="s">
        <v>373</v>
      </c>
      <c r="C9" s="105" t="s">
        <v>243</v>
      </c>
      <c r="D9" s="371" t="s">
        <v>575</v>
      </c>
      <c r="E9" s="82"/>
    </row>
    <row r="10" spans="1:5" s="12" customFormat="1" ht="57" customHeight="1">
      <c r="A10" s="327">
        <v>1</v>
      </c>
      <c r="B10" s="29" t="s">
        <v>410</v>
      </c>
      <c r="C10" s="107" t="s">
        <v>244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107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500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117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116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245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2</v>
      </c>
      <c r="C16" s="110" t="s">
        <v>247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107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374</v>
      </c>
      <c r="C18" s="158"/>
      <c r="D18" s="373">
        <v>58268</v>
      </c>
      <c r="E18" s="159"/>
    </row>
    <row r="19" spans="1:5" s="160" customFormat="1" ht="16.7" hidden="1" customHeight="1" outlineLevel="1">
      <c r="A19" s="329"/>
      <c r="B19" s="176" t="s">
        <v>545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3</v>
      </c>
      <c r="C20" s="116" t="s">
        <v>140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4</v>
      </c>
      <c r="C21" s="116" t="s">
        <v>179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5</v>
      </c>
      <c r="C22" s="110" t="s">
        <v>138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107</v>
      </c>
      <c r="C23" s="158"/>
      <c r="D23" s="373"/>
      <c r="E23" s="159"/>
    </row>
    <row r="24" spans="1:5" s="160" customFormat="1" ht="16.7" hidden="1" customHeight="1" outlineLevel="1">
      <c r="A24" s="330"/>
      <c r="B24" s="189" t="s">
        <v>374</v>
      </c>
      <c r="C24" s="161"/>
      <c r="D24" s="373">
        <v>1200</v>
      </c>
      <c r="E24" s="159"/>
    </row>
    <row r="25" spans="1:5" s="160" customFormat="1" ht="29.45" hidden="1" customHeight="1" outlineLevel="1">
      <c r="A25" s="330"/>
      <c r="B25" s="188" t="s">
        <v>418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533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6</v>
      </c>
      <c r="C27" s="116" t="s">
        <v>138</v>
      </c>
      <c r="D27" s="275">
        <v>3800</v>
      </c>
      <c r="E27" s="85"/>
    </row>
    <row r="28" spans="1:5" s="16" customFormat="1" ht="95.25" customHeight="1">
      <c r="A28" s="467">
        <v>7</v>
      </c>
      <c r="B28" s="94" t="s">
        <v>7</v>
      </c>
      <c r="C28" s="108" t="s">
        <v>246</v>
      </c>
      <c r="D28" s="275">
        <f>SUM(D29)</f>
        <v>17240</v>
      </c>
      <c r="E28" s="85"/>
    </row>
    <row r="29" spans="1:5" s="16" customFormat="1" ht="74.25" customHeight="1">
      <c r="A29" s="468"/>
      <c r="B29" s="93" t="s">
        <v>17</v>
      </c>
      <c r="C29" s="179" t="s">
        <v>246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8</v>
      </c>
      <c r="C30" s="116" t="s">
        <v>138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620</v>
      </c>
      <c r="C31" s="107" t="s">
        <v>139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107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116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117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631</v>
      </c>
      <c r="C35" s="116" t="s">
        <v>600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632</v>
      </c>
      <c r="C36" s="108" t="s">
        <v>246</v>
      </c>
      <c r="D36" s="275" t="e">
        <f>'АИП 2013-2015гг'!#REF!</f>
        <v>#REF!</v>
      </c>
      <c r="E36" s="85"/>
    </row>
    <row r="37" spans="1:6" s="16" customFormat="1" ht="75" customHeight="1">
      <c r="A37" s="329">
        <v>12</v>
      </c>
      <c r="B37" s="94" t="s">
        <v>588</v>
      </c>
      <c r="C37" s="108" t="s">
        <v>138</v>
      </c>
      <c r="D37" s="275">
        <v>30000</v>
      </c>
      <c r="E37" s="85"/>
    </row>
    <row r="38" spans="1:6" s="12" customFormat="1" ht="57.95" customHeight="1">
      <c r="A38" s="329">
        <v>13</v>
      </c>
      <c r="B38" s="151" t="s">
        <v>573</v>
      </c>
      <c r="C38" s="107" t="s">
        <v>138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429</v>
      </c>
      <c r="C39" s="108" t="s">
        <v>138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430</v>
      </c>
      <c r="C40" s="110" t="s">
        <v>138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107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500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545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431</v>
      </c>
      <c r="C44" s="107" t="s">
        <v>138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18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107</v>
      </c>
      <c r="C47" s="112"/>
      <c r="D47" s="373"/>
      <c r="E47" s="82"/>
    </row>
    <row r="48" spans="1:6" s="12" customFormat="1" ht="16.7" hidden="1" customHeight="1" outlineLevel="1">
      <c r="A48" s="332"/>
      <c r="B48" s="196" t="s">
        <v>500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545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>
      <c r="A50" s="332"/>
      <c r="B50" s="343" t="s">
        <v>20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107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500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574</v>
      </c>
      <c r="C53" s="266"/>
      <c r="D53" s="378">
        <v>32800</v>
      </c>
      <c r="E53" s="114"/>
    </row>
    <row r="54" spans="1:5" s="115" customFormat="1" ht="57.95" customHeight="1">
      <c r="A54" s="333"/>
      <c r="B54" s="151" t="s">
        <v>516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237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432</v>
      </c>
      <c r="C56" s="108" t="s">
        <v>138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107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500</v>
      </c>
      <c r="C58" s="109"/>
      <c r="D58" s="377">
        <v>15000</v>
      </c>
      <c r="E58" s="114"/>
    </row>
    <row r="59" spans="1:5" s="115" customFormat="1" ht="16.7" hidden="1" customHeight="1" outlineLevel="1">
      <c r="A59" s="335"/>
      <c r="B59" s="185" t="s">
        <v>419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648</v>
      </c>
      <c r="C60" s="110" t="s">
        <v>138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107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400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419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>
      <c r="A64" s="336">
        <v>19</v>
      </c>
      <c r="B64" s="149" t="s">
        <v>649</v>
      </c>
      <c r="C64" s="116" t="s">
        <v>601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650</v>
      </c>
      <c r="C65" s="116" t="s">
        <v>138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651</v>
      </c>
      <c r="C66" s="116" t="s">
        <v>138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21</v>
      </c>
      <c r="C67" s="148" t="s">
        <v>138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197</v>
      </c>
      <c r="C68" s="163" t="s">
        <v>138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107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141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545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>
      <c r="A72" s="180">
        <v>24</v>
      </c>
      <c r="B72" s="150" t="s">
        <v>198</v>
      </c>
      <c r="C72" s="116" t="s">
        <v>138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199</v>
      </c>
      <c r="C73" s="108" t="s">
        <v>138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535</v>
      </c>
      <c r="C74" s="109" t="s">
        <v>138</v>
      </c>
      <c r="D74" s="378" t="e">
        <f>'АИП 2013-2015гг'!#REF!</f>
        <v>#REF!</v>
      </c>
      <c r="E74" s="82"/>
    </row>
    <row r="75" spans="1:5" s="12" customFormat="1" ht="35.25" customHeight="1">
      <c r="A75" s="329">
        <v>27</v>
      </c>
      <c r="B75" s="149" t="s">
        <v>223</v>
      </c>
      <c r="C75" s="109" t="s">
        <v>138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416</v>
      </c>
      <c r="C76" s="179" t="s">
        <v>138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222</v>
      </c>
      <c r="C77" s="110" t="s">
        <v>138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107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374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189</v>
      </c>
      <c r="C80" s="161"/>
      <c r="D80" s="377">
        <v>21049.9</v>
      </c>
      <c r="E80" s="154"/>
    </row>
    <row r="81" spans="1:5" s="155" customFormat="1" ht="16.7" hidden="1" customHeight="1" outlineLevel="1">
      <c r="A81" s="336"/>
      <c r="B81" s="271" t="s">
        <v>13</v>
      </c>
      <c r="C81" s="177"/>
      <c r="D81" s="374">
        <v>5560</v>
      </c>
      <c r="E81" s="154"/>
    </row>
    <row r="82" spans="1:5" s="13" customFormat="1" ht="75.95" customHeight="1" collapsed="1">
      <c r="A82" s="180">
        <v>30</v>
      </c>
      <c r="B82" s="150" t="s">
        <v>221</v>
      </c>
      <c r="C82" s="116" t="s">
        <v>138</v>
      </c>
      <c r="D82" s="275">
        <v>8000</v>
      </c>
      <c r="E82" s="102"/>
    </row>
    <row r="83" spans="1:5" ht="37.5" hidden="1">
      <c r="A83" s="180">
        <v>34</v>
      </c>
      <c r="B83" s="193" t="s">
        <v>416</v>
      </c>
      <c r="C83" s="165" t="s">
        <v>138</v>
      </c>
      <c r="D83" s="321">
        <v>8034.5</v>
      </c>
    </row>
    <row r="84" spans="1:5" ht="54.75" customHeight="1">
      <c r="A84" s="180">
        <v>31</v>
      </c>
      <c r="B84" s="193" t="s">
        <v>200</v>
      </c>
      <c r="C84" s="165" t="s">
        <v>417</v>
      </c>
      <c r="D84" s="321">
        <v>30000</v>
      </c>
    </row>
    <row r="85" spans="1:5" ht="37.5" customHeight="1">
      <c r="A85" s="180">
        <v>32</v>
      </c>
      <c r="B85" s="181" t="s">
        <v>593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446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499</v>
      </c>
      <c r="C87" s="165" t="s">
        <v>417</v>
      </c>
      <c r="D87" s="321">
        <v>10124</v>
      </c>
    </row>
    <row r="88" spans="1:5" ht="75">
      <c r="A88" s="345">
        <v>35</v>
      </c>
      <c r="B88" s="352" t="s">
        <v>236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529</v>
      </c>
      <c r="C89" s="353">
        <v>2007</v>
      </c>
      <c r="D89" s="361">
        <v>42000</v>
      </c>
    </row>
    <row r="90" spans="1:5" ht="37.5">
      <c r="A90" s="345">
        <v>37</v>
      </c>
      <c r="B90" s="352" t="s">
        <v>528</v>
      </c>
      <c r="C90" s="353">
        <v>2007</v>
      </c>
      <c r="D90" s="361">
        <v>20050</v>
      </c>
    </row>
    <row r="91" spans="1:5" ht="57.95" customHeight="1">
      <c r="A91" s="345">
        <v>38</v>
      </c>
      <c r="B91" s="352" t="s">
        <v>527</v>
      </c>
      <c r="C91" s="353" t="s">
        <v>417</v>
      </c>
      <c r="D91" s="361">
        <v>10000</v>
      </c>
    </row>
    <row r="92" spans="1:5">
      <c r="A92" s="345">
        <v>39</v>
      </c>
      <c r="B92" s="352" t="s">
        <v>526</v>
      </c>
      <c r="C92" s="353" t="s">
        <v>417</v>
      </c>
      <c r="D92" s="361">
        <v>56000</v>
      </c>
    </row>
    <row r="93" spans="1:5" ht="57.95" customHeight="1">
      <c r="A93" s="345">
        <v>40</v>
      </c>
      <c r="B93" s="352" t="s">
        <v>525</v>
      </c>
      <c r="C93" s="353" t="s">
        <v>417</v>
      </c>
      <c r="D93" s="361">
        <v>3300</v>
      </c>
    </row>
    <row r="94" spans="1:5" ht="76.5" customHeight="1">
      <c r="A94" s="345">
        <v>41</v>
      </c>
      <c r="B94" s="354" t="s">
        <v>549</v>
      </c>
      <c r="C94" s="355" t="s">
        <v>417</v>
      </c>
      <c r="D94" s="379">
        <v>10255</v>
      </c>
    </row>
    <row r="95" spans="1:5" ht="39.950000000000003" customHeight="1">
      <c r="A95" s="345">
        <v>42</v>
      </c>
      <c r="B95" s="352" t="s">
        <v>547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107</v>
      </c>
      <c r="C96" s="357"/>
      <c r="D96" s="380"/>
    </row>
    <row r="97" spans="1:5" ht="15.75" hidden="1" customHeight="1" outlineLevel="1">
      <c r="A97" s="346"/>
      <c r="B97" s="358" t="s">
        <v>116</v>
      </c>
      <c r="C97" s="359"/>
      <c r="D97" s="381">
        <v>1000</v>
      </c>
    </row>
    <row r="98" spans="1:5" ht="15.75" hidden="1" customHeight="1" outlineLevel="1">
      <c r="A98" s="347"/>
      <c r="B98" s="358" t="s">
        <v>594</v>
      </c>
      <c r="C98" s="357"/>
      <c r="D98" s="380">
        <v>3000</v>
      </c>
    </row>
    <row r="99" spans="1:5" ht="15.75" hidden="1" customHeight="1" outlineLevel="1">
      <c r="A99" s="347"/>
      <c r="B99" s="358" t="s">
        <v>546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548</v>
      </c>
      <c r="C100" s="353" t="s">
        <v>577</v>
      </c>
      <c r="D100" s="361">
        <f>SUM(D102)</f>
        <v>1605</v>
      </c>
      <c r="E100" s="323"/>
    </row>
    <row r="101" spans="1:5" s="324" customFormat="1" ht="16.7" hidden="1" customHeight="1" outlineLevel="1">
      <c r="A101" s="349"/>
      <c r="B101" s="362" t="s">
        <v>107</v>
      </c>
      <c r="C101" s="363"/>
      <c r="D101" s="382"/>
      <c r="E101" s="323"/>
    </row>
    <row r="102" spans="1:5" s="324" customFormat="1" ht="16.7" hidden="1" customHeight="1" outlineLevel="1">
      <c r="A102" s="350"/>
      <c r="B102" s="364" t="s">
        <v>116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534</v>
      </c>
      <c r="C103" s="353" t="s">
        <v>417</v>
      </c>
      <c r="D103" s="361">
        <v>58800</v>
      </c>
      <c r="E103" s="323"/>
    </row>
    <row r="104" spans="1:5" s="77" customFormat="1" ht="15.75" hidden="1" outlineLevel="1">
      <c r="A104" s="340"/>
      <c r="B104" s="272" t="s">
        <v>559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69" t="str">
        <f>ПРИЛОЖЕНИЕ!B6</f>
        <v>Перечень областных целевых программ на 2007 год</v>
      </c>
      <c r="B1" s="469"/>
      <c r="C1" s="469"/>
    </row>
    <row r="2" spans="1:4" ht="24" customHeight="1">
      <c r="A2" s="473" t="str">
        <f>ПРИЛОЖЕНИЕ!B7</f>
        <v>(в рамках финансирования по соответствующим разделам областного бюджета)</v>
      </c>
      <c r="B2" s="473"/>
      <c r="C2" s="473"/>
    </row>
    <row r="3" spans="1:4" ht="59.25" customHeight="1">
      <c r="A3" s="474" t="s">
        <v>531</v>
      </c>
      <c r="B3" s="474"/>
      <c r="C3" s="474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102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103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104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>
      <c r="A8" s="33" t="s">
        <v>105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106</v>
      </c>
      <c r="B9" s="33" t="e">
        <f>ПРИЛОЖЕНИЕ!#REF!</f>
        <v>#REF!</v>
      </c>
      <c r="C9" s="30" t="e">
        <f>ПРИЛОЖЕНИЕ!#REF!</f>
        <v>#REF!</v>
      </c>
      <c r="D9" s="88" t="s">
        <v>434</v>
      </c>
    </row>
    <row r="10" spans="1:4" ht="74.25" customHeight="1">
      <c r="A10" s="33" t="s">
        <v>108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109</v>
      </c>
      <c r="B11" s="33" t="e">
        <f>ПРИЛОЖЕНИЕ!#REF!</f>
        <v>#REF!</v>
      </c>
      <c r="C11" s="30" t="e">
        <f>ПРИЛОЖЕНИЕ!#REF!</f>
        <v>#REF!</v>
      </c>
      <c r="D11" s="88" t="s">
        <v>434</v>
      </c>
    </row>
    <row r="12" spans="1:4" ht="78" customHeight="1">
      <c r="A12" s="33" t="s">
        <v>110</v>
      </c>
      <c r="B12" s="33" t="e">
        <f>ПРИЛОЖЕНИЕ!#REF!</f>
        <v>#REF!</v>
      </c>
      <c r="C12" s="30" t="e">
        <f>ПРИЛОЖЕНИЕ!#REF!</f>
        <v>#REF!</v>
      </c>
      <c r="D12" s="88" t="s">
        <v>434</v>
      </c>
    </row>
    <row r="13" spans="1:4" ht="37.5" customHeight="1">
      <c r="A13" s="33" t="s">
        <v>111</v>
      </c>
      <c r="B13" s="33" t="e">
        <f>ПРИЛОЖЕНИЕ!#REF!</f>
        <v>#REF!</v>
      </c>
      <c r="C13" s="30" t="e">
        <f>ПРИЛОЖЕНИЕ!#REF!</f>
        <v>#REF!</v>
      </c>
      <c r="D13" s="88" t="s">
        <v>434</v>
      </c>
    </row>
    <row r="14" spans="1:4" ht="72.75" customHeight="1">
      <c r="A14" s="33" t="s">
        <v>112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113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>
      <c r="A16" s="33" t="s">
        <v>114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115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634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635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255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256</v>
      </c>
      <c r="B21" s="33" t="e">
        <f>ПРИЛОЖЕНИЕ!#REF!</f>
        <v>#REF!</v>
      </c>
      <c r="C21" s="30" t="e">
        <f>ПРИЛОЖЕНИЕ!#REF!</f>
        <v>#REF!</v>
      </c>
      <c r="D21" s="14" t="s">
        <v>278</v>
      </c>
    </row>
    <row r="22" spans="1:4" ht="41.25" customHeight="1">
      <c r="A22" s="33" t="s">
        <v>257</v>
      </c>
      <c r="B22" s="33" t="e">
        <f>ПРИЛОЖЕНИЕ!#REF!</f>
        <v>#REF!</v>
      </c>
      <c r="C22" s="30" t="e">
        <f>ПРИЛОЖЕНИЕ!#REF!</f>
        <v>#REF!</v>
      </c>
      <c r="D22" s="14" t="s">
        <v>278</v>
      </c>
    </row>
    <row r="23" spans="1:4" ht="54.75" customHeight="1">
      <c r="A23" s="33" t="s">
        <v>258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259</v>
      </c>
      <c r="B24" s="33" t="e">
        <f>ПРИЛОЖЕНИЕ!#REF!</f>
        <v>#REF!</v>
      </c>
      <c r="C24" s="30" t="e">
        <f>ПРИЛОЖЕНИЕ!#REF!</f>
        <v>#REF!</v>
      </c>
      <c r="D24" s="14" t="s">
        <v>278</v>
      </c>
    </row>
    <row r="25" spans="1:4" ht="54.75" customHeight="1">
      <c r="A25" s="33" t="s">
        <v>260</v>
      </c>
      <c r="B25" s="33" t="e">
        <f>ПРИЛОЖЕНИЕ!#REF!</f>
        <v>#REF!</v>
      </c>
      <c r="C25" s="30" t="e">
        <f>ПРИЛОЖЕНИЕ!#REF!</f>
        <v>#REF!</v>
      </c>
      <c r="D25" s="88" t="s">
        <v>434</v>
      </c>
    </row>
    <row r="26" spans="1:4" ht="44.25" customHeight="1">
      <c r="A26" s="470" t="s">
        <v>532</v>
      </c>
      <c r="B26" s="471"/>
      <c r="C26" s="472"/>
    </row>
    <row r="27" spans="1:4" ht="75.95" customHeight="1">
      <c r="A27" s="33" t="s">
        <v>102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103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104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105</v>
      </c>
      <c r="B30" s="40" t="e">
        <f>ПРИЛОЖЕНИЕ!#REF!</f>
        <v>#REF!</v>
      </c>
      <c r="C30" s="90" t="e">
        <f>ПРИЛОЖЕНИЕ!#REF!</f>
        <v>#REF!</v>
      </c>
      <c r="D30" s="14" t="s">
        <v>278</v>
      </c>
    </row>
    <row r="31" spans="1:4" ht="76.5" customHeight="1">
      <c r="A31" s="33" t="s">
        <v>106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108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>
      <c r="A33" s="33" t="s">
        <v>109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110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111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112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113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114</v>
      </c>
      <c r="B38" s="33" t="e">
        <f>ПРИЛОЖЕНИЕ!#REF!</f>
        <v>#REF!</v>
      </c>
      <c r="C38" s="30" t="e">
        <f>ПРИЛОЖЕНИЕ!#REF!</f>
        <v>#REF!</v>
      </c>
      <c r="D38" s="14" t="s">
        <v>278</v>
      </c>
    </row>
    <row r="39" spans="1:4" ht="111" customHeight="1">
      <c r="A39" s="81" t="s">
        <v>115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70" t="s">
        <v>433</v>
      </c>
      <c r="B40" s="471"/>
      <c r="C40" s="472"/>
    </row>
    <row r="41" spans="1:4" ht="36" customHeight="1">
      <c r="A41" s="40" t="s">
        <v>102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103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104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105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106</v>
      </c>
      <c r="B46" s="33" t="e">
        <f>ПРИЛОЖЕНИЕ!#REF!</f>
        <v>#REF!</v>
      </c>
      <c r="C46" s="30" t="e">
        <f>ПРИЛОЖЕНИЕ!#REF!</f>
        <v>#REF!</v>
      </c>
      <c r="D46" s="14" t="s">
        <v>278</v>
      </c>
    </row>
    <row r="47" spans="1:4" ht="39" customHeight="1">
      <c r="A47" s="33" t="s">
        <v>108</v>
      </c>
      <c r="B47" s="33" t="e">
        <f>ПРИЛОЖЕНИЕ!#REF!</f>
        <v>#REF!</v>
      </c>
      <c r="C47" s="30" t="e">
        <f>ПРИЛОЖЕНИЕ!#REF!</f>
        <v>#REF!</v>
      </c>
      <c r="D47" s="14" t="s">
        <v>278</v>
      </c>
    </row>
    <row r="48" spans="1:4" ht="53.25" customHeight="1">
      <c r="A48" s="33" t="s">
        <v>109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110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111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112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113</v>
      </c>
      <c r="B52" s="33" t="e">
        <f>ПРИЛОЖЕНИЕ!#REF!</f>
        <v>#REF!</v>
      </c>
      <c r="C52" s="31" t="e">
        <f>ПРИЛОЖЕНИЕ!#REF!</f>
        <v>#REF!</v>
      </c>
      <c r="D52" s="14" t="s">
        <v>278</v>
      </c>
    </row>
    <row r="53" spans="1:4" ht="39" customHeight="1">
      <c r="A53" s="33" t="s">
        <v>114</v>
      </c>
      <c r="B53" s="33" t="e">
        <f>ПРИЛОЖЕНИЕ!#REF!</f>
        <v>#REF!</v>
      </c>
      <c r="C53" s="31" t="e">
        <f>ПРИЛОЖЕНИЕ!#REF!</f>
        <v>#REF!</v>
      </c>
      <c r="D53" s="14" t="s">
        <v>278</v>
      </c>
    </row>
    <row r="54" spans="1:4" ht="37.5" customHeight="1">
      <c r="A54" s="33" t="s">
        <v>115</v>
      </c>
      <c r="B54" s="33" t="e">
        <f>ПРИЛОЖЕНИЕ!#REF!</f>
        <v>#REF!</v>
      </c>
      <c r="C54" s="31" t="e">
        <f>ПРИЛОЖЕНИЕ!#REF!</f>
        <v>#REF!</v>
      </c>
      <c r="D54" s="14" t="s">
        <v>278</v>
      </c>
    </row>
    <row r="55" spans="1:4" ht="56.25" customHeight="1">
      <c r="A55" s="33" t="s">
        <v>634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>
      <c r="A56" s="33" t="s">
        <v>635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255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256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257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258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259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260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261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262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263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264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265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266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267</v>
      </c>
      <c r="B69" s="33" t="e">
        <f>ПРИЛОЖЕНИЕ!#REF!</f>
        <v>#REF!</v>
      </c>
      <c r="C69" s="30" t="e">
        <f>ПРИЛОЖЕНИЕ!#REF!</f>
        <v>#REF!</v>
      </c>
      <c r="D69" s="14" t="s">
        <v>278</v>
      </c>
    </row>
    <row r="70" spans="1:4" ht="55.5" customHeight="1">
      <c r="A70" s="33" t="s">
        <v>268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269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270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271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272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273</v>
      </c>
      <c r="B77" s="33" t="e">
        <f>ПРИЛОЖЕНИЕ!#REF!</f>
        <v>#REF!</v>
      </c>
      <c r="C77" s="31" t="e">
        <f>ПРИЛОЖЕНИЕ!#REF!</f>
        <v>#REF!</v>
      </c>
      <c r="D77" s="14" t="s">
        <v>278</v>
      </c>
    </row>
    <row r="78" spans="1:4" ht="36" customHeight="1">
      <c r="A78" s="33" t="s">
        <v>274</v>
      </c>
      <c r="B78" s="33" t="e">
        <f>ПРИЛОЖЕНИЕ!#REF!</f>
        <v>#REF!</v>
      </c>
      <c r="C78" s="31" t="e">
        <f>ПРИЛОЖЕНИЕ!#REF!</f>
        <v>#REF!</v>
      </c>
      <c r="D78" s="14" t="s">
        <v>278</v>
      </c>
    </row>
    <row r="79" spans="1:4" ht="34.700000000000003" customHeight="1">
      <c r="A79" s="81" t="s">
        <v>275</v>
      </c>
      <c r="B79" s="33" t="e">
        <f>ПРИЛОЖЕНИЕ!#REF!</f>
        <v>#REF!</v>
      </c>
      <c r="C79" s="30" t="e">
        <f>ПРИЛОЖЕНИЕ!#REF!</f>
        <v>#REF!</v>
      </c>
      <c r="D79" s="88" t="s">
        <v>434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77" t="s">
        <v>279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1" s="59" customFormat="1">
      <c r="A2" s="57" t="s">
        <v>100</v>
      </c>
      <c r="B2" s="58" t="s">
        <v>101</v>
      </c>
      <c r="C2" s="58" t="s">
        <v>287</v>
      </c>
      <c r="D2" s="67" t="s">
        <v>290</v>
      </c>
      <c r="E2" s="478" t="s">
        <v>292</v>
      </c>
      <c r="F2" s="479"/>
      <c r="G2" s="479"/>
      <c r="H2" s="479"/>
      <c r="I2" s="479"/>
      <c r="J2" s="479"/>
      <c r="K2" s="480"/>
    </row>
    <row r="3" spans="1:11" s="59" customFormat="1">
      <c r="A3" s="50"/>
      <c r="B3" s="51" t="s">
        <v>281</v>
      </c>
      <c r="C3" s="51"/>
      <c r="D3" s="54" t="s">
        <v>291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>
      <c r="A4" s="79" t="s">
        <v>102</v>
      </c>
      <c r="B4" s="65" t="s">
        <v>288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286</v>
      </c>
      <c r="C5" s="69" t="s">
        <v>289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293</v>
      </c>
      <c r="C6" s="61" t="s">
        <v>294</v>
      </c>
      <c r="D6" s="4" t="s">
        <v>295</v>
      </c>
      <c r="E6" s="475">
        <v>1500</v>
      </c>
      <c r="F6" s="476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296</v>
      </c>
      <c r="C7" s="61" t="s">
        <v>297</v>
      </c>
      <c r="D7" s="4" t="s">
        <v>298</v>
      </c>
      <c r="E7" s="71"/>
      <c r="F7" s="71"/>
      <c r="G7" s="71"/>
      <c r="H7" s="475">
        <v>1800</v>
      </c>
      <c r="I7" s="476"/>
      <c r="J7" s="72"/>
      <c r="K7" s="72"/>
    </row>
    <row r="8" spans="1:11" s="68" customFormat="1" ht="47.25">
      <c r="A8" s="3"/>
      <c r="B8" s="61" t="s">
        <v>299</v>
      </c>
      <c r="C8" s="61" t="s">
        <v>300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301</v>
      </c>
      <c r="C9" s="60" t="s">
        <v>302</v>
      </c>
      <c r="D9" s="56" t="s">
        <v>295</v>
      </c>
      <c r="E9" s="475">
        <v>2500</v>
      </c>
      <c r="F9" s="476"/>
      <c r="G9" s="71"/>
      <c r="H9" s="72"/>
      <c r="I9" s="72"/>
      <c r="J9" s="72"/>
      <c r="K9" s="72"/>
    </row>
    <row r="10" spans="1:11" s="68" customFormat="1" ht="31.5">
      <c r="A10" s="3"/>
      <c r="B10" s="61" t="s">
        <v>303</v>
      </c>
      <c r="C10" s="60" t="s">
        <v>302</v>
      </c>
      <c r="D10" s="56" t="s">
        <v>304</v>
      </c>
      <c r="E10" s="71"/>
      <c r="F10" s="71"/>
      <c r="G10" s="475">
        <v>10000</v>
      </c>
      <c r="H10" s="476"/>
      <c r="I10" s="72"/>
      <c r="J10" s="72"/>
      <c r="K10" s="72"/>
    </row>
    <row r="11" spans="1:11" s="68" customFormat="1" ht="30.75" customHeight="1">
      <c r="A11" s="3"/>
      <c r="B11" s="61" t="s">
        <v>305</v>
      </c>
      <c r="C11" s="60" t="s">
        <v>306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375</v>
      </c>
      <c r="C12" s="65" t="s">
        <v>309</v>
      </c>
      <c r="D12" s="66" t="s">
        <v>310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311</v>
      </c>
      <c r="C13" s="60" t="s">
        <v>312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436</v>
      </c>
      <c r="C14" s="60" t="s">
        <v>313</v>
      </c>
      <c r="D14" s="56" t="s">
        <v>314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435</v>
      </c>
      <c r="C15" s="60" t="s">
        <v>315</v>
      </c>
      <c r="D15" s="56" t="s">
        <v>316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334</v>
      </c>
      <c r="C16" s="60" t="s">
        <v>335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23</v>
      </c>
      <c r="C17" s="60" t="s">
        <v>315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22</v>
      </c>
      <c r="C18" s="60" t="s">
        <v>317</v>
      </c>
      <c r="D18" s="56" t="s">
        <v>295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544</v>
      </c>
      <c r="C19" s="60" t="s">
        <v>315</v>
      </c>
      <c r="D19" s="56" t="s">
        <v>316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543</v>
      </c>
      <c r="C20" s="65" t="s">
        <v>309</v>
      </c>
      <c r="D20" s="66" t="s">
        <v>310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376</v>
      </c>
      <c r="C21" s="60" t="s">
        <v>315</v>
      </c>
      <c r="D21" s="56" t="s">
        <v>377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182</v>
      </c>
      <c r="C22" s="60" t="s">
        <v>313</v>
      </c>
      <c r="D22" s="56" t="s">
        <v>377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584</v>
      </c>
      <c r="C23" s="60" t="s">
        <v>313</v>
      </c>
      <c r="D23" s="56" t="s">
        <v>298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585</v>
      </c>
      <c r="C24" s="60" t="s">
        <v>313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586</v>
      </c>
      <c r="C25" s="60" t="s">
        <v>312</v>
      </c>
      <c r="D25" s="56" t="s">
        <v>587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333</v>
      </c>
      <c r="C26" s="60" t="s">
        <v>312</v>
      </c>
      <c r="D26" s="56" t="s">
        <v>316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336</v>
      </c>
      <c r="C27" s="60" t="s">
        <v>312</v>
      </c>
      <c r="D27" s="56" t="s">
        <v>316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337</v>
      </c>
      <c r="C28" s="60" t="s">
        <v>313</v>
      </c>
      <c r="D28" s="56" t="s">
        <v>298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338</v>
      </c>
      <c r="C29" s="60" t="s">
        <v>313</v>
      </c>
      <c r="D29" s="56" t="s">
        <v>587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339</v>
      </c>
      <c r="C30" s="60" t="s">
        <v>313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103</v>
      </c>
      <c r="B31" s="73" t="s">
        <v>340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341</v>
      </c>
      <c r="C32" s="60" t="s">
        <v>315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342</v>
      </c>
      <c r="C33" s="60" t="s">
        <v>343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633</v>
      </c>
      <c r="C34" s="60" t="s">
        <v>312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344</v>
      </c>
      <c r="C35" s="60" t="s">
        <v>315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183</v>
      </c>
      <c r="C36" s="60" t="s">
        <v>312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104</v>
      </c>
      <c r="B37" s="73" t="s">
        <v>345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276</v>
      </c>
      <c r="C38" s="61" t="s">
        <v>346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105</v>
      </c>
      <c r="B39" s="73" t="s">
        <v>530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501</v>
      </c>
      <c r="C40" s="61" t="s">
        <v>347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277</v>
      </c>
      <c r="B52" s="63" t="s">
        <v>280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283</v>
      </c>
      <c r="B53" s="63" t="s">
        <v>282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284</v>
      </c>
      <c r="B54" s="63" t="s">
        <v>285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307</v>
      </c>
      <c r="B55" t="s">
        <v>308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L316"/>
  <sheetViews>
    <sheetView showGridLines="0" tabSelected="1" view="pageBreakPreview" zoomScaleNormal="100" zoomScaleSheetLayoutView="100" workbookViewId="0">
      <pane xSplit="1" ySplit="3" topLeftCell="D71" activePane="bottomRight" state="frozen"/>
      <selection pane="topRight" activeCell="B1" sqref="B1"/>
      <selection pane="bottomLeft" activeCell="A4" sqref="A4"/>
      <selection pane="bottomRight" activeCell="D71" sqref="D71"/>
    </sheetView>
  </sheetViews>
  <sheetFormatPr defaultColWidth="9.140625" defaultRowHeight="15.75"/>
  <cols>
    <col min="1" max="1" width="42.5703125" style="420" customWidth="1"/>
    <col min="2" max="2" width="14.28515625" style="389" hidden="1" customWidth="1"/>
    <col min="3" max="3" width="12.140625" style="389" hidden="1" customWidth="1"/>
    <col min="4" max="4" width="14.5703125" style="389" customWidth="1"/>
    <col min="5" max="5" width="14.42578125" style="389" hidden="1" customWidth="1"/>
    <col min="6" max="6" width="15.7109375" style="389" hidden="1" customWidth="1"/>
    <col min="7" max="7" width="14.28515625" style="389" customWidth="1"/>
    <col min="8" max="8" width="18.85546875" style="389" customWidth="1"/>
    <col min="9" max="9" width="14.42578125" style="389" hidden="1" customWidth="1"/>
    <col min="10" max="10" width="13" style="389" hidden="1" customWidth="1"/>
    <col min="11" max="11" width="12.42578125" style="389" hidden="1" customWidth="1"/>
    <col min="12" max="12" width="13" style="389" hidden="1" customWidth="1"/>
    <col min="13" max="16384" width="9.140625" style="392"/>
  </cols>
  <sheetData>
    <row r="1" spans="1:12" ht="60" customHeight="1">
      <c r="A1" s="481" t="s">
        <v>936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</row>
    <row r="2" spans="1:12" s="391" customFormat="1" ht="15.75" customHeight="1">
      <c r="A2" s="408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47" t="s">
        <v>823</v>
      </c>
    </row>
    <row r="3" spans="1:12" s="389" customFormat="1" ht="66.75" customHeight="1">
      <c r="A3" s="437" t="s">
        <v>775</v>
      </c>
      <c r="B3" s="438" t="s">
        <v>821</v>
      </c>
      <c r="C3" s="438" t="s">
        <v>820</v>
      </c>
      <c r="D3" s="465" t="s">
        <v>933</v>
      </c>
      <c r="E3" s="465" t="s">
        <v>932</v>
      </c>
      <c r="F3" s="465" t="s">
        <v>932</v>
      </c>
      <c r="G3" s="438" t="s">
        <v>935</v>
      </c>
      <c r="H3" s="438" t="s">
        <v>934</v>
      </c>
      <c r="I3" s="438" t="s">
        <v>824</v>
      </c>
      <c r="J3" s="438" t="s">
        <v>822</v>
      </c>
      <c r="K3" s="438" t="s">
        <v>825</v>
      </c>
      <c r="L3" s="438" t="s">
        <v>826</v>
      </c>
    </row>
    <row r="4" spans="1:12" s="436" customFormat="1" ht="36" hidden="1" customHeight="1">
      <c r="A4" s="439" t="s">
        <v>692</v>
      </c>
      <c r="B4" s="435">
        <f>B5+B45</f>
        <v>834125000</v>
      </c>
      <c r="C4" s="435">
        <f>C5+C45</f>
        <v>-18247000</v>
      </c>
      <c r="D4" s="435">
        <f>B4+C4</f>
        <v>815878000</v>
      </c>
      <c r="E4" s="435">
        <f>E5+E45</f>
        <v>652000000</v>
      </c>
      <c r="F4" s="435">
        <f t="shared" ref="F4:I4" si="0">F5+F45</f>
        <v>-5000000</v>
      </c>
      <c r="G4" s="435">
        <f>G5+G45</f>
        <v>0</v>
      </c>
      <c r="H4" s="435">
        <f>D4+G4</f>
        <v>815878000</v>
      </c>
      <c r="I4" s="435">
        <f t="shared" si="0"/>
        <v>647000000</v>
      </c>
      <c r="J4" s="435">
        <f>J5+J45</f>
        <v>238000000</v>
      </c>
      <c r="K4" s="435">
        <f t="shared" ref="K4:L4" si="1">K5+K45</f>
        <v>-3000000</v>
      </c>
      <c r="L4" s="435">
        <f t="shared" si="1"/>
        <v>235000000</v>
      </c>
    </row>
    <row r="5" spans="1:12" s="436" customFormat="1" ht="25.5" hidden="1" customHeight="1">
      <c r="A5" s="439" t="s">
        <v>776</v>
      </c>
      <c r="B5" s="435">
        <f>B7+B29+B42</f>
        <v>801625000</v>
      </c>
      <c r="C5" s="435">
        <f>C7+C27+C29+C45</f>
        <v>-18247000</v>
      </c>
      <c r="D5" s="435">
        <f>B5+C5</f>
        <v>783378000</v>
      </c>
      <c r="E5" s="435">
        <f t="shared" ref="E5:K5" si="2">E7+E29+E42</f>
        <v>652000000</v>
      </c>
      <c r="F5" s="435">
        <f t="shared" si="2"/>
        <v>-5000000</v>
      </c>
      <c r="G5" s="435">
        <f>G6+G7+G27+G29+G41</f>
        <v>0</v>
      </c>
      <c r="H5" s="435">
        <f t="shared" ref="H5:H7" si="3">D5+G5</f>
        <v>783378000</v>
      </c>
      <c r="I5" s="435">
        <f>E5+F5</f>
        <v>647000000</v>
      </c>
      <c r="J5" s="435">
        <f t="shared" si="2"/>
        <v>238000000</v>
      </c>
      <c r="K5" s="435">
        <f t="shared" si="2"/>
        <v>-3000000</v>
      </c>
      <c r="L5" s="435">
        <f>J5+K5</f>
        <v>235000000</v>
      </c>
    </row>
    <row r="6" spans="1:12" s="390" customFormat="1" ht="23.25" hidden="1" customHeight="1">
      <c r="A6" s="393" t="s">
        <v>242</v>
      </c>
      <c r="B6" s="423">
        <f>B7</f>
        <v>433100000</v>
      </c>
      <c r="C6" s="423">
        <f>C7</f>
        <v>-42747000</v>
      </c>
      <c r="D6" s="423">
        <f t="shared" ref="D6" si="4">D7</f>
        <v>390353000</v>
      </c>
      <c r="E6" s="423">
        <f t="shared" ref="E6:L6" si="5">E7</f>
        <v>442000000</v>
      </c>
      <c r="F6" s="423">
        <f t="shared" si="5"/>
        <v>-5000000</v>
      </c>
      <c r="G6" s="423">
        <f>G7</f>
        <v>0</v>
      </c>
      <c r="H6" s="435">
        <f t="shared" si="3"/>
        <v>390353000</v>
      </c>
      <c r="I6" s="423">
        <f t="shared" si="5"/>
        <v>437000000</v>
      </c>
      <c r="J6" s="423">
        <f t="shared" si="5"/>
        <v>217000000</v>
      </c>
      <c r="K6" s="423">
        <f t="shared" si="5"/>
        <v>-3000000</v>
      </c>
      <c r="L6" s="423">
        <f t="shared" si="5"/>
        <v>214000000</v>
      </c>
    </row>
    <row r="7" spans="1:12" s="390" customFormat="1" ht="50.25" hidden="1" customHeight="1">
      <c r="A7" s="410" t="s">
        <v>683</v>
      </c>
      <c r="B7" s="424">
        <f>SUM(B8:B26)</f>
        <v>433100000</v>
      </c>
      <c r="C7" s="424">
        <f>C13</f>
        <v>-42747000</v>
      </c>
      <c r="D7" s="423">
        <f t="shared" ref="D7:D12" si="6">B7+C7</f>
        <v>390353000</v>
      </c>
      <c r="E7" s="424">
        <f>SUM(E8:E26)</f>
        <v>442000000</v>
      </c>
      <c r="F7" s="424">
        <f t="shared" ref="F7" si="7">SUM(F8:F26)</f>
        <v>-5000000</v>
      </c>
      <c r="G7" s="424">
        <f>SUM(G8:G26)</f>
        <v>0</v>
      </c>
      <c r="H7" s="435">
        <f t="shared" si="3"/>
        <v>390353000</v>
      </c>
      <c r="I7" s="423">
        <f t="shared" ref="I7" si="8">E7+F7</f>
        <v>437000000</v>
      </c>
      <c r="J7" s="424">
        <f>SUM(J8:J26)</f>
        <v>217000000</v>
      </c>
      <c r="K7" s="424">
        <f t="shared" ref="K7" si="9">SUM(K8:K26)</f>
        <v>-3000000</v>
      </c>
      <c r="L7" s="423">
        <f t="shared" ref="L7" si="10">J7+K7</f>
        <v>214000000</v>
      </c>
    </row>
    <row r="8" spans="1:12" s="390" customFormat="1" ht="67.5" hidden="1" customHeight="1">
      <c r="A8" s="448" t="s">
        <v>780</v>
      </c>
      <c r="B8" s="431">
        <v>60000000</v>
      </c>
      <c r="C8" s="431"/>
      <c r="D8" s="429">
        <f t="shared" si="6"/>
        <v>60000000</v>
      </c>
      <c r="E8" s="431"/>
      <c r="F8" s="431"/>
      <c r="G8" s="431"/>
      <c r="H8" s="431">
        <f>D8+G8</f>
        <v>60000000</v>
      </c>
      <c r="I8" s="429"/>
      <c r="J8" s="398"/>
      <c r="K8" s="398"/>
      <c r="L8" s="429"/>
    </row>
    <row r="9" spans="1:12" s="390" customFormat="1" ht="48" hidden="1" customHeight="1">
      <c r="A9" s="448" t="s">
        <v>813</v>
      </c>
      <c r="B9" s="431">
        <v>65000000</v>
      </c>
      <c r="C9" s="431"/>
      <c r="D9" s="429">
        <f t="shared" si="6"/>
        <v>65000000</v>
      </c>
      <c r="E9" s="431"/>
      <c r="F9" s="431"/>
      <c r="G9" s="431"/>
      <c r="H9" s="431">
        <f t="shared" ref="H9:H12" si="11">D9+G9</f>
        <v>65000000</v>
      </c>
      <c r="I9" s="429"/>
      <c r="J9" s="398"/>
      <c r="K9" s="398"/>
      <c r="L9" s="429"/>
    </row>
    <row r="10" spans="1:12" s="390" customFormat="1" ht="46.5" hidden="1" customHeight="1">
      <c r="A10" s="448" t="s">
        <v>781</v>
      </c>
      <c r="B10" s="431">
        <v>171053000</v>
      </c>
      <c r="C10" s="431"/>
      <c r="D10" s="429">
        <f t="shared" si="6"/>
        <v>171053000</v>
      </c>
      <c r="E10" s="431"/>
      <c r="F10" s="431"/>
      <c r="G10" s="431"/>
      <c r="H10" s="431">
        <f t="shared" si="11"/>
        <v>171053000</v>
      </c>
      <c r="I10" s="429"/>
      <c r="J10" s="398"/>
      <c r="K10" s="398"/>
      <c r="L10" s="429"/>
    </row>
    <row r="11" spans="1:12" s="390" customFormat="1" ht="65.45" hidden="1" customHeight="1">
      <c r="A11" s="448" t="s">
        <v>782</v>
      </c>
      <c r="B11" s="431">
        <v>14300000</v>
      </c>
      <c r="C11" s="431"/>
      <c r="D11" s="429">
        <f t="shared" si="6"/>
        <v>14300000</v>
      </c>
      <c r="E11" s="431"/>
      <c r="F11" s="431"/>
      <c r="G11" s="431"/>
      <c r="H11" s="431">
        <f t="shared" si="11"/>
        <v>14300000</v>
      </c>
      <c r="I11" s="429"/>
      <c r="J11" s="398"/>
      <c r="K11" s="398"/>
      <c r="L11" s="429"/>
    </row>
    <row r="12" spans="1:12" s="390" customFormat="1" ht="78.75" hidden="1" customHeight="1">
      <c r="A12" s="448" t="s">
        <v>793</v>
      </c>
      <c r="B12" s="431">
        <v>80000000</v>
      </c>
      <c r="C12" s="431"/>
      <c r="D12" s="429">
        <f t="shared" si="6"/>
        <v>80000000</v>
      </c>
      <c r="E12" s="431"/>
      <c r="F12" s="431"/>
      <c r="G12" s="431"/>
      <c r="H12" s="431">
        <f t="shared" si="11"/>
        <v>80000000</v>
      </c>
      <c r="I12" s="429"/>
      <c r="J12" s="398"/>
      <c r="K12" s="398"/>
      <c r="L12" s="429"/>
    </row>
    <row r="13" spans="1:12" s="390" customFormat="1" ht="48" hidden="1" customHeight="1">
      <c r="A13" s="448" t="s">
        <v>783</v>
      </c>
      <c r="B13" s="431">
        <v>42747000</v>
      </c>
      <c r="C13" s="431">
        <v>-42747000</v>
      </c>
      <c r="D13" s="429"/>
      <c r="E13" s="431"/>
      <c r="F13" s="431"/>
      <c r="G13" s="431"/>
      <c r="H13" s="431"/>
      <c r="I13" s="429"/>
      <c r="J13" s="398"/>
      <c r="K13" s="398"/>
      <c r="L13" s="429"/>
    </row>
    <row r="14" spans="1:12" s="390" customFormat="1" ht="52.7" hidden="1" customHeight="1">
      <c r="A14" s="448" t="s">
        <v>784</v>
      </c>
      <c r="B14" s="431"/>
      <c r="C14" s="431"/>
      <c r="D14" s="429"/>
      <c r="E14" s="431">
        <v>90000000</v>
      </c>
      <c r="F14" s="431"/>
      <c r="G14" s="431"/>
      <c r="H14" s="431"/>
      <c r="I14" s="429">
        <f t="shared" ref="I14:I21" si="12">E14+F14</f>
        <v>90000000</v>
      </c>
      <c r="J14" s="398"/>
      <c r="K14" s="398"/>
      <c r="L14" s="429"/>
    </row>
    <row r="15" spans="1:12" s="389" customFormat="1" ht="50.25" hidden="1" customHeight="1">
      <c r="A15" s="448" t="s">
        <v>785</v>
      </c>
      <c r="B15" s="431"/>
      <c r="C15" s="431"/>
      <c r="D15" s="429"/>
      <c r="E15" s="431">
        <v>60000000</v>
      </c>
      <c r="F15" s="431"/>
      <c r="G15" s="431"/>
      <c r="H15" s="431"/>
      <c r="I15" s="429">
        <f t="shared" si="12"/>
        <v>60000000</v>
      </c>
      <c r="J15" s="398"/>
      <c r="K15" s="398"/>
      <c r="L15" s="429"/>
    </row>
    <row r="16" spans="1:12" s="389" customFormat="1" ht="66" hidden="1" customHeight="1">
      <c r="A16" s="448" t="s">
        <v>792</v>
      </c>
      <c r="B16" s="431"/>
      <c r="C16" s="431"/>
      <c r="D16" s="429"/>
      <c r="E16" s="431">
        <v>10000000</v>
      </c>
      <c r="F16" s="431"/>
      <c r="G16" s="431"/>
      <c r="H16" s="431"/>
      <c r="I16" s="429">
        <f t="shared" si="12"/>
        <v>10000000</v>
      </c>
      <c r="J16" s="398"/>
      <c r="K16" s="398"/>
      <c r="L16" s="429"/>
    </row>
    <row r="17" spans="1:12" s="389" customFormat="1" ht="49.5" hidden="1" customHeight="1">
      <c r="A17" s="448" t="s">
        <v>815</v>
      </c>
      <c r="B17" s="431"/>
      <c r="C17" s="431"/>
      <c r="D17" s="429"/>
      <c r="E17" s="431">
        <v>120000000</v>
      </c>
      <c r="F17" s="431">
        <v>-5000000</v>
      </c>
      <c r="G17" s="431"/>
      <c r="H17" s="431"/>
      <c r="I17" s="429">
        <f t="shared" si="12"/>
        <v>115000000</v>
      </c>
      <c r="J17" s="398"/>
      <c r="K17" s="398"/>
      <c r="L17" s="429"/>
    </row>
    <row r="18" spans="1:12" s="389" customFormat="1" ht="52.7" hidden="1" customHeight="1">
      <c r="A18" s="448" t="s">
        <v>786</v>
      </c>
      <c r="B18" s="431"/>
      <c r="C18" s="431"/>
      <c r="D18" s="429"/>
      <c r="E18" s="431">
        <v>63000000</v>
      </c>
      <c r="F18" s="431"/>
      <c r="G18" s="431"/>
      <c r="H18" s="431"/>
      <c r="I18" s="429">
        <f t="shared" si="12"/>
        <v>63000000</v>
      </c>
      <c r="J18" s="398"/>
      <c r="K18" s="398"/>
      <c r="L18" s="429"/>
    </row>
    <row r="19" spans="1:12" s="389" customFormat="1" ht="59.25" hidden="1" customHeight="1">
      <c r="A19" s="448" t="s">
        <v>787</v>
      </c>
      <c r="B19" s="431"/>
      <c r="C19" s="431"/>
      <c r="D19" s="429"/>
      <c r="E19" s="431">
        <v>50000000</v>
      </c>
      <c r="F19" s="431"/>
      <c r="G19" s="431"/>
      <c r="H19" s="431"/>
      <c r="I19" s="429">
        <f t="shared" si="12"/>
        <v>50000000</v>
      </c>
      <c r="J19" s="398"/>
      <c r="K19" s="398"/>
      <c r="L19" s="429"/>
    </row>
    <row r="20" spans="1:12" s="389" customFormat="1" ht="93" hidden="1" customHeight="1">
      <c r="A20" s="448" t="s">
        <v>788</v>
      </c>
      <c r="B20" s="431"/>
      <c r="C20" s="431"/>
      <c r="D20" s="429"/>
      <c r="E20" s="431">
        <v>9000000</v>
      </c>
      <c r="F20" s="431"/>
      <c r="G20" s="431"/>
      <c r="H20" s="431"/>
      <c r="I20" s="429">
        <f t="shared" si="12"/>
        <v>9000000</v>
      </c>
      <c r="J20" s="398"/>
      <c r="K20" s="398"/>
      <c r="L20" s="429"/>
    </row>
    <row r="21" spans="1:12" s="389" customFormat="1" ht="64.5" hidden="1" customHeight="1">
      <c r="A21" s="448" t="s">
        <v>794</v>
      </c>
      <c r="B21" s="431"/>
      <c r="C21" s="431"/>
      <c r="D21" s="429"/>
      <c r="E21" s="431">
        <v>40000000</v>
      </c>
      <c r="F21" s="431"/>
      <c r="G21" s="431"/>
      <c r="H21" s="431"/>
      <c r="I21" s="429">
        <f t="shared" si="12"/>
        <v>40000000</v>
      </c>
      <c r="J21" s="398"/>
      <c r="K21" s="398"/>
      <c r="L21" s="429"/>
    </row>
    <row r="22" spans="1:12" s="389" customFormat="1" ht="81.2" hidden="1" customHeight="1">
      <c r="A22" s="448" t="s">
        <v>789</v>
      </c>
      <c r="B22" s="431"/>
      <c r="C22" s="431"/>
      <c r="D22" s="429"/>
      <c r="E22" s="431"/>
      <c r="F22" s="431"/>
      <c r="G22" s="431"/>
      <c r="H22" s="431"/>
      <c r="I22" s="429"/>
      <c r="J22" s="398">
        <v>20000000</v>
      </c>
      <c r="K22" s="398"/>
      <c r="L22" s="429">
        <f t="shared" ref="L22:L26" si="13">J22+K22</f>
        <v>20000000</v>
      </c>
    </row>
    <row r="23" spans="1:12" s="389" customFormat="1" ht="63.2" hidden="1" customHeight="1">
      <c r="A23" s="448" t="s">
        <v>790</v>
      </c>
      <c r="B23" s="431"/>
      <c r="C23" s="431"/>
      <c r="D23" s="429"/>
      <c r="E23" s="431"/>
      <c r="F23" s="431"/>
      <c r="G23" s="431"/>
      <c r="H23" s="431"/>
      <c r="I23" s="429"/>
      <c r="J23" s="398">
        <v>40000000</v>
      </c>
      <c r="K23" s="398"/>
      <c r="L23" s="429">
        <f t="shared" si="13"/>
        <v>40000000</v>
      </c>
    </row>
    <row r="24" spans="1:12" s="389" customFormat="1" ht="63.2" hidden="1" customHeight="1">
      <c r="A24" s="448" t="s">
        <v>791</v>
      </c>
      <c r="B24" s="431"/>
      <c r="C24" s="431"/>
      <c r="D24" s="429"/>
      <c r="E24" s="431"/>
      <c r="F24" s="431"/>
      <c r="G24" s="431"/>
      <c r="H24" s="431"/>
      <c r="I24" s="429"/>
      <c r="J24" s="398">
        <v>40000000</v>
      </c>
      <c r="K24" s="398"/>
      <c r="L24" s="429">
        <f t="shared" si="13"/>
        <v>40000000</v>
      </c>
    </row>
    <row r="25" spans="1:12" s="389" customFormat="1" ht="48" hidden="1" customHeight="1">
      <c r="A25" s="448" t="s">
        <v>795</v>
      </c>
      <c r="B25" s="431"/>
      <c r="C25" s="431"/>
      <c r="D25" s="429"/>
      <c r="E25" s="431"/>
      <c r="F25" s="431"/>
      <c r="G25" s="431"/>
      <c r="H25" s="431"/>
      <c r="I25" s="429"/>
      <c r="J25" s="398">
        <v>50000000</v>
      </c>
      <c r="K25" s="398"/>
      <c r="L25" s="429">
        <f t="shared" si="13"/>
        <v>50000000</v>
      </c>
    </row>
    <row r="26" spans="1:12" s="389" customFormat="1" ht="51.75" hidden="1" customHeight="1">
      <c r="A26" s="448" t="s">
        <v>796</v>
      </c>
      <c r="B26" s="431"/>
      <c r="C26" s="431"/>
      <c r="D26" s="429"/>
      <c r="E26" s="431"/>
      <c r="F26" s="431"/>
      <c r="G26" s="431"/>
      <c r="H26" s="431"/>
      <c r="I26" s="429"/>
      <c r="J26" s="398">
        <v>67000000</v>
      </c>
      <c r="K26" s="398">
        <v>-3000000</v>
      </c>
      <c r="L26" s="429">
        <f t="shared" si="13"/>
        <v>64000000</v>
      </c>
    </row>
    <row r="27" spans="1:12" s="389" customFormat="1" ht="82.5" hidden="1" customHeight="1">
      <c r="A27" s="393" t="s">
        <v>919</v>
      </c>
      <c r="B27" s="424"/>
      <c r="C27" s="424">
        <f>SUM(C28)</f>
        <v>29500000</v>
      </c>
      <c r="D27" s="403">
        <f>B27+C27</f>
        <v>29500000</v>
      </c>
      <c r="E27" s="431"/>
      <c r="F27" s="431"/>
      <c r="G27" s="466">
        <f>SUM(G28)</f>
        <v>0</v>
      </c>
      <c r="H27" s="466">
        <f>D27+G27</f>
        <v>29500000</v>
      </c>
      <c r="I27" s="431"/>
      <c r="J27" s="398"/>
      <c r="K27" s="398"/>
      <c r="L27" s="398"/>
    </row>
    <row r="28" spans="1:12" s="389" customFormat="1" ht="53.25" hidden="1" customHeight="1">
      <c r="A28" s="458" t="s">
        <v>920</v>
      </c>
      <c r="B28" s="431"/>
      <c r="C28" s="431">
        <v>29500000</v>
      </c>
      <c r="D28" s="429">
        <f>B28+C28</f>
        <v>29500000</v>
      </c>
      <c r="E28" s="431"/>
      <c r="F28" s="431"/>
      <c r="G28" s="431"/>
      <c r="H28" s="431">
        <f>D28+G28</f>
        <v>29500000</v>
      </c>
      <c r="I28" s="431"/>
      <c r="J28" s="398"/>
      <c r="K28" s="398"/>
      <c r="L28" s="398"/>
    </row>
    <row r="29" spans="1:12" s="389" customFormat="1" ht="63.75" hidden="1" customHeight="1">
      <c r="A29" s="440" t="s">
        <v>774</v>
      </c>
      <c r="B29" s="424">
        <f>B30+B31+B32+B34+B35+B36+B37+B38+B39+B40</f>
        <v>273125000</v>
      </c>
      <c r="C29" s="424">
        <f>SUM(C30:C40)</f>
        <v>-5000000</v>
      </c>
      <c r="D29" s="403">
        <f>B29+C29</f>
        <v>268125000</v>
      </c>
      <c r="E29" s="424">
        <f t="shared" ref="E29:J29" si="14">E30+E31+E32+E34+E35+E36+E37+E38+E39+E40</f>
        <v>105000000</v>
      </c>
      <c r="F29" s="424"/>
      <c r="G29" s="424">
        <f>SUM(G30:G40)</f>
        <v>0</v>
      </c>
      <c r="H29" s="424">
        <f>D29+G29</f>
        <v>268125000</v>
      </c>
      <c r="I29" s="424">
        <f>E29+F29</f>
        <v>105000000</v>
      </c>
      <c r="J29" s="424">
        <f t="shared" si="14"/>
        <v>21000000</v>
      </c>
      <c r="K29" s="424"/>
      <c r="L29" s="424">
        <f>J29+K29</f>
        <v>21000000</v>
      </c>
    </row>
    <row r="30" spans="1:12" s="389" customFormat="1" ht="51" hidden="1" customHeight="1">
      <c r="A30" s="407" t="s">
        <v>835</v>
      </c>
      <c r="B30" s="398">
        <v>97766000</v>
      </c>
      <c r="C30" s="398"/>
      <c r="D30" s="429">
        <f>B30+C30</f>
        <v>97766000</v>
      </c>
      <c r="E30" s="398">
        <v>90000000</v>
      </c>
      <c r="F30" s="398"/>
      <c r="G30" s="398"/>
      <c r="H30" s="398">
        <f>D30+G30</f>
        <v>97766000</v>
      </c>
      <c r="I30" s="398">
        <f>E30+F30</f>
        <v>90000000</v>
      </c>
      <c r="J30" s="398"/>
      <c r="K30" s="398"/>
      <c r="L30" s="398"/>
    </row>
    <row r="31" spans="1:12" s="389" customFormat="1" ht="55.5" hidden="1" customHeight="1">
      <c r="A31" s="407" t="s">
        <v>836</v>
      </c>
      <c r="B31" s="398">
        <v>124203000</v>
      </c>
      <c r="C31" s="398"/>
      <c r="D31" s="429">
        <f t="shared" ref="D31:D40" si="15">B31+C31</f>
        <v>124203000</v>
      </c>
      <c r="E31" s="431"/>
      <c r="F31" s="431"/>
      <c r="G31" s="431"/>
      <c r="H31" s="398">
        <f t="shared" ref="H31:H40" si="16">D31+G31</f>
        <v>124203000</v>
      </c>
      <c r="I31" s="431"/>
      <c r="J31" s="398"/>
      <c r="K31" s="398"/>
      <c r="L31" s="398"/>
    </row>
    <row r="32" spans="1:12" s="389" customFormat="1" ht="47.45" hidden="1" customHeight="1">
      <c r="A32" s="407" t="s">
        <v>837</v>
      </c>
      <c r="B32" s="398">
        <v>10000000</v>
      </c>
      <c r="C32" s="398">
        <v>-10000000</v>
      </c>
      <c r="D32" s="429"/>
      <c r="E32" s="432"/>
      <c r="F32" s="432"/>
      <c r="G32" s="432"/>
      <c r="H32" s="398"/>
      <c r="I32" s="432"/>
      <c r="J32" s="432"/>
      <c r="K32" s="432"/>
      <c r="L32" s="432"/>
    </row>
    <row r="33" spans="1:12" s="389" customFormat="1" ht="39" hidden="1" customHeight="1">
      <c r="A33" s="407" t="s">
        <v>918</v>
      </c>
      <c r="B33" s="398"/>
      <c r="C33" s="398">
        <v>5000000</v>
      </c>
      <c r="D33" s="429">
        <f t="shared" si="15"/>
        <v>5000000</v>
      </c>
      <c r="E33" s="432"/>
      <c r="F33" s="432"/>
      <c r="G33" s="432"/>
      <c r="H33" s="398">
        <f t="shared" si="16"/>
        <v>5000000</v>
      </c>
      <c r="I33" s="432"/>
      <c r="J33" s="432"/>
      <c r="K33" s="432"/>
      <c r="L33" s="432"/>
    </row>
    <row r="34" spans="1:12" s="389" customFormat="1" ht="51" hidden="1" customHeight="1">
      <c r="A34" s="407" t="s">
        <v>838</v>
      </c>
      <c r="B34" s="398">
        <v>1000000</v>
      </c>
      <c r="C34" s="398"/>
      <c r="D34" s="429">
        <f t="shared" si="15"/>
        <v>1000000</v>
      </c>
      <c r="E34" s="398">
        <v>8000000</v>
      </c>
      <c r="F34" s="398"/>
      <c r="G34" s="398"/>
      <c r="H34" s="398">
        <f t="shared" si="16"/>
        <v>1000000</v>
      </c>
      <c r="I34" s="398">
        <f>E34+F34</f>
        <v>8000000</v>
      </c>
      <c r="J34" s="398"/>
      <c r="K34" s="398"/>
      <c r="L34" s="398"/>
    </row>
    <row r="35" spans="1:12" s="389" customFormat="1" ht="47.45" hidden="1" customHeight="1">
      <c r="A35" s="407" t="s">
        <v>839</v>
      </c>
      <c r="B35" s="398">
        <v>1000000</v>
      </c>
      <c r="C35" s="398"/>
      <c r="D35" s="429">
        <f t="shared" si="15"/>
        <v>1000000</v>
      </c>
      <c r="E35" s="398">
        <v>3500000</v>
      </c>
      <c r="F35" s="398"/>
      <c r="G35" s="398"/>
      <c r="H35" s="398">
        <f t="shared" si="16"/>
        <v>1000000</v>
      </c>
      <c r="I35" s="398">
        <f t="shared" ref="I35:I36" si="17">E35+F35</f>
        <v>3500000</v>
      </c>
      <c r="J35" s="398">
        <v>10500000</v>
      </c>
      <c r="K35" s="398"/>
      <c r="L35" s="398">
        <f>J35+K35</f>
        <v>10500000</v>
      </c>
    </row>
    <row r="36" spans="1:12" s="389" customFormat="1" ht="67.5" hidden="1" customHeight="1">
      <c r="A36" s="407" t="s">
        <v>840</v>
      </c>
      <c r="B36" s="398">
        <v>1000000</v>
      </c>
      <c r="C36" s="398"/>
      <c r="D36" s="429">
        <f t="shared" si="15"/>
        <v>1000000</v>
      </c>
      <c r="E36" s="398">
        <v>3500000</v>
      </c>
      <c r="F36" s="398"/>
      <c r="G36" s="398"/>
      <c r="H36" s="398">
        <f t="shared" si="16"/>
        <v>1000000</v>
      </c>
      <c r="I36" s="398">
        <f t="shared" si="17"/>
        <v>3500000</v>
      </c>
      <c r="J36" s="398">
        <v>10500000</v>
      </c>
      <c r="K36" s="398"/>
      <c r="L36" s="398">
        <f>J36+K36</f>
        <v>10500000</v>
      </c>
    </row>
    <row r="37" spans="1:12" s="389" customFormat="1" ht="74.25" hidden="1" customHeight="1">
      <c r="A37" s="407" t="s">
        <v>841</v>
      </c>
      <c r="B37" s="398">
        <v>10000000</v>
      </c>
      <c r="C37" s="398"/>
      <c r="D37" s="429">
        <f t="shared" si="15"/>
        <v>10000000</v>
      </c>
      <c r="E37" s="432"/>
      <c r="F37" s="432"/>
      <c r="G37" s="432"/>
      <c r="H37" s="398">
        <f t="shared" si="16"/>
        <v>10000000</v>
      </c>
      <c r="I37" s="432"/>
      <c r="J37" s="432"/>
      <c r="K37" s="432"/>
      <c r="L37" s="432"/>
    </row>
    <row r="38" spans="1:12" s="389" customFormat="1" ht="90" hidden="1" customHeight="1">
      <c r="A38" s="407" t="s">
        <v>842</v>
      </c>
      <c r="B38" s="398">
        <v>8156000</v>
      </c>
      <c r="C38" s="398"/>
      <c r="D38" s="429">
        <f t="shared" si="15"/>
        <v>8156000</v>
      </c>
      <c r="E38" s="432"/>
      <c r="F38" s="432"/>
      <c r="G38" s="432"/>
      <c r="H38" s="398">
        <f t="shared" si="16"/>
        <v>8156000</v>
      </c>
      <c r="I38" s="432"/>
      <c r="J38" s="432"/>
      <c r="K38" s="432"/>
      <c r="L38" s="432"/>
    </row>
    <row r="39" spans="1:12" s="389" customFormat="1" ht="59.25" hidden="1" customHeight="1">
      <c r="A39" s="407" t="s">
        <v>843</v>
      </c>
      <c r="B39" s="398">
        <v>10000000</v>
      </c>
      <c r="C39" s="398"/>
      <c r="D39" s="429">
        <f t="shared" si="15"/>
        <v>10000000</v>
      </c>
      <c r="E39" s="432"/>
      <c r="F39" s="432"/>
      <c r="G39" s="432"/>
      <c r="H39" s="398">
        <f t="shared" si="16"/>
        <v>10000000</v>
      </c>
      <c r="I39" s="432"/>
      <c r="J39" s="432"/>
      <c r="K39" s="432"/>
      <c r="L39" s="432"/>
    </row>
    <row r="40" spans="1:12" s="389" customFormat="1" ht="54" hidden="1" customHeight="1">
      <c r="A40" s="407" t="s">
        <v>844</v>
      </c>
      <c r="B40" s="398">
        <v>10000000</v>
      </c>
      <c r="C40" s="398"/>
      <c r="D40" s="429">
        <f t="shared" si="15"/>
        <v>10000000</v>
      </c>
      <c r="E40" s="433"/>
      <c r="F40" s="433"/>
      <c r="G40" s="433"/>
      <c r="H40" s="398">
        <f t="shared" si="16"/>
        <v>10000000</v>
      </c>
      <c r="I40" s="433"/>
      <c r="J40" s="433"/>
      <c r="K40" s="433"/>
      <c r="L40" s="433"/>
    </row>
    <row r="41" spans="1:12" s="389" customFormat="1" ht="19.5" hidden="1" customHeight="1">
      <c r="A41" s="412" t="s">
        <v>693</v>
      </c>
      <c r="B41" s="424">
        <f>B42</f>
        <v>95400000</v>
      </c>
      <c r="C41" s="424"/>
      <c r="D41" s="424">
        <f t="shared" ref="D41:D46" si="18">B41+C41</f>
        <v>95400000</v>
      </c>
      <c r="E41" s="424">
        <f t="shared" ref="E41" si="19">E42</f>
        <v>105000000</v>
      </c>
      <c r="F41" s="424"/>
      <c r="G41" s="424">
        <f>G42</f>
        <v>0</v>
      </c>
      <c r="H41" s="424">
        <f t="shared" ref="H41:H52" si="20">D41+G41</f>
        <v>95400000</v>
      </c>
      <c r="I41" s="424">
        <f>E41+F41</f>
        <v>105000000</v>
      </c>
      <c r="J41" s="424"/>
      <c r="K41" s="424"/>
      <c r="L41" s="424"/>
    </row>
    <row r="42" spans="1:12" s="389" customFormat="1" ht="51.75" hidden="1" customHeight="1">
      <c r="A42" s="440" t="s">
        <v>694</v>
      </c>
      <c r="B42" s="424">
        <f>B43+B44</f>
        <v>95400000</v>
      </c>
      <c r="C42" s="424"/>
      <c r="D42" s="424">
        <f t="shared" si="18"/>
        <v>95400000</v>
      </c>
      <c r="E42" s="424">
        <f>E43+E44</f>
        <v>105000000</v>
      </c>
      <c r="F42" s="424"/>
      <c r="G42" s="424">
        <f>SUM(G43:G44)</f>
        <v>0</v>
      </c>
      <c r="H42" s="424">
        <f t="shared" si="20"/>
        <v>95400000</v>
      </c>
      <c r="I42" s="424">
        <f>E42+F42</f>
        <v>105000000</v>
      </c>
      <c r="J42" s="424"/>
      <c r="K42" s="424"/>
      <c r="L42" s="424"/>
    </row>
    <row r="43" spans="1:12" s="389" customFormat="1" ht="100.5" hidden="1" customHeight="1">
      <c r="A43" s="448" t="s">
        <v>845</v>
      </c>
      <c r="B43" s="398">
        <v>20000000</v>
      </c>
      <c r="C43" s="398"/>
      <c r="D43" s="398">
        <f t="shared" si="18"/>
        <v>20000000</v>
      </c>
      <c r="E43" s="398">
        <v>80000000</v>
      </c>
      <c r="F43" s="398"/>
      <c r="G43" s="398"/>
      <c r="H43" s="398">
        <f t="shared" si="20"/>
        <v>20000000</v>
      </c>
      <c r="I43" s="398">
        <f>E43+F43</f>
        <v>80000000</v>
      </c>
      <c r="J43" s="398"/>
      <c r="K43" s="398"/>
      <c r="L43" s="398"/>
    </row>
    <row r="44" spans="1:12" s="389" customFormat="1" ht="51.75" hidden="1" customHeight="1">
      <c r="A44" s="449" t="s">
        <v>846</v>
      </c>
      <c r="B44" s="398">
        <v>75400000</v>
      </c>
      <c r="C44" s="398"/>
      <c r="D44" s="398">
        <f t="shared" si="18"/>
        <v>75400000</v>
      </c>
      <c r="E44" s="398">
        <v>25000000</v>
      </c>
      <c r="F44" s="398"/>
      <c r="G44" s="398"/>
      <c r="H44" s="398">
        <f t="shared" si="20"/>
        <v>75400000</v>
      </c>
      <c r="I44" s="398">
        <f>E44+F44</f>
        <v>25000000</v>
      </c>
      <c r="J44" s="425"/>
      <c r="K44" s="425"/>
      <c r="L44" s="425"/>
    </row>
    <row r="45" spans="1:12" s="443" customFormat="1" ht="23.25" hidden="1" customHeight="1">
      <c r="A45" s="439" t="s">
        <v>770</v>
      </c>
      <c r="B45" s="435">
        <f>B46</f>
        <v>32500000</v>
      </c>
      <c r="C45" s="435"/>
      <c r="D45" s="435">
        <f t="shared" si="18"/>
        <v>32500000</v>
      </c>
      <c r="E45" s="435"/>
      <c r="F45" s="435"/>
      <c r="G45" s="435">
        <f>G46</f>
        <v>0</v>
      </c>
      <c r="H45" s="435">
        <f t="shared" si="20"/>
        <v>32500000</v>
      </c>
      <c r="I45" s="435"/>
      <c r="J45" s="435"/>
      <c r="K45" s="435"/>
      <c r="L45" s="435"/>
    </row>
    <row r="46" spans="1:12" s="389" customFormat="1" ht="113.25" hidden="1" customHeight="1">
      <c r="A46" s="413" t="s">
        <v>817</v>
      </c>
      <c r="B46" s="398">
        <v>32500000</v>
      </c>
      <c r="C46" s="398"/>
      <c r="D46" s="398">
        <f t="shared" si="18"/>
        <v>32500000</v>
      </c>
      <c r="E46" s="446"/>
      <c r="F46" s="446"/>
      <c r="G46" s="446"/>
      <c r="H46" s="398">
        <f t="shared" si="20"/>
        <v>32500000</v>
      </c>
      <c r="I46" s="446"/>
      <c r="J46" s="398"/>
      <c r="K46" s="398"/>
      <c r="L46" s="398"/>
    </row>
    <row r="47" spans="1:12" s="445" customFormat="1" ht="51.75" hidden="1" customHeight="1">
      <c r="A47" s="439" t="s">
        <v>567</v>
      </c>
      <c r="B47" s="444">
        <f>B48+B66+B68+B71+B83+B88+B94+B99+B106+B107+B108+B112+B193</f>
        <v>1183780000</v>
      </c>
      <c r="C47" s="444">
        <f>C48+C66+C68+C71+C83+C88+C94+C99+C106+C107+C108+C112+C193+C48</f>
        <v>466601977</v>
      </c>
      <c r="D47" s="444">
        <f>B47+C47</f>
        <v>1650381977</v>
      </c>
      <c r="E47" s="444">
        <f t="shared" ref="E47:J47" si="21">E48+E66+E68+E71+E83+E88+E94+E99+E106+E107+E108+E112+E193</f>
        <v>1231233900</v>
      </c>
      <c r="F47" s="444">
        <f t="shared" si="21"/>
        <v>-68500000</v>
      </c>
      <c r="G47" s="444">
        <f>G48+G66+G68+G71+G83+G88+G99+G106+G107+G108+G112+G193</f>
        <v>42376700</v>
      </c>
      <c r="H47" s="444">
        <f t="shared" si="20"/>
        <v>1692758677</v>
      </c>
      <c r="I47" s="444">
        <f t="shared" si="21"/>
        <v>1162733900</v>
      </c>
      <c r="J47" s="444">
        <f t="shared" si="21"/>
        <v>718383000</v>
      </c>
      <c r="K47" s="444"/>
      <c r="L47" s="444">
        <f>J47+K47</f>
        <v>718383000</v>
      </c>
    </row>
    <row r="48" spans="1:12" s="389" customFormat="1" ht="84" hidden="1" customHeight="1">
      <c r="A48" s="393" t="s">
        <v>698</v>
      </c>
      <c r="B48" s="424">
        <f>B49</f>
        <v>11700000</v>
      </c>
      <c r="C48" s="460">
        <f>SUM(C49)</f>
        <v>10000000</v>
      </c>
      <c r="D48" s="460">
        <f t="shared" ref="D48" si="22">D49</f>
        <v>21700000</v>
      </c>
      <c r="E48" s="424">
        <f t="shared" ref="E48:J48" si="23">E49</f>
        <v>11700000</v>
      </c>
      <c r="F48" s="424"/>
      <c r="G48" s="424">
        <f>G49</f>
        <v>0</v>
      </c>
      <c r="H48" s="444">
        <f t="shared" si="20"/>
        <v>21700000</v>
      </c>
      <c r="I48" s="424">
        <f>E48+F48</f>
        <v>11700000</v>
      </c>
      <c r="J48" s="424">
        <f t="shared" si="23"/>
        <v>11700000</v>
      </c>
      <c r="K48" s="424"/>
      <c r="L48" s="424">
        <f>J48+K48</f>
        <v>11700000</v>
      </c>
    </row>
    <row r="49" spans="1:12" s="389" customFormat="1" ht="33" hidden="1" customHeight="1">
      <c r="A49" s="394" t="s">
        <v>143</v>
      </c>
      <c r="B49" s="426">
        <f>SUM(B50,B56,B58,B60,B63)</f>
        <v>11700000</v>
      </c>
      <c r="C49" s="461">
        <f>SUM(C50,C56,C58,C60,C63)</f>
        <v>10000000</v>
      </c>
      <c r="D49" s="461">
        <f>B49+C49</f>
        <v>21700000</v>
      </c>
      <c r="E49" s="426">
        <f t="shared" ref="E49:J49" si="24">SUM(E50,E56,E58,E60,E63)</f>
        <v>11700000</v>
      </c>
      <c r="F49" s="426"/>
      <c r="G49" s="426">
        <f>G50+G56+G58+G60+G63</f>
        <v>0</v>
      </c>
      <c r="H49" s="426">
        <f t="shared" si="20"/>
        <v>21700000</v>
      </c>
      <c r="I49" s="426">
        <f>E49+F49</f>
        <v>11700000</v>
      </c>
      <c r="J49" s="426">
        <f t="shared" si="24"/>
        <v>11700000</v>
      </c>
      <c r="K49" s="426"/>
      <c r="L49" s="426">
        <f>J49+K49</f>
        <v>11700000</v>
      </c>
    </row>
    <row r="50" spans="1:12" s="389" customFormat="1" ht="18" hidden="1" customHeight="1">
      <c r="A50" s="393" t="s">
        <v>457</v>
      </c>
      <c r="B50" s="424">
        <f>SUM(B51:B55)</f>
        <v>3835000</v>
      </c>
      <c r="C50" s="424">
        <f>SUM(C51:C55)</f>
        <v>6240000</v>
      </c>
      <c r="D50" s="424">
        <f>B50+C50</f>
        <v>10075000</v>
      </c>
      <c r="E50" s="424">
        <f t="shared" ref="E50" si="25">SUM(E51:E55)</f>
        <v>8000000</v>
      </c>
      <c r="F50" s="424"/>
      <c r="G50" s="424"/>
      <c r="H50" s="424">
        <f t="shared" si="20"/>
        <v>10075000</v>
      </c>
      <c r="I50" s="424">
        <f>E50+F50</f>
        <v>8000000</v>
      </c>
      <c r="J50" s="424"/>
      <c r="K50" s="424"/>
      <c r="L50" s="424"/>
    </row>
    <row r="51" spans="1:12" s="389" customFormat="1" ht="56.25" hidden="1" customHeight="1">
      <c r="A51" s="413" t="s">
        <v>705</v>
      </c>
      <c r="B51" s="398">
        <v>2860000</v>
      </c>
      <c r="C51" s="459">
        <v>6240000</v>
      </c>
      <c r="D51" s="398">
        <f>B51+C51</f>
        <v>9100000</v>
      </c>
      <c r="E51" s="398"/>
      <c r="F51" s="398"/>
      <c r="G51" s="398"/>
      <c r="H51" s="398">
        <f t="shared" si="20"/>
        <v>9100000</v>
      </c>
      <c r="I51" s="398"/>
      <c r="J51" s="398"/>
      <c r="K51" s="398"/>
      <c r="L51" s="398"/>
    </row>
    <row r="52" spans="1:12" s="389" customFormat="1" ht="54.75" hidden="1" customHeight="1">
      <c r="A52" s="413" t="s">
        <v>706</v>
      </c>
      <c r="B52" s="398">
        <v>975000</v>
      </c>
      <c r="C52" s="398"/>
      <c r="D52" s="398">
        <f t="shared" ref="D52" si="26">B52+C52</f>
        <v>975000</v>
      </c>
      <c r="E52" s="398"/>
      <c r="F52" s="398"/>
      <c r="G52" s="398"/>
      <c r="H52" s="398">
        <f t="shared" si="20"/>
        <v>975000</v>
      </c>
      <c r="I52" s="398"/>
      <c r="J52" s="398"/>
      <c r="K52" s="398"/>
      <c r="L52" s="398"/>
    </row>
    <row r="53" spans="1:12" s="389" customFormat="1" ht="34.700000000000003" hidden="1" customHeight="1">
      <c r="A53" s="413" t="s">
        <v>708</v>
      </c>
      <c r="B53" s="398"/>
      <c r="C53" s="398"/>
      <c r="D53" s="398"/>
      <c r="E53" s="398">
        <v>180000</v>
      </c>
      <c r="F53" s="398"/>
      <c r="G53" s="398"/>
      <c r="H53" s="398"/>
      <c r="I53" s="398">
        <f>E53+F53</f>
        <v>180000</v>
      </c>
      <c r="J53" s="398"/>
      <c r="K53" s="398"/>
      <c r="L53" s="398"/>
    </row>
    <row r="54" spans="1:12" s="389" customFormat="1" ht="48.75" hidden="1" customHeight="1">
      <c r="A54" s="413" t="s">
        <v>709</v>
      </c>
      <c r="B54" s="398"/>
      <c r="C54" s="398"/>
      <c r="D54" s="398"/>
      <c r="E54" s="398">
        <v>820000</v>
      </c>
      <c r="F54" s="398"/>
      <c r="G54" s="398"/>
      <c r="H54" s="398"/>
      <c r="I54" s="398">
        <f t="shared" ref="I54:I55" si="27">E54+F54</f>
        <v>820000</v>
      </c>
      <c r="J54" s="398"/>
      <c r="K54" s="398"/>
      <c r="L54" s="398"/>
    </row>
    <row r="55" spans="1:12" s="389" customFormat="1" ht="48.75" hidden="1" customHeight="1">
      <c r="A55" s="413" t="s">
        <v>705</v>
      </c>
      <c r="B55" s="398"/>
      <c r="C55" s="398"/>
      <c r="D55" s="398"/>
      <c r="E55" s="398">
        <v>7000000</v>
      </c>
      <c r="F55" s="398"/>
      <c r="G55" s="398"/>
      <c r="H55" s="398"/>
      <c r="I55" s="398">
        <f t="shared" si="27"/>
        <v>7000000</v>
      </c>
      <c r="J55" s="398"/>
      <c r="K55" s="398"/>
      <c r="L55" s="398"/>
    </row>
    <row r="56" spans="1:12" s="389" customFormat="1" ht="19.5" hidden="1" customHeight="1">
      <c r="A56" s="393" t="s">
        <v>465</v>
      </c>
      <c r="B56" s="403"/>
      <c r="C56" s="403">
        <f>SUM(C57)</f>
        <v>2945000</v>
      </c>
      <c r="D56" s="403">
        <f>SUM(D57)</f>
        <v>2945000</v>
      </c>
      <c r="E56" s="403"/>
      <c r="F56" s="403"/>
      <c r="G56" s="403"/>
      <c r="H56" s="403">
        <f t="shared" ref="H56:H63" si="28">D56+G56</f>
        <v>2945000</v>
      </c>
      <c r="I56" s="403"/>
      <c r="J56" s="403">
        <f t="shared" ref="J56" si="29">SUM(J57)</f>
        <v>2000000</v>
      </c>
      <c r="K56" s="403"/>
      <c r="L56" s="403">
        <f>J56+K56</f>
        <v>2000000</v>
      </c>
    </row>
    <row r="57" spans="1:12" s="389" customFormat="1" ht="54" hidden="1" customHeight="1">
      <c r="A57" s="413" t="s">
        <v>802</v>
      </c>
      <c r="B57" s="398"/>
      <c r="C57" s="459">
        <v>2945000</v>
      </c>
      <c r="D57" s="398">
        <f t="shared" ref="D57:D69" si="30">B57+C57</f>
        <v>2945000</v>
      </c>
      <c r="E57" s="398"/>
      <c r="F57" s="398"/>
      <c r="G57" s="398"/>
      <c r="H57" s="398">
        <f t="shared" si="28"/>
        <v>2945000</v>
      </c>
      <c r="I57" s="398"/>
      <c r="J57" s="398">
        <v>2000000</v>
      </c>
      <c r="K57" s="398"/>
      <c r="L57" s="398">
        <f>J57+K57</f>
        <v>2000000</v>
      </c>
    </row>
    <row r="58" spans="1:12" s="389" customFormat="1" ht="17.25" hidden="1" customHeight="1">
      <c r="A58" s="393" t="s">
        <v>677</v>
      </c>
      <c r="B58" s="403">
        <f>SUM(B59)</f>
        <v>1560000</v>
      </c>
      <c r="C58" s="403">
        <f>SUM(C59)</f>
        <v>0</v>
      </c>
      <c r="D58" s="403">
        <f t="shared" si="30"/>
        <v>1560000</v>
      </c>
      <c r="E58" s="403">
        <f t="shared" ref="E58" si="31">SUM(E59)</f>
        <v>3700000</v>
      </c>
      <c r="F58" s="403"/>
      <c r="G58" s="403"/>
      <c r="H58" s="403">
        <f t="shared" si="28"/>
        <v>1560000</v>
      </c>
      <c r="I58" s="403">
        <f>E58+F58</f>
        <v>3700000</v>
      </c>
      <c r="J58" s="403"/>
      <c r="K58" s="403"/>
      <c r="L58" s="403"/>
    </row>
    <row r="59" spans="1:12" s="389" customFormat="1" ht="122.25" hidden="1" customHeight="1">
      <c r="A59" s="413" t="s">
        <v>707</v>
      </c>
      <c r="B59" s="398">
        <v>1560000</v>
      </c>
      <c r="C59" s="398"/>
      <c r="D59" s="398">
        <f t="shared" si="30"/>
        <v>1560000</v>
      </c>
      <c r="E59" s="398">
        <v>3700000</v>
      </c>
      <c r="F59" s="398"/>
      <c r="G59" s="398"/>
      <c r="H59" s="398">
        <f t="shared" si="28"/>
        <v>1560000</v>
      </c>
      <c r="I59" s="398">
        <f>E59+F59</f>
        <v>3700000</v>
      </c>
      <c r="J59" s="398"/>
      <c r="K59" s="398"/>
      <c r="L59" s="398"/>
    </row>
    <row r="60" spans="1:12" s="389" customFormat="1" ht="18" hidden="1" customHeight="1">
      <c r="A60" s="393" t="s">
        <v>462</v>
      </c>
      <c r="B60" s="403">
        <f>SUM(B61:B62)</f>
        <v>6305000</v>
      </c>
      <c r="C60" s="403">
        <f>SUM(C61,C62)</f>
        <v>0</v>
      </c>
      <c r="D60" s="403">
        <f t="shared" si="30"/>
        <v>6305000</v>
      </c>
      <c r="E60" s="403"/>
      <c r="F60" s="403"/>
      <c r="G60" s="403"/>
      <c r="H60" s="403">
        <f t="shared" si="28"/>
        <v>6305000</v>
      </c>
      <c r="I60" s="403"/>
      <c r="J60" s="403"/>
      <c r="K60" s="403"/>
      <c r="L60" s="403"/>
    </row>
    <row r="61" spans="1:12" s="389" customFormat="1" ht="48" hidden="1" customHeight="1">
      <c r="A61" s="413" t="s">
        <v>704</v>
      </c>
      <c r="B61" s="427">
        <v>975000</v>
      </c>
      <c r="C61" s="427"/>
      <c r="D61" s="427">
        <f t="shared" si="30"/>
        <v>975000</v>
      </c>
      <c r="E61" s="427"/>
      <c r="F61" s="427"/>
      <c r="G61" s="427"/>
      <c r="H61" s="427">
        <f t="shared" si="28"/>
        <v>975000</v>
      </c>
      <c r="I61" s="427"/>
      <c r="J61" s="427"/>
      <c r="K61" s="427"/>
      <c r="L61" s="427"/>
    </row>
    <row r="62" spans="1:12" s="389" customFormat="1" ht="71.25" hidden="1" customHeight="1">
      <c r="A62" s="407" t="s">
        <v>812</v>
      </c>
      <c r="B62" s="398">
        <v>5330000</v>
      </c>
      <c r="C62" s="398"/>
      <c r="D62" s="427">
        <f t="shared" si="30"/>
        <v>5330000</v>
      </c>
      <c r="E62" s="398"/>
      <c r="F62" s="398"/>
      <c r="G62" s="398"/>
      <c r="H62" s="427">
        <f t="shared" si="28"/>
        <v>5330000</v>
      </c>
      <c r="I62" s="398"/>
      <c r="J62" s="398"/>
      <c r="K62" s="398"/>
      <c r="L62" s="398"/>
    </row>
    <row r="63" spans="1:12" s="389" customFormat="1" ht="17.25" hidden="1" customHeight="1">
      <c r="A63" s="434" t="s">
        <v>682</v>
      </c>
      <c r="B63" s="403"/>
      <c r="C63" s="403">
        <f>SUM(C64:C65)</f>
        <v>815000</v>
      </c>
      <c r="D63" s="403">
        <f>SUM(D64:D65)</f>
        <v>815000</v>
      </c>
      <c r="E63" s="403"/>
      <c r="F63" s="403"/>
      <c r="G63" s="403"/>
      <c r="H63" s="403">
        <f t="shared" si="28"/>
        <v>815000</v>
      </c>
      <c r="I63" s="403"/>
      <c r="J63" s="403">
        <f t="shared" ref="J63" si="32">SUM(J65)</f>
        <v>9700000</v>
      </c>
      <c r="K63" s="403"/>
      <c r="L63" s="403">
        <f>J63+K63</f>
        <v>9700000</v>
      </c>
    </row>
    <row r="64" spans="1:12" s="389" customFormat="1" ht="66.75" hidden="1" customHeight="1">
      <c r="A64" s="413" t="s">
        <v>924</v>
      </c>
      <c r="B64" s="403"/>
      <c r="C64" s="403"/>
      <c r="D64" s="403"/>
      <c r="E64" s="403"/>
      <c r="F64" s="403"/>
      <c r="G64" s="403"/>
      <c r="H64" s="403"/>
      <c r="I64" s="403"/>
      <c r="J64" s="403"/>
      <c r="K64" s="403"/>
      <c r="L64" s="403"/>
    </row>
    <row r="65" spans="1:12" s="389" customFormat="1" ht="63.75" hidden="1" customHeight="1">
      <c r="A65" s="413" t="s">
        <v>803</v>
      </c>
      <c r="B65" s="398"/>
      <c r="C65" s="459">
        <v>815000</v>
      </c>
      <c r="D65" s="427">
        <f t="shared" si="30"/>
        <v>815000</v>
      </c>
      <c r="E65" s="398"/>
      <c r="F65" s="398"/>
      <c r="G65" s="398"/>
      <c r="H65" s="398">
        <f>D65+G65</f>
        <v>815000</v>
      </c>
      <c r="I65" s="398"/>
      <c r="J65" s="398">
        <v>9700000</v>
      </c>
      <c r="K65" s="398"/>
      <c r="L65" s="398">
        <f>J65+K65</f>
        <v>9700000</v>
      </c>
    </row>
    <row r="66" spans="1:12" s="389" customFormat="1" ht="49.5" hidden="1" customHeight="1">
      <c r="A66" s="411" t="s">
        <v>703</v>
      </c>
      <c r="B66" s="403">
        <f>SUM(B67)</f>
        <v>4000000</v>
      </c>
      <c r="C66" s="403"/>
      <c r="D66" s="403">
        <f t="shared" si="30"/>
        <v>4000000</v>
      </c>
      <c r="E66" s="403">
        <f>E67</f>
        <v>4000000</v>
      </c>
      <c r="F66" s="403"/>
      <c r="G66" s="403"/>
      <c r="H66" s="403">
        <f>D66+G66</f>
        <v>4000000</v>
      </c>
      <c r="I66" s="403">
        <f>E66+F66</f>
        <v>4000000</v>
      </c>
      <c r="J66" s="403">
        <f>J67</f>
        <v>4000000</v>
      </c>
      <c r="K66" s="403"/>
      <c r="L66" s="403">
        <f>J66+K66</f>
        <v>4000000</v>
      </c>
    </row>
    <row r="67" spans="1:12" s="389" customFormat="1" ht="69" hidden="1" customHeight="1">
      <c r="A67" s="414" t="s">
        <v>779</v>
      </c>
      <c r="B67" s="398">
        <v>4000000</v>
      </c>
      <c r="C67" s="398"/>
      <c r="D67" s="398">
        <f t="shared" si="30"/>
        <v>4000000</v>
      </c>
      <c r="E67" s="398">
        <v>4000000</v>
      </c>
      <c r="F67" s="398"/>
      <c r="G67" s="398"/>
      <c r="H67" s="398">
        <f t="shared" ref="H67:H70" si="33">D67+G67</f>
        <v>4000000</v>
      </c>
      <c r="I67" s="398">
        <f>E67+F67</f>
        <v>4000000</v>
      </c>
      <c r="J67" s="398">
        <v>4000000</v>
      </c>
      <c r="K67" s="398"/>
      <c r="L67" s="398">
        <f>J67+K67</f>
        <v>4000000</v>
      </c>
    </row>
    <row r="68" spans="1:12" s="389" customFormat="1" ht="64.5" hidden="1" customHeight="1">
      <c r="A68" s="405" t="s">
        <v>702</v>
      </c>
      <c r="B68" s="403">
        <f>SUM(B69:B70)</f>
        <v>11800000</v>
      </c>
      <c r="C68" s="403"/>
      <c r="D68" s="403">
        <f t="shared" si="30"/>
        <v>11800000</v>
      </c>
      <c r="E68" s="403"/>
      <c r="F68" s="403"/>
      <c r="G68" s="403"/>
      <c r="H68" s="403">
        <f t="shared" si="33"/>
        <v>11800000</v>
      </c>
      <c r="I68" s="403"/>
      <c r="J68" s="403"/>
      <c r="K68" s="403"/>
      <c r="L68" s="403"/>
    </row>
    <row r="69" spans="1:12" s="389" customFormat="1" ht="51" hidden="1" customHeight="1">
      <c r="A69" s="407" t="s">
        <v>710</v>
      </c>
      <c r="B69" s="398">
        <v>5400000</v>
      </c>
      <c r="C69" s="398"/>
      <c r="D69" s="398">
        <f t="shared" si="30"/>
        <v>5400000</v>
      </c>
      <c r="E69" s="398"/>
      <c r="F69" s="398"/>
      <c r="G69" s="398"/>
      <c r="H69" s="398">
        <f t="shared" si="33"/>
        <v>5400000</v>
      </c>
      <c r="I69" s="398"/>
      <c r="J69" s="398"/>
      <c r="K69" s="398"/>
      <c r="L69" s="398"/>
    </row>
    <row r="70" spans="1:12" s="389" customFormat="1" ht="51.75" hidden="1" customHeight="1">
      <c r="A70" s="407" t="s">
        <v>711</v>
      </c>
      <c r="B70" s="398">
        <v>6400000</v>
      </c>
      <c r="C70" s="398"/>
      <c r="D70" s="398">
        <f t="shared" ref="D70:D71" si="34">B70+C70</f>
        <v>6400000</v>
      </c>
      <c r="E70" s="398"/>
      <c r="F70" s="398"/>
      <c r="G70" s="398"/>
      <c r="H70" s="398">
        <f t="shared" si="33"/>
        <v>6400000</v>
      </c>
      <c r="I70" s="398"/>
      <c r="J70" s="398"/>
      <c r="K70" s="398"/>
      <c r="L70" s="398"/>
    </row>
    <row r="71" spans="1:12" s="389" customFormat="1" ht="122.25" customHeight="1">
      <c r="A71" s="405" t="s">
        <v>687</v>
      </c>
      <c r="B71" s="423">
        <f>B72+B74+B75+B76+B77+B78+B79+B80+B81+B82</f>
        <v>358140000</v>
      </c>
      <c r="C71" s="423"/>
      <c r="D71" s="403">
        <f t="shared" si="34"/>
        <v>358140000</v>
      </c>
      <c r="E71" s="423">
        <f t="shared" ref="E71:J71" si="35">E72+E74+E75+E76+E77+E78+E79+E80+E81+E82</f>
        <v>377500000</v>
      </c>
      <c r="F71" s="423">
        <f t="shared" si="35"/>
        <v>-84000000</v>
      </c>
      <c r="G71" s="423">
        <f>SUM(G72:G82)</f>
        <v>42376700</v>
      </c>
      <c r="H71" s="423">
        <f>D71+G71</f>
        <v>400516700</v>
      </c>
      <c r="I71" s="423">
        <f>E71+F71</f>
        <v>293500000</v>
      </c>
      <c r="J71" s="423">
        <f t="shared" si="35"/>
        <v>113631000</v>
      </c>
      <c r="K71" s="423"/>
      <c r="L71" s="423">
        <f>J71+K71</f>
        <v>113631000</v>
      </c>
    </row>
    <row r="72" spans="1:12" s="389" customFormat="1" ht="69.75" hidden="1" customHeight="1">
      <c r="A72" s="407" t="s">
        <v>847</v>
      </c>
      <c r="B72" s="398"/>
      <c r="C72" s="398"/>
      <c r="D72" s="398"/>
      <c r="E72" s="398">
        <v>84000000</v>
      </c>
      <c r="F72" s="398">
        <v>-84000000</v>
      </c>
      <c r="G72" s="398"/>
      <c r="H72" s="398"/>
      <c r="I72" s="398"/>
      <c r="J72" s="398"/>
      <c r="K72" s="398"/>
      <c r="L72" s="398"/>
    </row>
    <row r="73" spans="1:12" s="389" customFormat="1" ht="59.25" customHeight="1">
      <c r="A73" s="407" t="s">
        <v>931</v>
      </c>
      <c r="B73" s="398"/>
      <c r="C73" s="398"/>
      <c r="D73" s="398"/>
      <c r="E73" s="398"/>
      <c r="F73" s="398"/>
      <c r="G73" s="398">
        <v>42376700</v>
      </c>
      <c r="H73" s="398">
        <f>D73+G73</f>
        <v>42376700</v>
      </c>
      <c r="I73" s="398"/>
      <c r="J73" s="398"/>
      <c r="K73" s="398"/>
      <c r="L73" s="398"/>
    </row>
    <row r="74" spans="1:12" s="389" customFormat="1" ht="51" hidden="1" customHeight="1">
      <c r="A74" s="407" t="s">
        <v>848</v>
      </c>
      <c r="B74" s="398">
        <v>30000000</v>
      </c>
      <c r="C74" s="398"/>
      <c r="D74" s="398">
        <f t="shared" ref="D74:D82" si="36">B74+C74</f>
        <v>30000000</v>
      </c>
      <c r="E74" s="398">
        <v>30000000</v>
      </c>
      <c r="F74" s="398"/>
      <c r="G74" s="398"/>
      <c r="H74" s="398">
        <f t="shared" ref="H74:H82" si="37">D74+G74</f>
        <v>30000000</v>
      </c>
      <c r="I74" s="398">
        <f>E74+F74</f>
        <v>30000000</v>
      </c>
      <c r="J74" s="398"/>
      <c r="K74" s="398"/>
      <c r="L74" s="398"/>
    </row>
    <row r="75" spans="1:12" s="389" customFormat="1" ht="61.5" hidden="1" customHeight="1">
      <c r="A75" s="407" t="s">
        <v>849</v>
      </c>
      <c r="B75" s="398">
        <v>65000000</v>
      </c>
      <c r="C75" s="398"/>
      <c r="D75" s="398">
        <f t="shared" si="36"/>
        <v>65000000</v>
      </c>
      <c r="E75" s="398"/>
      <c r="F75" s="398"/>
      <c r="G75" s="398"/>
      <c r="H75" s="398">
        <f t="shared" si="37"/>
        <v>65000000</v>
      </c>
      <c r="I75" s="398"/>
      <c r="J75" s="398"/>
      <c r="K75" s="398"/>
      <c r="L75" s="398"/>
    </row>
    <row r="76" spans="1:12" s="389" customFormat="1" ht="84" hidden="1" customHeight="1">
      <c r="A76" s="407" t="s">
        <v>850</v>
      </c>
      <c r="B76" s="398">
        <v>70000000</v>
      </c>
      <c r="C76" s="398"/>
      <c r="D76" s="398">
        <f t="shared" si="36"/>
        <v>70000000</v>
      </c>
      <c r="E76" s="398"/>
      <c r="F76" s="398"/>
      <c r="G76" s="398"/>
      <c r="H76" s="398">
        <f t="shared" si="37"/>
        <v>70000000</v>
      </c>
      <c r="I76" s="398"/>
      <c r="J76" s="398"/>
      <c r="K76" s="398"/>
      <c r="L76" s="398"/>
    </row>
    <row r="77" spans="1:12" s="389" customFormat="1" ht="51" hidden="1" customHeight="1">
      <c r="A77" s="407" t="s">
        <v>851</v>
      </c>
      <c r="B77" s="398">
        <v>28000000</v>
      </c>
      <c r="C77" s="398"/>
      <c r="D77" s="398">
        <f t="shared" si="36"/>
        <v>28000000</v>
      </c>
      <c r="E77" s="398">
        <v>74000000</v>
      </c>
      <c r="F77" s="398"/>
      <c r="G77" s="398"/>
      <c r="H77" s="398">
        <f t="shared" si="37"/>
        <v>28000000</v>
      </c>
      <c r="I77" s="398">
        <f>E77+F77</f>
        <v>74000000</v>
      </c>
      <c r="J77" s="398">
        <v>68631000</v>
      </c>
      <c r="K77" s="398"/>
      <c r="L77" s="398">
        <f>J77+K77</f>
        <v>68631000</v>
      </c>
    </row>
    <row r="78" spans="1:12" s="389" customFormat="1" ht="49.5" hidden="1" customHeight="1">
      <c r="A78" s="407" t="s">
        <v>852</v>
      </c>
      <c r="B78" s="398">
        <v>35000000</v>
      </c>
      <c r="C78" s="398"/>
      <c r="D78" s="398">
        <f t="shared" si="36"/>
        <v>35000000</v>
      </c>
      <c r="E78" s="398">
        <v>35000000</v>
      </c>
      <c r="F78" s="398"/>
      <c r="G78" s="398"/>
      <c r="H78" s="398">
        <f t="shared" si="37"/>
        <v>35000000</v>
      </c>
      <c r="I78" s="398">
        <f t="shared" ref="I78:I79" si="38">E78+F78</f>
        <v>35000000</v>
      </c>
      <c r="J78" s="398"/>
      <c r="K78" s="398"/>
      <c r="L78" s="398"/>
    </row>
    <row r="79" spans="1:12" s="389" customFormat="1" ht="47.45" hidden="1" customHeight="1">
      <c r="A79" s="407" t="s">
        <v>853</v>
      </c>
      <c r="B79" s="398"/>
      <c r="C79" s="398"/>
      <c r="D79" s="398"/>
      <c r="E79" s="398">
        <v>45000000</v>
      </c>
      <c r="F79" s="398"/>
      <c r="G79" s="398"/>
      <c r="H79" s="398"/>
      <c r="I79" s="398">
        <f t="shared" si="38"/>
        <v>45000000</v>
      </c>
      <c r="J79" s="398">
        <v>45000000</v>
      </c>
      <c r="K79" s="398"/>
      <c r="L79" s="398">
        <f>J79+K79</f>
        <v>45000000</v>
      </c>
    </row>
    <row r="80" spans="1:12" s="389" customFormat="1" ht="93" hidden="1" customHeight="1">
      <c r="A80" s="407" t="s">
        <v>854</v>
      </c>
      <c r="B80" s="398">
        <v>52140000</v>
      </c>
      <c r="C80" s="398"/>
      <c r="D80" s="398">
        <f>B80+C80</f>
        <v>52140000</v>
      </c>
      <c r="E80" s="398"/>
      <c r="F80" s="398"/>
      <c r="G80" s="398"/>
      <c r="H80" s="398">
        <f t="shared" si="37"/>
        <v>52140000</v>
      </c>
      <c r="I80" s="398"/>
      <c r="J80" s="398"/>
      <c r="K80" s="398"/>
      <c r="L80" s="398"/>
    </row>
    <row r="81" spans="1:12" s="389" customFormat="1" ht="52.7" hidden="1" customHeight="1">
      <c r="A81" s="407" t="s">
        <v>855</v>
      </c>
      <c r="B81" s="398">
        <v>38000000</v>
      </c>
      <c r="C81" s="398"/>
      <c r="D81" s="398">
        <f t="shared" si="36"/>
        <v>38000000</v>
      </c>
      <c r="E81" s="398">
        <v>38000000</v>
      </c>
      <c r="F81" s="398"/>
      <c r="G81" s="398"/>
      <c r="H81" s="398">
        <f t="shared" si="37"/>
        <v>38000000</v>
      </c>
      <c r="I81" s="398">
        <f>E81+F81</f>
        <v>38000000</v>
      </c>
      <c r="J81" s="398"/>
      <c r="K81" s="398"/>
      <c r="L81" s="398"/>
    </row>
    <row r="82" spans="1:12" s="389" customFormat="1" ht="66.75" hidden="1" customHeight="1">
      <c r="A82" s="407" t="s">
        <v>856</v>
      </c>
      <c r="B82" s="398">
        <v>40000000</v>
      </c>
      <c r="C82" s="398"/>
      <c r="D82" s="398">
        <f t="shared" si="36"/>
        <v>40000000</v>
      </c>
      <c r="E82" s="398">
        <v>71500000</v>
      </c>
      <c r="F82" s="398"/>
      <c r="G82" s="398"/>
      <c r="H82" s="398">
        <f t="shared" si="37"/>
        <v>40000000</v>
      </c>
      <c r="I82" s="398">
        <f t="shared" ref="I82:I83" si="39">E82+F82</f>
        <v>71500000</v>
      </c>
      <c r="J82" s="398"/>
      <c r="K82" s="398"/>
      <c r="L82" s="398"/>
    </row>
    <row r="83" spans="1:12" s="389" customFormat="1" ht="53.25" hidden="1" customHeight="1">
      <c r="A83" s="405" t="s">
        <v>768</v>
      </c>
      <c r="B83" s="423"/>
      <c r="C83" s="423">
        <f t="shared" ref="C83:D83" si="40">C84+C86</f>
        <v>26880000</v>
      </c>
      <c r="D83" s="423">
        <f t="shared" si="40"/>
        <v>26880000</v>
      </c>
      <c r="E83" s="423">
        <f t="shared" ref="E83:J83" si="41">E84+E86</f>
        <v>8782000</v>
      </c>
      <c r="F83" s="423"/>
      <c r="G83" s="423">
        <f>G84+G86</f>
        <v>0</v>
      </c>
      <c r="H83" s="423">
        <f>D83+G83</f>
        <v>26880000</v>
      </c>
      <c r="I83" s="403">
        <f t="shared" si="39"/>
        <v>8782000</v>
      </c>
      <c r="J83" s="423">
        <f t="shared" si="41"/>
        <v>26580000</v>
      </c>
      <c r="K83" s="423"/>
      <c r="L83" s="423">
        <f>J83+K83</f>
        <v>26580000</v>
      </c>
    </row>
    <row r="84" spans="1:12" s="389" customFormat="1" ht="18.75" hidden="1" customHeight="1">
      <c r="A84" s="395" t="s">
        <v>675</v>
      </c>
      <c r="B84" s="423"/>
      <c r="C84" s="423">
        <f t="shared" ref="C84" si="42">C85</f>
        <v>26880000</v>
      </c>
      <c r="D84" s="423">
        <f>B84+C84</f>
        <v>26880000</v>
      </c>
      <c r="E84" s="423"/>
      <c r="F84" s="423"/>
      <c r="G84" s="423"/>
      <c r="H84" s="423">
        <f>D84+G84</f>
        <v>26880000</v>
      </c>
      <c r="I84" s="423"/>
      <c r="J84" s="423">
        <f t="shared" ref="J84" si="43">J85</f>
        <v>16440000</v>
      </c>
      <c r="K84" s="423"/>
      <c r="L84" s="423">
        <f>J84+K84</f>
        <v>16440000</v>
      </c>
    </row>
    <row r="85" spans="1:12" s="389" customFormat="1" ht="64.5" hidden="1" customHeight="1">
      <c r="A85" s="407" t="s">
        <v>804</v>
      </c>
      <c r="B85" s="429"/>
      <c r="C85" s="429">
        <v>26880000</v>
      </c>
      <c r="D85" s="429">
        <f>B85+C85</f>
        <v>26880000</v>
      </c>
      <c r="E85" s="429"/>
      <c r="F85" s="429"/>
      <c r="G85" s="429"/>
      <c r="H85" s="429">
        <f>D85+G85</f>
        <v>26880000</v>
      </c>
      <c r="I85" s="429"/>
      <c r="J85" s="429">
        <v>16440000</v>
      </c>
      <c r="K85" s="429"/>
      <c r="L85" s="429">
        <f>J85+K85</f>
        <v>16440000</v>
      </c>
    </row>
    <row r="86" spans="1:12" s="389" customFormat="1" ht="18.75" hidden="1" customHeight="1">
      <c r="A86" s="396" t="s">
        <v>682</v>
      </c>
      <c r="B86" s="403"/>
      <c r="C86" s="403"/>
      <c r="D86" s="403"/>
      <c r="E86" s="403">
        <f t="shared" ref="E86:J86" si="44">E87</f>
        <v>8782000</v>
      </c>
      <c r="F86" s="403"/>
      <c r="G86" s="403"/>
      <c r="H86" s="403"/>
      <c r="I86" s="403">
        <f>E86+F86</f>
        <v>8782000</v>
      </c>
      <c r="J86" s="403">
        <f t="shared" si="44"/>
        <v>10140000</v>
      </c>
      <c r="K86" s="403"/>
      <c r="L86" s="403">
        <f>J86+K86</f>
        <v>10140000</v>
      </c>
    </row>
    <row r="87" spans="1:12" s="389" customFormat="1" ht="63.75" hidden="1" customHeight="1">
      <c r="A87" s="407" t="s">
        <v>769</v>
      </c>
      <c r="B87" s="398"/>
      <c r="C87" s="398"/>
      <c r="D87" s="398"/>
      <c r="E87" s="398">
        <v>8782000</v>
      </c>
      <c r="F87" s="398"/>
      <c r="G87" s="398"/>
      <c r="H87" s="398"/>
      <c r="I87" s="398"/>
      <c r="J87" s="398">
        <v>10140000</v>
      </c>
      <c r="K87" s="398"/>
      <c r="L87" s="398">
        <f>J87+K87</f>
        <v>10140000</v>
      </c>
    </row>
    <row r="88" spans="1:12" s="389" customFormat="1" ht="70.5" hidden="1" customHeight="1">
      <c r="A88" s="393" t="s">
        <v>1</v>
      </c>
      <c r="B88" s="424">
        <f>B89+B90+B91</f>
        <v>30500000</v>
      </c>
      <c r="C88" s="424">
        <f>C89+C90+C91+C92+C93</f>
        <v>50240177</v>
      </c>
      <c r="D88" s="403">
        <f>B88+C88</f>
        <v>80740177</v>
      </c>
      <c r="E88" s="424">
        <f t="shared" ref="E88:I88" si="45">E89+E90+E91</f>
        <v>118000000</v>
      </c>
      <c r="F88" s="424">
        <f t="shared" si="45"/>
        <v>15500000</v>
      </c>
      <c r="G88" s="424">
        <f>SUM(G89:G98)</f>
        <v>0</v>
      </c>
      <c r="H88" s="424">
        <f>D88+G88</f>
        <v>80740177</v>
      </c>
      <c r="I88" s="424">
        <f t="shared" si="45"/>
        <v>133500000</v>
      </c>
      <c r="J88" s="424"/>
      <c r="K88" s="424"/>
      <c r="L88" s="424"/>
    </row>
    <row r="89" spans="1:12" s="389" customFormat="1" ht="93.95" hidden="1" customHeight="1">
      <c r="A89" s="407" t="s">
        <v>818</v>
      </c>
      <c r="B89" s="398"/>
      <c r="C89" s="398"/>
      <c r="D89" s="429"/>
      <c r="E89" s="398">
        <v>28000000</v>
      </c>
      <c r="F89" s="398"/>
      <c r="G89" s="398"/>
      <c r="H89" s="398"/>
      <c r="I89" s="429">
        <f t="shared" ref="I89:I90" si="46">E89+F89</f>
        <v>28000000</v>
      </c>
      <c r="J89" s="398"/>
      <c r="K89" s="398"/>
      <c r="L89" s="398"/>
    </row>
    <row r="90" spans="1:12" s="389" customFormat="1" ht="48" hidden="1" customHeight="1">
      <c r="A90" s="407" t="s">
        <v>777</v>
      </c>
      <c r="B90" s="398">
        <v>15000000</v>
      </c>
      <c r="C90" s="398"/>
      <c r="D90" s="429">
        <f t="shared" ref="D90:D93" si="47">B90+C90</f>
        <v>15000000</v>
      </c>
      <c r="E90" s="398">
        <v>20000000</v>
      </c>
      <c r="F90" s="398"/>
      <c r="G90" s="398"/>
      <c r="H90" s="398">
        <f>D90+G90</f>
        <v>15000000</v>
      </c>
      <c r="I90" s="429">
        <f t="shared" si="46"/>
        <v>20000000</v>
      </c>
      <c r="J90" s="398"/>
      <c r="K90" s="398"/>
      <c r="L90" s="398"/>
    </row>
    <row r="91" spans="1:12" s="389" customFormat="1" ht="46.5" hidden="1" customHeight="1">
      <c r="A91" s="407" t="s">
        <v>778</v>
      </c>
      <c r="B91" s="398">
        <v>15500000</v>
      </c>
      <c r="C91" s="398">
        <v>-15500000</v>
      </c>
      <c r="D91" s="429"/>
      <c r="E91" s="398">
        <v>70000000</v>
      </c>
      <c r="F91" s="398">
        <v>15500000</v>
      </c>
      <c r="G91" s="398"/>
      <c r="H91" s="398"/>
      <c r="I91" s="429">
        <f>E91+F91</f>
        <v>85500000</v>
      </c>
      <c r="J91" s="398"/>
      <c r="K91" s="398"/>
      <c r="L91" s="398"/>
    </row>
    <row r="92" spans="1:12" s="389" customFormat="1" ht="48.75" hidden="1" customHeight="1">
      <c r="A92" s="462" t="s">
        <v>925</v>
      </c>
      <c r="B92" s="398"/>
      <c r="C92" s="459">
        <v>50000000</v>
      </c>
      <c r="D92" s="463">
        <f t="shared" si="47"/>
        <v>50000000</v>
      </c>
      <c r="E92" s="398"/>
      <c r="F92" s="398"/>
      <c r="G92" s="398"/>
      <c r="H92" s="398">
        <f>D92+G92</f>
        <v>50000000</v>
      </c>
      <c r="I92" s="429"/>
      <c r="J92" s="398"/>
      <c r="K92" s="398"/>
      <c r="L92" s="398"/>
    </row>
    <row r="93" spans="1:12" s="389" customFormat="1" ht="64.5" hidden="1" customHeight="1">
      <c r="A93" s="462" t="s">
        <v>926</v>
      </c>
      <c r="B93" s="398"/>
      <c r="C93" s="459">
        <v>15740177</v>
      </c>
      <c r="D93" s="463">
        <f t="shared" si="47"/>
        <v>15740177</v>
      </c>
      <c r="E93" s="398"/>
      <c r="F93" s="398"/>
      <c r="G93" s="398"/>
      <c r="H93" s="398">
        <f>D93+G93</f>
        <v>15740177</v>
      </c>
      <c r="I93" s="429"/>
      <c r="J93" s="398"/>
      <c r="K93" s="398"/>
      <c r="L93" s="398"/>
    </row>
    <row r="94" spans="1:12" s="389" customFormat="1" ht="66" hidden="1" customHeight="1">
      <c r="A94" s="411" t="s">
        <v>684</v>
      </c>
      <c r="B94" s="424">
        <f t="shared" ref="B94" si="48">B96</f>
        <v>20000000</v>
      </c>
      <c r="C94" s="460">
        <f>C95+C96+C97+C98</f>
        <v>102500000</v>
      </c>
      <c r="D94" s="464">
        <f t="shared" ref="D94:D100" si="49">B94+C94</f>
        <v>122500000</v>
      </c>
      <c r="E94" s="424"/>
      <c r="F94" s="424"/>
      <c r="G94" s="424"/>
      <c r="H94" s="424">
        <f>D94+G94</f>
        <v>122500000</v>
      </c>
      <c r="I94" s="424"/>
      <c r="J94" s="424"/>
      <c r="K94" s="424"/>
      <c r="L94" s="424"/>
    </row>
    <row r="95" spans="1:12" s="389" customFormat="1" ht="78.75" hidden="1" customHeight="1">
      <c r="A95" s="407" t="s">
        <v>923</v>
      </c>
      <c r="B95" s="424"/>
      <c r="C95" s="398">
        <v>13500000</v>
      </c>
      <c r="D95" s="398">
        <f t="shared" si="49"/>
        <v>13500000</v>
      </c>
      <c r="E95" s="424"/>
      <c r="F95" s="424"/>
      <c r="G95" s="424"/>
      <c r="H95" s="427">
        <f>D95+G95</f>
        <v>13500000</v>
      </c>
      <c r="I95" s="424"/>
      <c r="J95" s="424"/>
      <c r="K95" s="424"/>
      <c r="L95" s="424"/>
    </row>
    <row r="96" spans="1:12" s="389" customFormat="1" ht="96.75" hidden="1" customHeight="1">
      <c r="A96" s="407" t="s">
        <v>814</v>
      </c>
      <c r="B96" s="398">
        <v>20000000</v>
      </c>
      <c r="C96" s="398"/>
      <c r="D96" s="398">
        <f t="shared" si="49"/>
        <v>20000000</v>
      </c>
      <c r="E96" s="398"/>
      <c r="F96" s="398"/>
      <c r="G96" s="398"/>
      <c r="H96" s="427">
        <f t="shared" ref="H96:H98" si="50">D96+G96</f>
        <v>20000000</v>
      </c>
      <c r="I96" s="398"/>
      <c r="J96" s="398"/>
      <c r="K96" s="398"/>
      <c r="L96" s="398"/>
    </row>
    <row r="97" spans="1:12" s="389" customFormat="1" ht="65.25" hidden="1" customHeight="1">
      <c r="A97" s="462" t="s">
        <v>927</v>
      </c>
      <c r="B97" s="398"/>
      <c r="C97" s="459">
        <v>40500000</v>
      </c>
      <c r="D97" s="459">
        <f t="shared" si="49"/>
        <v>40500000</v>
      </c>
      <c r="E97" s="398"/>
      <c r="F97" s="398"/>
      <c r="G97" s="398"/>
      <c r="H97" s="427">
        <f t="shared" si="50"/>
        <v>40500000</v>
      </c>
      <c r="I97" s="398"/>
      <c r="J97" s="398"/>
      <c r="K97" s="398"/>
      <c r="L97" s="398"/>
    </row>
    <row r="98" spans="1:12" s="389" customFormat="1" ht="59.25" hidden="1" customHeight="1">
      <c r="A98" s="462" t="s">
        <v>928</v>
      </c>
      <c r="B98" s="398"/>
      <c r="C98" s="459">
        <v>48500000</v>
      </c>
      <c r="D98" s="459">
        <f t="shared" si="49"/>
        <v>48500000</v>
      </c>
      <c r="E98" s="398"/>
      <c r="F98" s="398"/>
      <c r="G98" s="398"/>
      <c r="H98" s="427">
        <f t="shared" si="50"/>
        <v>48500000</v>
      </c>
      <c r="I98" s="398"/>
      <c r="J98" s="398"/>
      <c r="K98" s="398"/>
      <c r="L98" s="398"/>
    </row>
    <row r="99" spans="1:12" s="389" customFormat="1" ht="64.5" hidden="1" customHeight="1">
      <c r="A99" s="411" t="s">
        <v>771</v>
      </c>
      <c r="B99" s="403">
        <f>B102+B103+B104+B105</f>
        <v>208000000</v>
      </c>
      <c r="C99" s="403">
        <f>SUM(C100:C105)</f>
        <v>110900000</v>
      </c>
      <c r="D99" s="403">
        <f t="shared" si="49"/>
        <v>318900000</v>
      </c>
      <c r="E99" s="403">
        <f t="shared" ref="E99" si="51">E102+E103+E104+E105</f>
        <v>170000000</v>
      </c>
      <c r="F99" s="403"/>
      <c r="G99" s="403">
        <f>SUM(G100:G105)</f>
        <v>0</v>
      </c>
      <c r="H99" s="403">
        <f>D99+G99</f>
        <v>318900000</v>
      </c>
      <c r="I99" s="403">
        <f>E99+F99</f>
        <v>170000000</v>
      </c>
      <c r="J99" s="403"/>
      <c r="K99" s="403"/>
      <c r="L99" s="403"/>
    </row>
    <row r="100" spans="1:12" s="389" customFormat="1" ht="42" hidden="1" customHeight="1">
      <c r="A100" s="407" t="s">
        <v>922</v>
      </c>
      <c r="B100" s="403"/>
      <c r="C100" s="398">
        <v>84000000</v>
      </c>
      <c r="D100" s="398">
        <f t="shared" si="49"/>
        <v>84000000</v>
      </c>
      <c r="E100" s="403"/>
      <c r="F100" s="403"/>
      <c r="G100" s="403"/>
      <c r="H100" s="398">
        <f>D100+G100</f>
        <v>84000000</v>
      </c>
      <c r="I100" s="403"/>
      <c r="J100" s="403"/>
      <c r="K100" s="403"/>
      <c r="L100" s="403"/>
    </row>
    <row r="101" spans="1:12" s="389" customFormat="1" ht="147.94999999999999" hidden="1" customHeight="1">
      <c r="A101" s="407" t="s">
        <v>921</v>
      </c>
      <c r="B101" s="403"/>
      <c r="C101" s="398">
        <v>26900000</v>
      </c>
      <c r="D101" s="398">
        <f t="shared" ref="D101:D105" si="52">B101+C101</f>
        <v>26900000</v>
      </c>
      <c r="E101" s="403"/>
      <c r="F101" s="403"/>
      <c r="G101" s="403"/>
      <c r="H101" s="398">
        <f t="shared" ref="H101:H104" si="53">D101+G101</f>
        <v>26900000</v>
      </c>
      <c r="I101" s="403"/>
      <c r="J101" s="403"/>
      <c r="K101" s="403"/>
      <c r="L101" s="403"/>
    </row>
    <row r="102" spans="1:12" s="389" customFormat="1" ht="87" hidden="1" customHeight="1">
      <c r="A102" s="448" t="s">
        <v>857</v>
      </c>
      <c r="B102" s="398">
        <v>86000000</v>
      </c>
      <c r="C102" s="398"/>
      <c r="D102" s="398">
        <f t="shared" si="52"/>
        <v>86000000</v>
      </c>
      <c r="E102" s="398"/>
      <c r="F102" s="398"/>
      <c r="G102" s="398"/>
      <c r="H102" s="398">
        <f t="shared" si="53"/>
        <v>86000000</v>
      </c>
      <c r="I102" s="398"/>
      <c r="J102" s="398"/>
      <c r="K102" s="398"/>
      <c r="L102" s="398"/>
    </row>
    <row r="103" spans="1:12" s="389" customFormat="1" ht="54" hidden="1" customHeight="1">
      <c r="A103" s="407" t="s">
        <v>858</v>
      </c>
      <c r="B103" s="398">
        <v>50000000</v>
      </c>
      <c r="C103" s="398"/>
      <c r="D103" s="398">
        <f t="shared" si="52"/>
        <v>50000000</v>
      </c>
      <c r="E103" s="398">
        <v>100000000</v>
      </c>
      <c r="F103" s="398"/>
      <c r="G103" s="398"/>
      <c r="H103" s="398">
        <f>D103+G103</f>
        <v>50000000</v>
      </c>
      <c r="I103" s="398">
        <f>E103+F103</f>
        <v>100000000</v>
      </c>
      <c r="J103" s="398"/>
      <c r="K103" s="398"/>
      <c r="L103" s="398"/>
    </row>
    <row r="104" spans="1:12" s="389" customFormat="1" ht="79.5" hidden="1" customHeight="1">
      <c r="A104" s="414" t="s">
        <v>859</v>
      </c>
      <c r="B104" s="398">
        <v>42000000</v>
      </c>
      <c r="C104" s="398"/>
      <c r="D104" s="398">
        <f t="shared" si="52"/>
        <v>42000000</v>
      </c>
      <c r="E104" s="398"/>
      <c r="F104" s="398"/>
      <c r="G104" s="398"/>
      <c r="H104" s="398">
        <f t="shared" si="53"/>
        <v>42000000</v>
      </c>
      <c r="I104" s="398"/>
      <c r="J104" s="398"/>
      <c r="K104" s="398"/>
      <c r="L104" s="398"/>
    </row>
    <row r="105" spans="1:12" s="389" customFormat="1" ht="57" hidden="1" customHeight="1">
      <c r="A105" s="407" t="s">
        <v>860</v>
      </c>
      <c r="B105" s="398">
        <v>30000000</v>
      </c>
      <c r="C105" s="398"/>
      <c r="D105" s="398">
        <f t="shared" si="52"/>
        <v>30000000</v>
      </c>
      <c r="E105" s="398">
        <v>70000000</v>
      </c>
      <c r="F105" s="398"/>
      <c r="G105" s="398"/>
      <c r="H105" s="398">
        <f>D105+G105</f>
        <v>30000000</v>
      </c>
      <c r="I105" s="398">
        <f>E105+F105</f>
        <v>70000000</v>
      </c>
      <c r="J105" s="398"/>
      <c r="K105" s="398"/>
      <c r="L105" s="398"/>
    </row>
    <row r="106" spans="1:12" s="389" customFormat="1" ht="100.5" hidden="1" customHeight="1">
      <c r="A106" s="415" t="s">
        <v>773</v>
      </c>
      <c r="B106" s="403">
        <v>79800000</v>
      </c>
      <c r="C106" s="403"/>
      <c r="D106" s="403">
        <f>B106+C106</f>
        <v>79800000</v>
      </c>
      <c r="E106" s="403">
        <v>85740000</v>
      </c>
      <c r="F106" s="403"/>
      <c r="G106" s="403"/>
      <c r="H106" s="403">
        <f>D106+G106</f>
        <v>79800000</v>
      </c>
      <c r="I106" s="403">
        <f>E106+F106</f>
        <v>85740000</v>
      </c>
      <c r="J106" s="403">
        <v>92712000</v>
      </c>
      <c r="K106" s="403"/>
      <c r="L106" s="403">
        <f>J106+K106</f>
        <v>92712000</v>
      </c>
    </row>
    <row r="107" spans="1:12" s="389" customFormat="1" ht="66.75" hidden="1" customHeight="1">
      <c r="A107" s="415" t="s">
        <v>772</v>
      </c>
      <c r="B107" s="403">
        <v>79800000</v>
      </c>
      <c r="C107" s="403"/>
      <c r="D107" s="403">
        <f>B107+C107</f>
        <v>79800000</v>
      </c>
      <c r="E107" s="403">
        <v>85740000</v>
      </c>
      <c r="F107" s="403"/>
      <c r="G107" s="403"/>
      <c r="H107" s="403">
        <f t="shared" ref="H107:H108" si="54">D107+G107</f>
        <v>79800000</v>
      </c>
      <c r="I107" s="403">
        <f>E107+F107</f>
        <v>85740000</v>
      </c>
      <c r="J107" s="403">
        <v>92712000</v>
      </c>
      <c r="K107" s="403"/>
      <c r="L107" s="403">
        <f>J107+K107</f>
        <v>92712000</v>
      </c>
    </row>
    <row r="108" spans="1:12" s="389" customFormat="1" ht="63.75" hidden="1" customHeight="1">
      <c r="A108" s="416" t="s">
        <v>699</v>
      </c>
      <c r="B108" s="424">
        <f>B109+B110+B111</f>
        <v>107150000</v>
      </c>
      <c r="C108" s="424"/>
      <c r="D108" s="403">
        <f>B108+C108</f>
        <v>107150000</v>
      </c>
      <c r="E108" s="424">
        <f t="shared" ref="E108:J108" si="55">E109+E110+E111</f>
        <v>112150000</v>
      </c>
      <c r="F108" s="424"/>
      <c r="G108" s="424">
        <f>SUM(G109:G111)</f>
        <v>0</v>
      </c>
      <c r="H108" s="403">
        <f t="shared" si="54"/>
        <v>107150000</v>
      </c>
      <c r="I108" s="424">
        <f>E108+F108</f>
        <v>112150000</v>
      </c>
      <c r="J108" s="424">
        <f t="shared" si="55"/>
        <v>117150000</v>
      </c>
      <c r="K108" s="424"/>
      <c r="L108" s="424">
        <f>J108+K108</f>
        <v>117150000</v>
      </c>
    </row>
    <row r="109" spans="1:12" s="389" customFormat="1" ht="63.2" hidden="1" customHeight="1">
      <c r="A109" s="417" t="s">
        <v>685</v>
      </c>
      <c r="B109" s="429">
        <v>23550000</v>
      </c>
      <c r="C109" s="429"/>
      <c r="D109" s="429">
        <f>B109+C109</f>
        <v>23550000</v>
      </c>
      <c r="E109" s="429">
        <v>23550000</v>
      </c>
      <c r="F109" s="429"/>
      <c r="G109" s="429"/>
      <c r="H109" s="429">
        <f>D109+G109</f>
        <v>23550000</v>
      </c>
      <c r="I109" s="429">
        <f>E109+F109</f>
        <v>23550000</v>
      </c>
      <c r="J109" s="429">
        <v>23550000</v>
      </c>
      <c r="K109" s="429"/>
      <c r="L109" s="429">
        <f>J109+K109</f>
        <v>23550000</v>
      </c>
    </row>
    <row r="110" spans="1:12" s="389" customFormat="1" ht="63.2" hidden="1" customHeight="1">
      <c r="A110" s="418" t="s">
        <v>686</v>
      </c>
      <c r="B110" s="429">
        <v>73600000</v>
      </c>
      <c r="C110" s="429"/>
      <c r="D110" s="429">
        <f t="shared" ref="D110:D111" si="56">B110+C110</f>
        <v>73600000</v>
      </c>
      <c r="E110" s="429">
        <v>73600000</v>
      </c>
      <c r="F110" s="429"/>
      <c r="G110" s="429"/>
      <c r="H110" s="429">
        <f t="shared" ref="H110:H111" si="57">D110+G110</f>
        <v>73600000</v>
      </c>
      <c r="I110" s="429">
        <f t="shared" ref="I110:I111" si="58">E110+F110</f>
        <v>73600000</v>
      </c>
      <c r="J110" s="429">
        <v>73600000</v>
      </c>
      <c r="K110" s="429"/>
      <c r="L110" s="429">
        <f t="shared" ref="L110:L111" si="59">J110+K110</f>
        <v>73600000</v>
      </c>
    </row>
    <row r="111" spans="1:12" s="389" customFormat="1" ht="63.2" hidden="1" customHeight="1">
      <c r="A111" s="417" t="s">
        <v>697</v>
      </c>
      <c r="B111" s="429">
        <v>10000000</v>
      </c>
      <c r="C111" s="429"/>
      <c r="D111" s="429">
        <f t="shared" si="56"/>
        <v>10000000</v>
      </c>
      <c r="E111" s="398">
        <v>15000000</v>
      </c>
      <c r="F111" s="398"/>
      <c r="G111" s="398"/>
      <c r="H111" s="429">
        <f t="shared" si="57"/>
        <v>10000000</v>
      </c>
      <c r="I111" s="429">
        <f t="shared" si="58"/>
        <v>15000000</v>
      </c>
      <c r="J111" s="398">
        <v>20000000</v>
      </c>
      <c r="K111" s="398"/>
      <c r="L111" s="429">
        <f t="shared" si="59"/>
        <v>20000000</v>
      </c>
    </row>
    <row r="112" spans="1:12" s="389" customFormat="1" ht="81.75" hidden="1" customHeight="1">
      <c r="A112" s="393" t="s">
        <v>712</v>
      </c>
      <c r="B112" s="424">
        <f t="shared" ref="B112:L112" si="60">B113</f>
        <v>210016000</v>
      </c>
      <c r="C112" s="424">
        <f t="shared" si="60"/>
        <v>130117000</v>
      </c>
      <c r="D112" s="424">
        <f t="shared" si="60"/>
        <v>340133000</v>
      </c>
      <c r="E112" s="424">
        <f t="shared" si="60"/>
        <v>186000000</v>
      </c>
      <c r="F112" s="424"/>
      <c r="G112" s="424">
        <f>G113</f>
        <v>0</v>
      </c>
      <c r="H112" s="424">
        <f>D112+G112</f>
        <v>340133000</v>
      </c>
      <c r="I112" s="424">
        <f t="shared" si="60"/>
        <v>186000000</v>
      </c>
      <c r="J112" s="424">
        <f t="shared" si="60"/>
        <v>199000000</v>
      </c>
      <c r="K112" s="424"/>
      <c r="L112" s="424">
        <f t="shared" si="60"/>
        <v>199000000</v>
      </c>
    </row>
    <row r="113" spans="1:12" s="389" customFormat="1" ht="33" hidden="1" customHeight="1">
      <c r="A113" s="394" t="s">
        <v>674</v>
      </c>
      <c r="B113" s="428">
        <f>B114+B119+B123+B139+B141+B144+B146+B152+B155+B165+B160+B167+B170+B175+B177+B184+B187</f>
        <v>210016000</v>
      </c>
      <c r="C113" s="428">
        <f>C114+C119+C123+C139+C141+C144+C146+C152+C155+C160+C165+C167+C170+C175+C177+C184+C187</f>
        <v>130117000</v>
      </c>
      <c r="D113" s="428">
        <f>B113+C113</f>
        <v>340133000</v>
      </c>
      <c r="E113" s="428">
        <f>E114+E119+E123+E139+E141+E144+E146+E152+E155+E165+E160+E167+E170+E175+E177+E184+E187</f>
        <v>186000000</v>
      </c>
      <c r="F113" s="428"/>
      <c r="G113" s="428">
        <f>G114+G119+G123+G139+G141+G144+G146+G152+G155+G160+G165+G167+G170+G175+G177+G184+G187</f>
        <v>0</v>
      </c>
      <c r="H113" s="428">
        <f>D113+G113</f>
        <v>340133000</v>
      </c>
      <c r="I113" s="428">
        <f>E113+F113</f>
        <v>186000000</v>
      </c>
      <c r="J113" s="428">
        <f>J114+J119+J123+J139+J141+J144+J146+J152+J155+J165+J160+J167+J170+J175+J177+J184+J187</f>
        <v>199000000</v>
      </c>
      <c r="K113" s="428"/>
      <c r="L113" s="428">
        <f>J113+K113</f>
        <v>199000000</v>
      </c>
    </row>
    <row r="114" spans="1:12" s="389" customFormat="1" ht="16.7" hidden="1" customHeight="1">
      <c r="A114" s="395" t="s">
        <v>675</v>
      </c>
      <c r="B114" s="423">
        <f>SUM(B115:B118)</f>
        <v>25400000</v>
      </c>
      <c r="C114" s="423">
        <f>C115+C116+C117+C118</f>
        <v>8000000</v>
      </c>
      <c r="D114" s="423">
        <f>B114+C114</f>
        <v>33400000</v>
      </c>
      <c r="E114" s="423">
        <f t="shared" ref="E114:J114" si="61">SUM(E115:E118)</f>
        <v>17050000</v>
      </c>
      <c r="F114" s="423"/>
      <c r="G114" s="423"/>
      <c r="H114" s="423">
        <f>D114+G114</f>
        <v>33400000</v>
      </c>
      <c r="I114" s="423">
        <f>E114+F114</f>
        <v>17050000</v>
      </c>
      <c r="J114" s="423">
        <f t="shared" si="61"/>
        <v>25000000</v>
      </c>
      <c r="K114" s="423"/>
      <c r="L114" s="423">
        <f>J114+K114</f>
        <v>25000000</v>
      </c>
    </row>
    <row r="115" spans="1:12" s="389" customFormat="1" ht="76.5" hidden="1" customHeight="1">
      <c r="A115" s="399" t="s">
        <v>797</v>
      </c>
      <c r="B115" s="429">
        <v>10400000</v>
      </c>
      <c r="C115" s="429"/>
      <c r="D115" s="429">
        <f>B115+C115</f>
        <v>10400000</v>
      </c>
      <c r="E115" s="429"/>
      <c r="F115" s="429"/>
      <c r="G115" s="429"/>
      <c r="H115" s="429">
        <f>D115+G115</f>
        <v>10400000</v>
      </c>
      <c r="I115" s="429"/>
      <c r="J115" s="429">
        <v>5000000</v>
      </c>
      <c r="K115" s="429"/>
      <c r="L115" s="429">
        <f>J115+K115</f>
        <v>5000000</v>
      </c>
    </row>
    <row r="116" spans="1:12" s="389" customFormat="1" ht="18" hidden="1" customHeight="1">
      <c r="A116" s="399" t="s">
        <v>239</v>
      </c>
      <c r="B116" s="398">
        <v>8000000</v>
      </c>
      <c r="C116" s="398">
        <v>3000000</v>
      </c>
      <c r="D116" s="429">
        <f t="shared" ref="D116:D118" si="62">B116+C116</f>
        <v>11000000</v>
      </c>
      <c r="E116" s="398">
        <v>8000000</v>
      </c>
      <c r="F116" s="398"/>
      <c r="G116" s="398"/>
      <c r="H116" s="429">
        <f t="shared" ref="H116:H118" si="63">D116+G116</f>
        <v>11000000</v>
      </c>
      <c r="I116" s="398">
        <f>E116+F116</f>
        <v>8000000</v>
      </c>
      <c r="J116" s="398">
        <v>10000000</v>
      </c>
      <c r="K116" s="398"/>
      <c r="L116" s="429">
        <f t="shared" ref="L116:L118" si="64">J116+K116</f>
        <v>10000000</v>
      </c>
    </row>
    <row r="117" spans="1:12" s="389" customFormat="1" ht="19.5" hidden="1" customHeight="1">
      <c r="A117" s="399" t="s">
        <v>240</v>
      </c>
      <c r="B117" s="398">
        <v>4000000</v>
      </c>
      <c r="C117" s="398">
        <v>2000000</v>
      </c>
      <c r="D117" s="429">
        <f t="shared" si="62"/>
        <v>6000000</v>
      </c>
      <c r="E117" s="398">
        <v>4000000</v>
      </c>
      <c r="F117" s="398"/>
      <c r="G117" s="398"/>
      <c r="H117" s="429">
        <f t="shared" si="63"/>
        <v>6000000</v>
      </c>
      <c r="I117" s="398">
        <f t="shared" ref="I117:I118" si="65">E117+F117</f>
        <v>4000000</v>
      </c>
      <c r="J117" s="398">
        <v>4000000</v>
      </c>
      <c r="K117" s="398"/>
      <c r="L117" s="429">
        <f t="shared" si="64"/>
        <v>4000000</v>
      </c>
    </row>
    <row r="118" spans="1:12" s="389" customFormat="1" ht="36.75" hidden="1" customHeight="1">
      <c r="A118" s="399" t="s">
        <v>713</v>
      </c>
      <c r="B118" s="398">
        <v>3000000</v>
      </c>
      <c r="C118" s="398">
        <v>3000000</v>
      </c>
      <c r="D118" s="429">
        <f t="shared" si="62"/>
        <v>6000000</v>
      </c>
      <c r="E118" s="398">
        <v>5050000</v>
      </c>
      <c r="F118" s="398"/>
      <c r="G118" s="398"/>
      <c r="H118" s="429">
        <f t="shared" si="63"/>
        <v>6000000</v>
      </c>
      <c r="I118" s="398">
        <f t="shared" si="65"/>
        <v>5050000</v>
      </c>
      <c r="J118" s="398">
        <v>6000000</v>
      </c>
      <c r="K118" s="398"/>
      <c r="L118" s="429">
        <f t="shared" si="64"/>
        <v>6000000</v>
      </c>
    </row>
    <row r="119" spans="1:12" s="389" customFormat="1" ht="21" hidden="1" customHeight="1">
      <c r="A119" s="396" t="s">
        <v>457</v>
      </c>
      <c r="B119" s="423">
        <f>SUM(B120:B122)</f>
        <v>16839000</v>
      </c>
      <c r="C119" s="423">
        <f>C120+C122+C121</f>
        <v>44334000</v>
      </c>
      <c r="D119" s="423">
        <f t="shared" ref="D119:D124" si="66">B119+C119</f>
        <v>61173000</v>
      </c>
      <c r="E119" s="423">
        <f>SUM(E120:E122)</f>
        <v>5000000</v>
      </c>
      <c r="F119" s="423"/>
      <c r="G119" s="423"/>
      <c r="H119" s="423">
        <f>D119+G119</f>
        <v>61173000</v>
      </c>
      <c r="I119" s="423">
        <f>E119+F119</f>
        <v>5000000</v>
      </c>
      <c r="J119" s="423">
        <f>SUM(J120:J122)</f>
        <v>30000000</v>
      </c>
      <c r="K119" s="423"/>
      <c r="L119" s="423">
        <f>J119+K119</f>
        <v>30000000</v>
      </c>
    </row>
    <row r="120" spans="1:12" s="389" customFormat="1" ht="99.75" hidden="1" customHeight="1">
      <c r="A120" s="399" t="s">
        <v>714</v>
      </c>
      <c r="B120" s="429">
        <v>2000000</v>
      </c>
      <c r="C120" s="429"/>
      <c r="D120" s="429">
        <f t="shared" si="66"/>
        <v>2000000</v>
      </c>
      <c r="E120" s="429">
        <v>5000000</v>
      </c>
      <c r="F120" s="429"/>
      <c r="G120" s="429"/>
      <c r="H120" s="429">
        <f>D120+G120</f>
        <v>2000000</v>
      </c>
      <c r="I120" s="429">
        <f>E120+F120</f>
        <v>5000000</v>
      </c>
      <c r="J120" s="429">
        <v>30000000</v>
      </c>
      <c r="K120" s="429"/>
      <c r="L120" s="429">
        <f>J120+K120</f>
        <v>30000000</v>
      </c>
    </row>
    <row r="121" spans="1:12" s="389" customFormat="1" ht="63" hidden="1">
      <c r="A121" s="399" t="s">
        <v>930</v>
      </c>
      <c r="B121" s="429"/>
      <c r="C121" s="429">
        <v>6000000</v>
      </c>
      <c r="D121" s="429">
        <f t="shared" si="66"/>
        <v>6000000</v>
      </c>
      <c r="E121" s="429"/>
      <c r="F121" s="429"/>
      <c r="G121" s="429"/>
      <c r="H121" s="429">
        <f t="shared" ref="H121:H122" si="67">D121+G121</f>
        <v>6000000</v>
      </c>
      <c r="I121" s="429"/>
      <c r="J121" s="429"/>
      <c r="K121" s="429"/>
      <c r="L121" s="429"/>
    </row>
    <row r="122" spans="1:12" s="389" customFormat="1" ht="50.25" hidden="1" customHeight="1">
      <c r="A122" s="397" t="s">
        <v>798</v>
      </c>
      <c r="B122" s="398">
        <v>14839000</v>
      </c>
      <c r="C122" s="398">
        <v>38334000</v>
      </c>
      <c r="D122" s="429">
        <f t="shared" si="66"/>
        <v>53173000</v>
      </c>
      <c r="E122" s="398"/>
      <c r="F122" s="398"/>
      <c r="G122" s="398"/>
      <c r="H122" s="429">
        <f t="shared" si="67"/>
        <v>53173000</v>
      </c>
      <c r="I122" s="398"/>
      <c r="J122" s="398"/>
      <c r="K122" s="398"/>
      <c r="L122" s="398"/>
    </row>
    <row r="123" spans="1:12" s="389" customFormat="1" ht="18.75" hidden="1" customHeight="1">
      <c r="A123" s="395" t="s">
        <v>465</v>
      </c>
      <c r="B123" s="423">
        <f>SUM(B124:B138)</f>
        <v>50325000</v>
      </c>
      <c r="C123" s="423">
        <f>C124+C125+C126+C127+C128+C129+C130+C131+C132+C133+C134+C135+C136+C137+C138</f>
        <v>26814000</v>
      </c>
      <c r="D123" s="423">
        <f t="shared" si="66"/>
        <v>77139000</v>
      </c>
      <c r="E123" s="423">
        <f>SUM(E124:E138)</f>
        <v>45000000</v>
      </c>
      <c r="F123" s="423">
        <f>F124+F125+F126+F127+F128+F129+F130+F131+F132+F133+F134+F135+F136+F137+F138</f>
        <v>5000000</v>
      </c>
      <c r="G123" s="423"/>
      <c r="H123" s="423">
        <f>D123+G123</f>
        <v>77139000</v>
      </c>
      <c r="I123" s="423">
        <f>E123+F123</f>
        <v>50000000</v>
      </c>
      <c r="J123" s="423">
        <f>SUM(J124:J138)</f>
        <v>43000000</v>
      </c>
      <c r="K123" s="423">
        <f>K124+K125+K126+K127+K128+K129+K130+K131+K132+K133+K134+K135+K136+K137+K138</f>
        <v>5800000</v>
      </c>
      <c r="L123" s="423">
        <f>J123+K123</f>
        <v>48800000</v>
      </c>
    </row>
    <row r="124" spans="1:12" s="389" customFormat="1" ht="32.25" hidden="1" customHeight="1">
      <c r="A124" s="399" t="s">
        <v>715</v>
      </c>
      <c r="B124" s="398">
        <v>14897000</v>
      </c>
      <c r="C124" s="398"/>
      <c r="D124" s="398">
        <f t="shared" si="66"/>
        <v>14897000</v>
      </c>
      <c r="E124" s="398"/>
      <c r="F124" s="398"/>
      <c r="G124" s="398"/>
      <c r="H124" s="398">
        <f>D124+G124</f>
        <v>14897000</v>
      </c>
      <c r="I124" s="398"/>
      <c r="J124" s="398"/>
      <c r="K124" s="398"/>
      <c r="L124" s="398"/>
    </row>
    <row r="125" spans="1:12" s="389" customFormat="1" ht="37.5" hidden="1" customHeight="1">
      <c r="A125" s="399" t="s">
        <v>716</v>
      </c>
      <c r="B125" s="398"/>
      <c r="C125" s="398"/>
      <c r="D125" s="398"/>
      <c r="E125" s="398">
        <v>12000000</v>
      </c>
      <c r="F125" s="398"/>
      <c r="G125" s="398"/>
      <c r="H125" s="398"/>
      <c r="I125" s="398">
        <f>E125+F125</f>
        <v>12000000</v>
      </c>
      <c r="J125" s="398"/>
      <c r="K125" s="398"/>
      <c r="L125" s="398"/>
    </row>
    <row r="126" spans="1:12" s="389" customFormat="1" ht="32.25" hidden="1" customHeight="1">
      <c r="A126" s="399" t="s">
        <v>717</v>
      </c>
      <c r="B126" s="398"/>
      <c r="C126" s="398"/>
      <c r="D126" s="398"/>
      <c r="E126" s="398"/>
      <c r="F126" s="398"/>
      <c r="G126" s="398"/>
      <c r="H126" s="398"/>
      <c r="I126" s="398"/>
      <c r="J126" s="398">
        <v>13000000</v>
      </c>
      <c r="K126" s="398"/>
      <c r="L126" s="398">
        <f t="shared" ref="L126:L137" si="68">J126+K126</f>
        <v>13000000</v>
      </c>
    </row>
    <row r="127" spans="1:12" s="389" customFormat="1" ht="35.25" hidden="1" customHeight="1">
      <c r="A127" s="399" t="s">
        <v>718</v>
      </c>
      <c r="B127" s="398"/>
      <c r="C127" s="398"/>
      <c r="D127" s="398"/>
      <c r="E127" s="398"/>
      <c r="F127" s="398"/>
      <c r="G127" s="398"/>
      <c r="H127" s="398"/>
      <c r="I127" s="398"/>
      <c r="J127" s="398">
        <v>15000000</v>
      </c>
      <c r="K127" s="398"/>
      <c r="L127" s="398">
        <f t="shared" si="68"/>
        <v>15000000</v>
      </c>
    </row>
    <row r="128" spans="1:12" s="389" customFormat="1" ht="35.25" hidden="1" customHeight="1">
      <c r="A128" s="399" t="s">
        <v>719</v>
      </c>
      <c r="B128" s="398"/>
      <c r="C128" s="398"/>
      <c r="D128" s="398"/>
      <c r="E128" s="398">
        <v>12000000</v>
      </c>
      <c r="F128" s="398"/>
      <c r="G128" s="398"/>
      <c r="H128" s="398"/>
      <c r="I128" s="398">
        <f t="shared" ref="I128:I137" si="69">E128+F128</f>
        <v>12000000</v>
      </c>
      <c r="J128" s="398"/>
      <c r="K128" s="398"/>
      <c r="L128" s="398"/>
    </row>
    <row r="129" spans="1:12" s="389" customFormat="1" ht="96" hidden="1" customHeight="1">
      <c r="A129" s="399" t="s">
        <v>809</v>
      </c>
      <c r="B129" s="398">
        <v>19439000</v>
      </c>
      <c r="C129" s="398"/>
      <c r="D129" s="398">
        <f t="shared" ref="D129:D138" si="70">B129+C129</f>
        <v>19439000</v>
      </c>
      <c r="E129" s="398">
        <v>8000000</v>
      </c>
      <c r="F129" s="398"/>
      <c r="G129" s="398"/>
      <c r="H129" s="398">
        <f>D129+G129</f>
        <v>19439000</v>
      </c>
      <c r="I129" s="398">
        <f t="shared" si="69"/>
        <v>8000000</v>
      </c>
      <c r="J129" s="398"/>
      <c r="K129" s="398"/>
      <c r="L129" s="398"/>
    </row>
    <row r="130" spans="1:12" s="389" customFormat="1" ht="33" hidden="1" customHeight="1">
      <c r="A130" s="397" t="s">
        <v>696</v>
      </c>
      <c r="B130" s="398"/>
      <c r="C130" s="398">
        <v>3000000</v>
      </c>
      <c r="D130" s="398">
        <f t="shared" si="70"/>
        <v>3000000</v>
      </c>
      <c r="E130" s="398">
        <v>3000000</v>
      </c>
      <c r="F130" s="398"/>
      <c r="G130" s="398"/>
      <c r="H130" s="398">
        <f t="shared" ref="H130:H193" si="71">D130+G130</f>
        <v>3000000</v>
      </c>
      <c r="I130" s="398">
        <f t="shared" si="69"/>
        <v>3000000</v>
      </c>
      <c r="J130" s="398">
        <v>5000000</v>
      </c>
      <c r="K130" s="398"/>
      <c r="L130" s="398">
        <f t="shared" si="68"/>
        <v>5000000</v>
      </c>
    </row>
    <row r="131" spans="1:12" s="389" customFormat="1" ht="98.25" hidden="1" customHeight="1">
      <c r="A131" s="399" t="s">
        <v>810</v>
      </c>
      <c r="B131" s="398">
        <v>3500000</v>
      </c>
      <c r="C131" s="398"/>
      <c r="D131" s="398">
        <f t="shared" si="70"/>
        <v>3500000</v>
      </c>
      <c r="E131" s="398">
        <v>10000000</v>
      </c>
      <c r="F131" s="398"/>
      <c r="G131" s="398"/>
      <c r="H131" s="398">
        <f t="shared" si="71"/>
        <v>3500000</v>
      </c>
      <c r="I131" s="398">
        <f t="shared" si="69"/>
        <v>10000000</v>
      </c>
      <c r="J131" s="398">
        <v>10000000</v>
      </c>
      <c r="K131" s="398"/>
      <c r="L131" s="398">
        <f t="shared" si="68"/>
        <v>10000000</v>
      </c>
    </row>
    <row r="132" spans="1:12" s="389" customFormat="1" ht="30.75" hidden="1" customHeight="1">
      <c r="A132" s="399" t="s">
        <v>720</v>
      </c>
      <c r="B132" s="398">
        <v>6000000</v>
      </c>
      <c r="C132" s="398">
        <v>5320000</v>
      </c>
      <c r="D132" s="398">
        <f t="shared" si="70"/>
        <v>11320000</v>
      </c>
      <c r="E132" s="398"/>
      <c r="F132" s="398"/>
      <c r="G132" s="398"/>
      <c r="H132" s="398">
        <f t="shared" si="71"/>
        <v>11320000</v>
      </c>
      <c r="I132" s="398"/>
      <c r="J132" s="398"/>
      <c r="K132" s="398"/>
      <c r="L132" s="398"/>
    </row>
    <row r="133" spans="1:12" s="389" customFormat="1" ht="33" hidden="1" customHeight="1">
      <c r="A133" s="407" t="s">
        <v>819</v>
      </c>
      <c r="B133" s="398">
        <v>2928000</v>
      </c>
      <c r="C133" s="398"/>
      <c r="D133" s="398">
        <f t="shared" si="70"/>
        <v>2928000</v>
      </c>
      <c r="E133" s="398"/>
      <c r="F133" s="398"/>
      <c r="G133" s="398"/>
      <c r="H133" s="398">
        <f t="shared" si="71"/>
        <v>2928000</v>
      </c>
      <c r="I133" s="398"/>
      <c r="J133" s="398"/>
      <c r="K133" s="398"/>
      <c r="L133" s="398"/>
    </row>
    <row r="134" spans="1:12" s="389" customFormat="1" ht="33" hidden="1" customHeight="1">
      <c r="A134" s="407" t="s">
        <v>827</v>
      </c>
      <c r="B134" s="398"/>
      <c r="C134" s="398">
        <v>640000</v>
      </c>
      <c r="D134" s="398">
        <f t="shared" si="70"/>
        <v>640000</v>
      </c>
      <c r="E134" s="398"/>
      <c r="F134" s="398"/>
      <c r="G134" s="398"/>
      <c r="H134" s="398">
        <f t="shared" si="71"/>
        <v>640000</v>
      </c>
      <c r="I134" s="398"/>
      <c r="J134" s="398"/>
      <c r="K134" s="398"/>
      <c r="L134" s="398"/>
    </row>
    <row r="135" spans="1:12" s="389" customFormat="1" ht="48" hidden="1" customHeight="1">
      <c r="A135" s="399" t="s">
        <v>721</v>
      </c>
      <c r="B135" s="398">
        <v>2809000</v>
      </c>
      <c r="C135" s="398"/>
      <c r="D135" s="398">
        <f t="shared" si="70"/>
        <v>2809000</v>
      </c>
      <c r="E135" s="398"/>
      <c r="F135" s="398"/>
      <c r="G135" s="398"/>
      <c r="H135" s="398">
        <f t="shared" si="71"/>
        <v>2809000</v>
      </c>
      <c r="I135" s="398"/>
      <c r="J135" s="398"/>
      <c r="K135" s="398"/>
      <c r="L135" s="398"/>
    </row>
    <row r="136" spans="1:12" s="389" customFormat="1" ht="48" hidden="1" customHeight="1">
      <c r="A136" s="399" t="s">
        <v>828</v>
      </c>
      <c r="B136" s="398"/>
      <c r="C136" s="398">
        <v>10000000</v>
      </c>
      <c r="D136" s="398">
        <f t="shared" si="70"/>
        <v>10000000</v>
      </c>
      <c r="E136" s="398"/>
      <c r="F136" s="398"/>
      <c r="G136" s="398"/>
      <c r="H136" s="398">
        <f t="shared" si="71"/>
        <v>10000000</v>
      </c>
      <c r="I136" s="398"/>
      <c r="J136" s="398"/>
      <c r="K136" s="398"/>
      <c r="L136" s="398"/>
    </row>
    <row r="137" spans="1:12" s="389" customFormat="1" ht="87.75" hidden="1" customHeight="1">
      <c r="A137" s="399" t="s">
        <v>829</v>
      </c>
      <c r="B137" s="398"/>
      <c r="C137" s="398">
        <v>6014000</v>
      </c>
      <c r="D137" s="398">
        <f t="shared" si="70"/>
        <v>6014000</v>
      </c>
      <c r="E137" s="398"/>
      <c r="F137" s="398">
        <v>5000000</v>
      </c>
      <c r="G137" s="398"/>
      <c r="H137" s="398">
        <f t="shared" si="71"/>
        <v>6014000</v>
      </c>
      <c r="I137" s="398">
        <f t="shared" si="69"/>
        <v>5000000</v>
      </c>
      <c r="J137" s="398"/>
      <c r="K137" s="398">
        <v>5800000</v>
      </c>
      <c r="L137" s="398">
        <f t="shared" si="68"/>
        <v>5800000</v>
      </c>
    </row>
    <row r="138" spans="1:12" s="389" customFormat="1" ht="33" hidden="1" customHeight="1">
      <c r="A138" s="399" t="s">
        <v>722</v>
      </c>
      <c r="B138" s="398">
        <v>752000</v>
      </c>
      <c r="C138" s="398">
        <v>1840000</v>
      </c>
      <c r="D138" s="398">
        <f t="shared" si="70"/>
        <v>2592000</v>
      </c>
      <c r="E138" s="398"/>
      <c r="F138" s="398"/>
      <c r="G138" s="398"/>
      <c r="H138" s="398">
        <f t="shared" si="71"/>
        <v>2592000</v>
      </c>
      <c r="I138" s="398"/>
      <c r="J138" s="398"/>
      <c r="K138" s="398"/>
      <c r="L138" s="398"/>
    </row>
    <row r="139" spans="1:12" s="389" customFormat="1" ht="19.5" hidden="1" customHeight="1">
      <c r="A139" s="396" t="s">
        <v>676</v>
      </c>
      <c r="B139" s="423">
        <f>SUM(B140)</f>
        <v>1680000</v>
      </c>
      <c r="C139" s="423"/>
      <c r="D139" s="423">
        <f t="shared" ref="D139:D146" si="72">B139+C139</f>
        <v>1680000</v>
      </c>
      <c r="E139" s="423"/>
      <c r="F139" s="423"/>
      <c r="G139" s="423"/>
      <c r="H139" s="403">
        <f t="shared" si="71"/>
        <v>1680000</v>
      </c>
      <c r="I139" s="423"/>
      <c r="J139" s="423"/>
      <c r="K139" s="423"/>
      <c r="L139" s="423"/>
    </row>
    <row r="140" spans="1:12" s="389" customFormat="1" ht="38.25" hidden="1" customHeight="1">
      <c r="A140" s="399" t="s">
        <v>723</v>
      </c>
      <c r="B140" s="398">
        <v>1680000</v>
      </c>
      <c r="C140" s="398"/>
      <c r="D140" s="398">
        <f t="shared" si="72"/>
        <v>1680000</v>
      </c>
      <c r="E140" s="398"/>
      <c r="F140" s="398"/>
      <c r="G140" s="398"/>
      <c r="H140" s="398">
        <f t="shared" si="71"/>
        <v>1680000</v>
      </c>
      <c r="I140" s="398"/>
      <c r="J140" s="398"/>
      <c r="K140" s="398"/>
      <c r="L140" s="398"/>
    </row>
    <row r="141" spans="1:12" s="389" customFormat="1" ht="21" hidden="1" customHeight="1">
      <c r="A141" s="396" t="s">
        <v>677</v>
      </c>
      <c r="B141" s="423">
        <f>SUM(B142:B143)</f>
        <v>14000000</v>
      </c>
      <c r="C141" s="423"/>
      <c r="D141" s="423">
        <f t="shared" si="72"/>
        <v>14000000</v>
      </c>
      <c r="E141" s="423">
        <f>SUM(E142:E143)</f>
        <v>19000000</v>
      </c>
      <c r="F141" s="423"/>
      <c r="G141" s="423"/>
      <c r="H141" s="403">
        <f t="shared" si="71"/>
        <v>14000000</v>
      </c>
      <c r="I141" s="423">
        <f>F141+E141</f>
        <v>19000000</v>
      </c>
      <c r="J141" s="423"/>
      <c r="K141" s="423"/>
      <c r="L141" s="423"/>
    </row>
    <row r="142" spans="1:12" s="389" customFormat="1" ht="31.5" hidden="1" customHeight="1">
      <c r="A142" s="397" t="s">
        <v>691</v>
      </c>
      <c r="B142" s="398">
        <v>9000000</v>
      </c>
      <c r="C142" s="398"/>
      <c r="D142" s="398">
        <f t="shared" si="72"/>
        <v>9000000</v>
      </c>
      <c r="E142" s="398">
        <v>15000000</v>
      </c>
      <c r="F142" s="398"/>
      <c r="G142" s="398"/>
      <c r="H142" s="398">
        <f t="shared" si="71"/>
        <v>9000000</v>
      </c>
      <c r="I142" s="398">
        <f>E142+F142</f>
        <v>15000000</v>
      </c>
      <c r="J142" s="398"/>
      <c r="K142" s="398"/>
      <c r="L142" s="398"/>
    </row>
    <row r="143" spans="1:12" s="389" customFormat="1" ht="31.5" hidden="1" customHeight="1">
      <c r="A143" s="399" t="s">
        <v>724</v>
      </c>
      <c r="B143" s="398">
        <v>5000000</v>
      </c>
      <c r="C143" s="398"/>
      <c r="D143" s="398">
        <f t="shared" si="72"/>
        <v>5000000</v>
      </c>
      <c r="E143" s="398">
        <v>4000000</v>
      </c>
      <c r="F143" s="398"/>
      <c r="G143" s="398"/>
      <c r="H143" s="398">
        <f t="shared" si="71"/>
        <v>5000000</v>
      </c>
      <c r="I143" s="398">
        <f>E143+F143</f>
        <v>4000000</v>
      </c>
      <c r="J143" s="398"/>
      <c r="K143" s="398"/>
      <c r="L143" s="398"/>
    </row>
    <row r="144" spans="1:12" s="389" customFormat="1" ht="20.25" hidden="1" customHeight="1">
      <c r="A144" s="396" t="s">
        <v>678</v>
      </c>
      <c r="B144" s="423">
        <f>SUM(B145:B145)</f>
        <v>4000000</v>
      </c>
      <c r="C144" s="423">
        <f>C145</f>
        <v>2200000</v>
      </c>
      <c r="D144" s="423">
        <f t="shared" si="72"/>
        <v>6200000</v>
      </c>
      <c r="E144" s="423">
        <f>SUM(E145:E145)</f>
        <v>4000000</v>
      </c>
      <c r="F144" s="423"/>
      <c r="G144" s="423"/>
      <c r="H144" s="403">
        <f t="shared" si="71"/>
        <v>6200000</v>
      </c>
      <c r="I144" s="423">
        <f>I145</f>
        <v>4000000</v>
      </c>
      <c r="J144" s="423">
        <f>SUM(J145:J145)</f>
        <v>5000000</v>
      </c>
      <c r="K144" s="423"/>
      <c r="L144" s="423">
        <f>J144+K144</f>
        <v>5000000</v>
      </c>
    </row>
    <row r="145" spans="1:12" s="389" customFormat="1" ht="33" hidden="1" customHeight="1">
      <c r="A145" s="399" t="s">
        <v>799</v>
      </c>
      <c r="B145" s="398">
        <v>4000000</v>
      </c>
      <c r="C145" s="398">
        <v>2200000</v>
      </c>
      <c r="D145" s="398">
        <f t="shared" si="72"/>
        <v>6200000</v>
      </c>
      <c r="E145" s="398">
        <v>4000000</v>
      </c>
      <c r="F145" s="398"/>
      <c r="G145" s="398"/>
      <c r="H145" s="398">
        <f t="shared" si="71"/>
        <v>6200000</v>
      </c>
      <c r="I145" s="398">
        <f>E145+F145</f>
        <v>4000000</v>
      </c>
      <c r="J145" s="398">
        <v>5000000</v>
      </c>
      <c r="K145" s="398"/>
      <c r="L145" s="398">
        <f>J145+K145</f>
        <v>5000000</v>
      </c>
    </row>
    <row r="146" spans="1:12" s="389" customFormat="1" ht="20.25" hidden="1" customHeight="1">
      <c r="A146" s="395" t="s">
        <v>688</v>
      </c>
      <c r="B146" s="423">
        <f>SUM(B147:B151)</f>
        <v>3460000</v>
      </c>
      <c r="C146" s="423">
        <f>C147+C148+C149+C150+C151</f>
        <v>5500000</v>
      </c>
      <c r="D146" s="423">
        <f t="shared" si="72"/>
        <v>8960000</v>
      </c>
      <c r="E146" s="423">
        <f t="shared" ref="E146:J146" si="73">SUM(E147:E151)</f>
        <v>20850000</v>
      </c>
      <c r="F146" s="423">
        <f>F147+F148+F149+F150+F151</f>
        <v>-5450000</v>
      </c>
      <c r="G146" s="423"/>
      <c r="H146" s="403">
        <f t="shared" si="71"/>
        <v>8960000</v>
      </c>
      <c r="I146" s="423">
        <f>E146+F146</f>
        <v>15400000</v>
      </c>
      <c r="J146" s="423">
        <f t="shared" si="73"/>
        <v>11000000</v>
      </c>
      <c r="K146" s="423"/>
      <c r="L146" s="423">
        <f>J146+K146</f>
        <v>11000000</v>
      </c>
    </row>
    <row r="147" spans="1:12" s="389" customFormat="1" ht="36" hidden="1" customHeight="1">
      <c r="A147" s="397" t="s">
        <v>725</v>
      </c>
      <c r="B147" s="398"/>
      <c r="C147" s="398"/>
      <c r="D147" s="398"/>
      <c r="E147" s="398"/>
      <c r="F147" s="398"/>
      <c r="G147" s="398"/>
      <c r="H147" s="398"/>
      <c r="I147" s="398"/>
      <c r="J147" s="398">
        <v>5800000</v>
      </c>
      <c r="K147" s="398"/>
      <c r="L147" s="398">
        <f>J147+K147</f>
        <v>5800000</v>
      </c>
    </row>
    <row r="148" spans="1:12" s="389" customFormat="1" ht="36" hidden="1" customHeight="1">
      <c r="A148" s="397" t="s">
        <v>726</v>
      </c>
      <c r="B148" s="398"/>
      <c r="C148" s="398"/>
      <c r="D148" s="398"/>
      <c r="E148" s="398"/>
      <c r="F148" s="398"/>
      <c r="G148" s="398"/>
      <c r="H148" s="398"/>
      <c r="I148" s="398"/>
      <c r="J148" s="398">
        <v>5200000</v>
      </c>
      <c r="K148" s="398"/>
      <c r="L148" s="398">
        <f>J148+K148</f>
        <v>5200000</v>
      </c>
    </row>
    <row r="149" spans="1:12" s="389" customFormat="1" ht="32.25" hidden="1" customHeight="1">
      <c r="A149" s="397" t="s">
        <v>727</v>
      </c>
      <c r="B149" s="398"/>
      <c r="C149" s="398"/>
      <c r="D149" s="398"/>
      <c r="E149" s="398">
        <v>10000000</v>
      </c>
      <c r="F149" s="398"/>
      <c r="G149" s="398"/>
      <c r="H149" s="398"/>
      <c r="I149" s="398">
        <f>E149+F149</f>
        <v>10000000</v>
      </c>
      <c r="J149" s="398"/>
      <c r="K149" s="398"/>
      <c r="L149" s="398"/>
    </row>
    <row r="150" spans="1:12" s="389" customFormat="1" ht="46.5" hidden="1" customHeight="1">
      <c r="A150" s="441" t="s">
        <v>805</v>
      </c>
      <c r="B150" s="398">
        <v>3460000</v>
      </c>
      <c r="C150" s="398">
        <v>5500000</v>
      </c>
      <c r="D150" s="398">
        <f>B150+C150</f>
        <v>8960000</v>
      </c>
      <c r="E150" s="398">
        <v>5450000</v>
      </c>
      <c r="F150" s="398">
        <v>-5450000</v>
      </c>
      <c r="G150" s="398"/>
      <c r="H150" s="398">
        <f t="shared" si="71"/>
        <v>8960000</v>
      </c>
      <c r="I150" s="398"/>
      <c r="J150" s="398"/>
      <c r="K150" s="398"/>
      <c r="L150" s="398"/>
    </row>
    <row r="151" spans="1:12" s="389" customFormat="1" ht="22.5" hidden="1" customHeight="1">
      <c r="A151" s="441" t="s">
        <v>728</v>
      </c>
      <c r="B151" s="398"/>
      <c r="C151" s="398"/>
      <c r="D151" s="398"/>
      <c r="E151" s="398">
        <v>5400000</v>
      </c>
      <c r="F151" s="398"/>
      <c r="G151" s="398"/>
      <c r="H151" s="398"/>
      <c r="I151" s="398">
        <f t="shared" ref="I151" si="74">E151+F151</f>
        <v>5400000</v>
      </c>
      <c r="J151" s="398"/>
      <c r="K151" s="398"/>
      <c r="L151" s="398"/>
    </row>
    <row r="152" spans="1:12" s="389" customFormat="1" ht="21" hidden="1" customHeight="1">
      <c r="A152" s="395" t="s">
        <v>679</v>
      </c>
      <c r="B152" s="423">
        <f>SUM(B154:B154)</f>
        <v>6000000</v>
      </c>
      <c r="C152" s="423">
        <f>C154+C153</f>
        <v>5000000</v>
      </c>
      <c r="D152" s="423">
        <f>B152+C152</f>
        <v>11000000</v>
      </c>
      <c r="E152" s="423"/>
      <c r="F152" s="423">
        <f>F153+F154</f>
        <v>10450000</v>
      </c>
      <c r="G152" s="423"/>
      <c r="H152" s="403">
        <f t="shared" si="71"/>
        <v>11000000</v>
      </c>
      <c r="I152" s="423">
        <f>E152+F152</f>
        <v>10450000</v>
      </c>
      <c r="J152" s="423"/>
      <c r="K152" s="423"/>
      <c r="L152" s="423"/>
    </row>
    <row r="153" spans="1:12" s="389" customFormat="1" ht="36.75" hidden="1" customHeight="1">
      <c r="A153" s="397" t="s">
        <v>834</v>
      </c>
      <c r="B153" s="429"/>
      <c r="C153" s="429">
        <v>5000000</v>
      </c>
      <c r="D153" s="398">
        <f>B153+C153</f>
        <v>5000000</v>
      </c>
      <c r="E153" s="429"/>
      <c r="F153" s="429">
        <v>10450000</v>
      </c>
      <c r="G153" s="429"/>
      <c r="H153" s="398">
        <f t="shared" si="71"/>
        <v>5000000</v>
      </c>
      <c r="I153" s="429">
        <f>E153+F153</f>
        <v>10450000</v>
      </c>
      <c r="J153" s="429"/>
      <c r="K153" s="429"/>
      <c r="L153" s="429"/>
    </row>
    <row r="154" spans="1:12" s="389" customFormat="1" ht="47.45" hidden="1" customHeight="1">
      <c r="A154" s="397" t="s">
        <v>729</v>
      </c>
      <c r="B154" s="398">
        <v>6000000</v>
      </c>
      <c r="C154" s="398"/>
      <c r="D154" s="398">
        <f>B154+C154</f>
        <v>6000000</v>
      </c>
      <c r="E154" s="398"/>
      <c r="F154" s="398"/>
      <c r="G154" s="398"/>
      <c r="H154" s="398">
        <f t="shared" si="71"/>
        <v>6000000</v>
      </c>
      <c r="I154" s="398"/>
      <c r="J154" s="398"/>
      <c r="K154" s="398"/>
      <c r="L154" s="398"/>
    </row>
    <row r="155" spans="1:12" s="389" customFormat="1" ht="18.75" hidden="1" customHeight="1">
      <c r="A155" s="396" t="s">
        <v>680</v>
      </c>
      <c r="B155" s="423">
        <f>SUM(B156:B158)</f>
        <v>1000000</v>
      </c>
      <c r="C155" s="423">
        <f>C156+C157+C158</f>
        <v>14000000</v>
      </c>
      <c r="D155" s="423">
        <f>B155+C155</f>
        <v>15000000</v>
      </c>
      <c r="E155" s="423">
        <f t="shared" ref="E155:J155" si="75">SUM(E156:E158)</f>
        <v>7500000</v>
      </c>
      <c r="F155" s="423">
        <f>F156+F157+F158</f>
        <v>-5000000</v>
      </c>
      <c r="G155" s="423"/>
      <c r="H155" s="403">
        <f t="shared" si="71"/>
        <v>15000000</v>
      </c>
      <c r="I155" s="423">
        <f>E155+F155</f>
        <v>2500000</v>
      </c>
      <c r="J155" s="423">
        <f t="shared" si="75"/>
        <v>10000000</v>
      </c>
      <c r="K155" s="423"/>
      <c r="L155" s="423">
        <f>J155+K155</f>
        <v>10000000</v>
      </c>
    </row>
    <row r="156" spans="1:12" s="389" customFormat="1" ht="32.25" hidden="1" customHeight="1">
      <c r="A156" s="399" t="s">
        <v>730</v>
      </c>
      <c r="B156" s="398">
        <v>1000000</v>
      </c>
      <c r="C156" s="398"/>
      <c r="D156" s="398">
        <f t="shared" ref="D156" si="76">B156+C156</f>
        <v>1000000</v>
      </c>
      <c r="E156" s="398"/>
      <c r="F156" s="398"/>
      <c r="G156" s="398"/>
      <c r="H156" s="398">
        <f t="shared" si="71"/>
        <v>1000000</v>
      </c>
      <c r="I156" s="398"/>
      <c r="J156" s="398"/>
      <c r="K156" s="398"/>
      <c r="L156" s="398"/>
    </row>
    <row r="157" spans="1:12" s="389" customFormat="1" ht="63.75" hidden="1" customHeight="1">
      <c r="A157" s="399" t="s">
        <v>731</v>
      </c>
      <c r="B157" s="398"/>
      <c r="C157" s="398"/>
      <c r="D157" s="398"/>
      <c r="E157" s="398">
        <v>1500000</v>
      </c>
      <c r="F157" s="398"/>
      <c r="G157" s="398"/>
      <c r="H157" s="398"/>
      <c r="I157" s="398">
        <f>E157+F157</f>
        <v>1500000</v>
      </c>
      <c r="J157" s="398">
        <v>10000000</v>
      </c>
      <c r="K157" s="398"/>
      <c r="L157" s="398">
        <f>J157+K157</f>
        <v>10000000</v>
      </c>
    </row>
    <row r="158" spans="1:12" s="389" customFormat="1" ht="31.5" hidden="1" customHeight="1">
      <c r="A158" s="399" t="s">
        <v>811</v>
      </c>
      <c r="B158" s="398"/>
      <c r="C158" s="398">
        <v>14000000</v>
      </c>
      <c r="D158" s="398">
        <f>B158+C158</f>
        <v>14000000</v>
      </c>
      <c r="E158" s="398">
        <v>6000000</v>
      </c>
      <c r="F158" s="398">
        <v>-5000000</v>
      </c>
      <c r="G158" s="398"/>
      <c r="H158" s="398">
        <f t="shared" si="71"/>
        <v>14000000</v>
      </c>
      <c r="I158" s="398">
        <f>E158+F158</f>
        <v>1000000</v>
      </c>
      <c r="J158" s="398"/>
      <c r="K158" s="398"/>
      <c r="L158" s="398"/>
    </row>
    <row r="159" spans="1:12" s="389" customFormat="1" ht="43.5" hidden="1" customHeight="1">
      <c r="A159" s="397"/>
      <c r="B159" s="398"/>
      <c r="C159" s="398"/>
      <c r="D159" s="398"/>
      <c r="E159" s="398"/>
      <c r="F159" s="398"/>
      <c r="G159" s="398"/>
      <c r="H159" s="398">
        <f t="shared" si="71"/>
        <v>0</v>
      </c>
      <c r="I159" s="398"/>
      <c r="J159" s="398"/>
      <c r="K159" s="398"/>
      <c r="L159" s="398"/>
    </row>
    <row r="160" spans="1:12" s="389" customFormat="1" ht="18" hidden="1" customHeight="1">
      <c r="A160" s="396" t="s">
        <v>462</v>
      </c>
      <c r="B160" s="423">
        <f>SUM(B161:B164)</f>
        <v>13194000</v>
      </c>
      <c r="C160" s="423">
        <f>C161+C162+C163+C164</f>
        <v>-6014000</v>
      </c>
      <c r="D160" s="423">
        <f>B160+C160</f>
        <v>7180000</v>
      </c>
      <c r="E160" s="423">
        <f t="shared" ref="E160:J160" si="77">SUM(E161:E164)</f>
        <v>10000000</v>
      </c>
      <c r="F160" s="423"/>
      <c r="G160" s="423"/>
      <c r="H160" s="403">
        <f t="shared" si="71"/>
        <v>7180000</v>
      </c>
      <c r="I160" s="423">
        <f>E160+F160</f>
        <v>10000000</v>
      </c>
      <c r="J160" s="423">
        <f t="shared" si="77"/>
        <v>12200000</v>
      </c>
      <c r="K160" s="423"/>
      <c r="L160" s="423">
        <f>J160+K160</f>
        <v>12200000</v>
      </c>
    </row>
    <row r="161" spans="1:12" s="389" customFormat="1" ht="95.25" hidden="1" customHeight="1">
      <c r="A161" s="397" t="s">
        <v>732</v>
      </c>
      <c r="B161" s="398">
        <v>4400000</v>
      </c>
      <c r="C161" s="398"/>
      <c r="D161" s="398">
        <f>B161+C161</f>
        <v>4400000</v>
      </c>
      <c r="E161" s="398"/>
      <c r="F161" s="398"/>
      <c r="G161" s="398"/>
      <c r="H161" s="398">
        <f t="shared" si="71"/>
        <v>4400000</v>
      </c>
      <c r="I161" s="398"/>
      <c r="J161" s="398"/>
      <c r="K161" s="398"/>
      <c r="L161" s="398"/>
    </row>
    <row r="162" spans="1:12" s="389" customFormat="1" ht="81.2" hidden="1" customHeight="1">
      <c r="A162" s="397" t="s">
        <v>733</v>
      </c>
      <c r="B162" s="398">
        <v>2780000</v>
      </c>
      <c r="C162" s="398"/>
      <c r="D162" s="398">
        <f t="shared" ref="D162" si="78">B162+C162</f>
        <v>2780000</v>
      </c>
      <c r="E162" s="398"/>
      <c r="F162" s="398"/>
      <c r="G162" s="398"/>
      <c r="H162" s="398">
        <f t="shared" si="71"/>
        <v>2780000</v>
      </c>
      <c r="I162" s="398"/>
      <c r="J162" s="398"/>
      <c r="K162" s="398"/>
      <c r="L162" s="398"/>
    </row>
    <row r="163" spans="1:12" s="389" customFormat="1" ht="47.45" hidden="1" customHeight="1">
      <c r="A163" s="399" t="s">
        <v>806</v>
      </c>
      <c r="B163" s="398">
        <v>6014000</v>
      </c>
      <c r="C163" s="398">
        <v>-6014000</v>
      </c>
      <c r="D163" s="398"/>
      <c r="E163" s="398">
        <v>8000000</v>
      </c>
      <c r="F163" s="398"/>
      <c r="G163" s="398"/>
      <c r="H163" s="398"/>
      <c r="I163" s="398">
        <f>E163+F163</f>
        <v>8000000</v>
      </c>
      <c r="J163" s="398">
        <v>6200000</v>
      </c>
      <c r="K163" s="398"/>
      <c r="L163" s="398">
        <f>J163+K163</f>
        <v>6200000</v>
      </c>
    </row>
    <row r="164" spans="1:12" s="389" customFormat="1" ht="67.5" hidden="1" customHeight="1">
      <c r="A164" s="399" t="s">
        <v>734</v>
      </c>
      <c r="B164" s="398"/>
      <c r="C164" s="398"/>
      <c r="D164" s="398"/>
      <c r="E164" s="398">
        <v>2000000</v>
      </c>
      <c r="F164" s="398"/>
      <c r="G164" s="398"/>
      <c r="H164" s="398"/>
      <c r="I164" s="398">
        <f>E164+F164</f>
        <v>2000000</v>
      </c>
      <c r="J164" s="398">
        <v>6000000</v>
      </c>
      <c r="K164" s="398"/>
      <c r="L164" s="398">
        <f>J164+K164</f>
        <v>6000000</v>
      </c>
    </row>
    <row r="165" spans="1:12" s="389" customFormat="1" ht="21.95" hidden="1" customHeight="1">
      <c r="A165" s="396" t="s">
        <v>459</v>
      </c>
      <c r="B165" s="423">
        <f>B166</f>
        <v>1000000</v>
      </c>
      <c r="C165" s="423"/>
      <c r="D165" s="423">
        <f t="shared" ref="D165:D171" si="79">B165+C165</f>
        <v>1000000</v>
      </c>
      <c r="E165" s="423"/>
      <c r="F165" s="423"/>
      <c r="G165" s="423"/>
      <c r="H165" s="403">
        <f t="shared" si="71"/>
        <v>1000000</v>
      </c>
      <c r="I165" s="423"/>
      <c r="J165" s="423"/>
      <c r="K165" s="423"/>
      <c r="L165" s="423"/>
    </row>
    <row r="166" spans="1:12" s="389" customFormat="1" ht="23.25" hidden="1" customHeight="1">
      <c r="A166" s="397" t="s">
        <v>700</v>
      </c>
      <c r="B166" s="398">
        <v>1000000</v>
      </c>
      <c r="C166" s="398"/>
      <c r="D166" s="398">
        <f t="shared" si="79"/>
        <v>1000000</v>
      </c>
      <c r="E166" s="398"/>
      <c r="F166" s="398"/>
      <c r="G166" s="398"/>
      <c r="H166" s="398">
        <f t="shared" si="71"/>
        <v>1000000</v>
      </c>
      <c r="I166" s="398"/>
      <c r="J166" s="398"/>
      <c r="K166" s="398"/>
      <c r="L166" s="398"/>
    </row>
    <row r="167" spans="1:12" s="389" customFormat="1" ht="19.5" hidden="1" customHeight="1">
      <c r="A167" s="396" t="s">
        <v>0</v>
      </c>
      <c r="B167" s="423">
        <f>SUM(B168:B169)</f>
        <v>2840000</v>
      </c>
      <c r="C167" s="423"/>
      <c r="D167" s="423">
        <f t="shared" si="79"/>
        <v>2840000</v>
      </c>
      <c r="E167" s="423">
        <f>SUM(E168:E169)</f>
        <v>3000000</v>
      </c>
      <c r="F167" s="423"/>
      <c r="G167" s="423"/>
      <c r="H167" s="403">
        <f t="shared" si="71"/>
        <v>2840000</v>
      </c>
      <c r="I167" s="423">
        <f>E167+F167</f>
        <v>3000000</v>
      </c>
      <c r="J167" s="423">
        <f>SUM(J168:J169)</f>
        <v>18800000</v>
      </c>
      <c r="K167" s="423">
        <f>K168+K169</f>
        <v>-5800000</v>
      </c>
      <c r="L167" s="423">
        <f>J167+K167</f>
        <v>13000000</v>
      </c>
    </row>
    <row r="168" spans="1:12" s="389" customFormat="1" ht="96" hidden="1" customHeight="1">
      <c r="A168" s="399" t="s">
        <v>735</v>
      </c>
      <c r="B168" s="398">
        <v>2000000</v>
      </c>
      <c r="C168" s="398"/>
      <c r="D168" s="398">
        <f t="shared" si="79"/>
        <v>2000000</v>
      </c>
      <c r="E168" s="398">
        <v>3000000</v>
      </c>
      <c r="F168" s="398"/>
      <c r="G168" s="398"/>
      <c r="H168" s="398">
        <f t="shared" si="71"/>
        <v>2000000</v>
      </c>
      <c r="I168" s="398">
        <f>E168+F168</f>
        <v>3000000</v>
      </c>
      <c r="J168" s="398">
        <v>18800000</v>
      </c>
      <c r="K168" s="398">
        <v>-5800000</v>
      </c>
      <c r="L168" s="398">
        <f>J168+K168</f>
        <v>13000000</v>
      </c>
    </row>
    <row r="169" spans="1:12" s="389" customFormat="1" ht="36" hidden="1" customHeight="1">
      <c r="A169" s="399" t="s">
        <v>736</v>
      </c>
      <c r="B169" s="398">
        <v>840000</v>
      </c>
      <c r="C169" s="398"/>
      <c r="D169" s="398">
        <f t="shared" si="79"/>
        <v>840000</v>
      </c>
      <c r="E169" s="398"/>
      <c r="F169" s="398"/>
      <c r="G169" s="398"/>
      <c r="H169" s="398">
        <f t="shared" si="71"/>
        <v>840000</v>
      </c>
      <c r="I169" s="398"/>
      <c r="J169" s="398"/>
      <c r="K169" s="398"/>
      <c r="L169" s="398"/>
    </row>
    <row r="170" spans="1:12" s="389" customFormat="1" ht="20.25" hidden="1" customHeight="1">
      <c r="A170" s="395" t="s">
        <v>681</v>
      </c>
      <c r="B170" s="423">
        <f>SUM(B171:B174)</f>
        <v>2500000</v>
      </c>
      <c r="C170" s="423">
        <f>C171+C172+C173+C174</f>
        <v>1520000</v>
      </c>
      <c r="D170" s="423">
        <f t="shared" si="79"/>
        <v>4020000</v>
      </c>
      <c r="E170" s="423">
        <f t="shared" ref="E170" si="80">SUM(E171:E174)</f>
        <v>3500000</v>
      </c>
      <c r="F170" s="423"/>
      <c r="G170" s="423"/>
      <c r="H170" s="403">
        <f t="shared" si="71"/>
        <v>4020000</v>
      </c>
      <c r="I170" s="423">
        <f>E170+F170</f>
        <v>3500000</v>
      </c>
      <c r="J170" s="423"/>
      <c r="K170" s="423"/>
      <c r="L170" s="423"/>
    </row>
    <row r="171" spans="1:12" s="389" customFormat="1" ht="18.75" hidden="1" customHeight="1">
      <c r="A171" s="399" t="s">
        <v>737</v>
      </c>
      <c r="B171" s="398">
        <v>1000000</v>
      </c>
      <c r="C171" s="398">
        <v>1000000</v>
      </c>
      <c r="D171" s="398">
        <f t="shared" si="79"/>
        <v>2000000</v>
      </c>
      <c r="E171" s="398">
        <v>1500000</v>
      </c>
      <c r="F171" s="398"/>
      <c r="G171" s="398"/>
      <c r="H171" s="398">
        <f t="shared" si="71"/>
        <v>2000000</v>
      </c>
      <c r="I171" s="398">
        <f>E171+F171</f>
        <v>1500000</v>
      </c>
      <c r="J171" s="398"/>
      <c r="K171" s="398"/>
      <c r="L171" s="398"/>
    </row>
    <row r="172" spans="1:12" s="389" customFormat="1" ht="18.75" hidden="1" customHeight="1">
      <c r="A172" s="399" t="s">
        <v>738</v>
      </c>
      <c r="B172" s="398"/>
      <c r="C172" s="398"/>
      <c r="D172" s="398"/>
      <c r="E172" s="398">
        <v>2000000</v>
      </c>
      <c r="F172" s="398"/>
      <c r="G172" s="398"/>
      <c r="H172" s="398"/>
      <c r="I172" s="398">
        <f>E172+F172</f>
        <v>2000000</v>
      </c>
      <c r="J172" s="398"/>
      <c r="K172" s="398"/>
      <c r="L172" s="398"/>
    </row>
    <row r="173" spans="1:12" s="389" customFormat="1" ht="57.95" hidden="1" customHeight="1">
      <c r="A173" s="399" t="s">
        <v>830</v>
      </c>
      <c r="B173" s="398"/>
      <c r="C173" s="398">
        <v>520000</v>
      </c>
      <c r="D173" s="398">
        <f t="shared" ref="D173:D174" si="81">B173+C173</f>
        <v>520000</v>
      </c>
      <c r="E173" s="398"/>
      <c r="F173" s="398"/>
      <c r="G173" s="398"/>
      <c r="H173" s="398">
        <f t="shared" si="71"/>
        <v>520000</v>
      </c>
      <c r="I173" s="398"/>
      <c r="J173" s="398"/>
      <c r="K173" s="398"/>
      <c r="L173" s="398"/>
    </row>
    <row r="174" spans="1:12" s="389" customFormat="1" ht="22.5" hidden="1" customHeight="1">
      <c r="A174" s="399" t="s">
        <v>360</v>
      </c>
      <c r="B174" s="398">
        <v>1500000</v>
      </c>
      <c r="C174" s="398"/>
      <c r="D174" s="398">
        <f t="shared" si="81"/>
        <v>1500000</v>
      </c>
      <c r="E174" s="398"/>
      <c r="F174" s="398"/>
      <c r="G174" s="398"/>
      <c r="H174" s="398">
        <f t="shared" si="71"/>
        <v>1500000</v>
      </c>
      <c r="I174" s="398"/>
      <c r="J174" s="398"/>
      <c r="K174" s="398"/>
      <c r="L174" s="398"/>
    </row>
    <row r="175" spans="1:12" s="389" customFormat="1" ht="18.75" hidden="1" customHeight="1">
      <c r="A175" s="396" t="s">
        <v>460</v>
      </c>
      <c r="B175" s="423"/>
      <c r="C175" s="423"/>
      <c r="D175" s="423"/>
      <c r="E175" s="423">
        <f t="shared" ref="E175:J175" si="82">E176</f>
        <v>2000000</v>
      </c>
      <c r="F175" s="423"/>
      <c r="G175" s="423"/>
      <c r="H175" s="398"/>
      <c r="I175" s="423">
        <f>E175+F175</f>
        <v>2000000</v>
      </c>
      <c r="J175" s="423">
        <f t="shared" si="82"/>
        <v>2000000</v>
      </c>
      <c r="K175" s="423"/>
      <c r="L175" s="423">
        <f>J175+K175</f>
        <v>2000000</v>
      </c>
    </row>
    <row r="176" spans="1:12" s="389" customFormat="1" ht="34.700000000000003" hidden="1" customHeight="1">
      <c r="A176" s="399" t="s">
        <v>739</v>
      </c>
      <c r="B176" s="398"/>
      <c r="C176" s="398"/>
      <c r="D176" s="398"/>
      <c r="E176" s="398">
        <v>2000000</v>
      </c>
      <c r="F176" s="398"/>
      <c r="G176" s="398"/>
      <c r="H176" s="398"/>
      <c r="I176" s="398">
        <f>E176+F176</f>
        <v>2000000</v>
      </c>
      <c r="J176" s="398">
        <v>2000000</v>
      </c>
      <c r="K176" s="398"/>
      <c r="L176" s="398">
        <f>J176+K176</f>
        <v>2000000</v>
      </c>
    </row>
    <row r="177" spans="1:12" s="389" customFormat="1" ht="21" hidden="1" customHeight="1">
      <c r="A177" s="395" t="s">
        <v>461</v>
      </c>
      <c r="B177" s="423">
        <f>SUM(B178:B183)</f>
        <v>52782000</v>
      </c>
      <c r="C177" s="423">
        <f>C178+C179+C183+C180+C181+C182</f>
        <v>22763000</v>
      </c>
      <c r="D177" s="423">
        <f>B177+C177</f>
        <v>75545000</v>
      </c>
      <c r="E177" s="423">
        <f>SUM(E178:E183)</f>
        <v>20000000</v>
      </c>
      <c r="F177" s="423"/>
      <c r="G177" s="423"/>
      <c r="H177" s="403">
        <f t="shared" si="71"/>
        <v>75545000</v>
      </c>
      <c r="I177" s="423">
        <f>E177+F177</f>
        <v>20000000</v>
      </c>
      <c r="J177" s="423"/>
      <c r="K177" s="423"/>
      <c r="L177" s="423"/>
    </row>
    <row r="178" spans="1:12" s="389" customFormat="1" ht="33.75" hidden="1" customHeight="1">
      <c r="A178" s="397" t="s">
        <v>740</v>
      </c>
      <c r="B178" s="398">
        <v>14700000</v>
      </c>
      <c r="C178" s="398"/>
      <c r="D178" s="398">
        <f>B178+C178</f>
        <v>14700000</v>
      </c>
      <c r="E178" s="398"/>
      <c r="F178" s="398"/>
      <c r="G178" s="398"/>
      <c r="H178" s="398">
        <f t="shared" si="71"/>
        <v>14700000</v>
      </c>
      <c r="I178" s="398"/>
      <c r="J178" s="398"/>
      <c r="K178" s="398"/>
      <c r="L178" s="398"/>
    </row>
    <row r="179" spans="1:12" s="389" customFormat="1" ht="34.700000000000003" hidden="1" customHeight="1">
      <c r="A179" s="399" t="s">
        <v>741</v>
      </c>
      <c r="B179" s="398">
        <v>1000000</v>
      </c>
      <c r="C179" s="398"/>
      <c r="D179" s="398">
        <f t="shared" ref="D179:D183" si="83">B179+C179</f>
        <v>1000000</v>
      </c>
      <c r="E179" s="398"/>
      <c r="F179" s="398"/>
      <c r="G179" s="398"/>
      <c r="H179" s="398">
        <f t="shared" si="71"/>
        <v>1000000</v>
      </c>
      <c r="I179" s="398"/>
      <c r="J179" s="398"/>
      <c r="K179" s="398"/>
      <c r="L179" s="398"/>
    </row>
    <row r="180" spans="1:12" s="389" customFormat="1" ht="67.5" hidden="1" customHeight="1">
      <c r="A180" s="399" t="s">
        <v>831</v>
      </c>
      <c r="B180" s="398"/>
      <c r="C180" s="398">
        <v>20000000</v>
      </c>
      <c r="D180" s="398">
        <f t="shared" si="83"/>
        <v>20000000</v>
      </c>
      <c r="E180" s="398"/>
      <c r="F180" s="398"/>
      <c r="G180" s="398"/>
      <c r="H180" s="398">
        <f t="shared" si="71"/>
        <v>20000000</v>
      </c>
      <c r="I180" s="398"/>
      <c r="J180" s="398"/>
      <c r="K180" s="398"/>
      <c r="L180" s="398"/>
    </row>
    <row r="181" spans="1:12" s="389" customFormat="1" ht="69" hidden="1" customHeight="1">
      <c r="A181" s="399" t="s">
        <v>832</v>
      </c>
      <c r="B181" s="398"/>
      <c r="C181" s="398">
        <v>631000</v>
      </c>
      <c r="D181" s="398">
        <f t="shared" si="83"/>
        <v>631000</v>
      </c>
      <c r="E181" s="398"/>
      <c r="F181" s="398"/>
      <c r="G181" s="398"/>
      <c r="H181" s="398">
        <f t="shared" si="71"/>
        <v>631000</v>
      </c>
      <c r="I181" s="398"/>
      <c r="J181" s="398"/>
      <c r="K181" s="398"/>
      <c r="L181" s="398"/>
    </row>
    <row r="182" spans="1:12" s="389" customFormat="1" ht="34.700000000000003" hidden="1" customHeight="1">
      <c r="A182" s="399" t="s">
        <v>833</v>
      </c>
      <c r="B182" s="398"/>
      <c r="C182" s="398">
        <v>2132000</v>
      </c>
      <c r="D182" s="398">
        <f t="shared" si="83"/>
        <v>2132000</v>
      </c>
      <c r="E182" s="398"/>
      <c r="F182" s="398"/>
      <c r="G182" s="398"/>
      <c r="H182" s="398">
        <f t="shared" si="71"/>
        <v>2132000</v>
      </c>
      <c r="I182" s="398"/>
      <c r="J182" s="398"/>
      <c r="K182" s="398"/>
      <c r="L182" s="398"/>
    </row>
    <row r="183" spans="1:12" s="389" customFormat="1" ht="33" hidden="1" customHeight="1">
      <c r="A183" s="399" t="s">
        <v>742</v>
      </c>
      <c r="B183" s="398">
        <v>37082000</v>
      </c>
      <c r="C183" s="398"/>
      <c r="D183" s="398">
        <f t="shared" si="83"/>
        <v>37082000</v>
      </c>
      <c r="E183" s="398">
        <v>20000000</v>
      </c>
      <c r="F183" s="398"/>
      <c r="G183" s="398"/>
      <c r="H183" s="398">
        <f t="shared" si="71"/>
        <v>37082000</v>
      </c>
      <c r="I183" s="398">
        <f t="shared" ref="I183:I188" si="84">E183+F183</f>
        <v>20000000</v>
      </c>
      <c r="J183" s="398"/>
      <c r="K183" s="398"/>
      <c r="L183" s="398"/>
    </row>
    <row r="184" spans="1:12" s="389" customFormat="1" ht="18.75" hidden="1" customHeight="1">
      <c r="A184" s="396" t="s">
        <v>464</v>
      </c>
      <c r="B184" s="423">
        <f>SUM(B185:B186)</f>
        <v>4000000</v>
      </c>
      <c r="C184" s="423"/>
      <c r="D184" s="423">
        <f>B184+C184</f>
        <v>4000000</v>
      </c>
      <c r="E184" s="423">
        <f t="shared" ref="E184:J184" si="85">SUM(E185:E186)</f>
        <v>24600000</v>
      </c>
      <c r="F184" s="423">
        <f>F185+F186</f>
        <v>-5000000</v>
      </c>
      <c r="G184" s="423"/>
      <c r="H184" s="403">
        <f t="shared" si="71"/>
        <v>4000000</v>
      </c>
      <c r="I184" s="423">
        <f t="shared" si="84"/>
        <v>19600000</v>
      </c>
      <c r="J184" s="423">
        <f t="shared" si="85"/>
        <v>7000000</v>
      </c>
      <c r="K184" s="423"/>
      <c r="L184" s="423">
        <f>J184+K184</f>
        <v>7000000</v>
      </c>
    </row>
    <row r="185" spans="1:12" s="389" customFormat="1" ht="31.5" hidden="1" customHeight="1">
      <c r="A185" s="407" t="s">
        <v>743</v>
      </c>
      <c r="B185" s="429"/>
      <c r="C185" s="429"/>
      <c r="D185" s="429"/>
      <c r="E185" s="429">
        <v>14000000</v>
      </c>
      <c r="F185" s="429"/>
      <c r="G185" s="429"/>
      <c r="H185" s="398"/>
      <c r="I185" s="429">
        <f t="shared" si="84"/>
        <v>14000000</v>
      </c>
      <c r="J185" s="429"/>
      <c r="K185" s="429"/>
      <c r="L185" s="429"/>
    </row>
    <row r="186" spans="1:12" s="389" customFormat="1" ht="69.75" hidden="1" customHeight="1">
      <c r="A186" s="399" t="s">
        <v>816</v>
      </c>
      <c r="B186" s="398">
        <v>4000000</v>
      </c>
      <c r="C186" s="398"/>
      <c r="D186" s="398">
        <f>B186+C186</f>
        <v>4000000</v>
      </c>
      <c r="E186" s="398">
        <v>10600000</v>
      </c>
      <c r="F186" s="398">
        <v>-5000000</v>
      </c>
      <c r="G186" s="398"/>
      <c r="H186" s="398">
        <f t="shared" si="71"/>
        <v>4000000</v>
      </c>
      <c r="I186" s="429">
        <f t="shared" si="84"/>
        <v>5600000</v>
      </c>
      <c r="J186" s="398">
        <v>7000000</v>
      </c>
      <c r="K186" s="398"/>
      <c r="L186" s="398">
        <f>J186+K186</f>
        <v>7000000</v>
      </c>
    </row>
    <row r="187" spans="1:12" s="389" customFormat="1" ht="19.5" hidden="1" customHeight="1">
      <c r="A187" s="396" t="s">
        <v>682</v>
      </c>
      <c r="B187" s="423">
        <f>SUM(B188:B192)</f>
        <v>10996000</v>
      </c>
      <c r="C187" s="423">
        <f>C188+C189+C191+C190+C192</f>
        <v>6000000</v>
      </c>
      <c r="D187" s="423">
        <f>B187+C187</f>
        <v>16996000</v>
      </c>
      <c r="E187" s="423">
        <f t="shared" ref="E187:J187" si="86">SUM(E188:E192)</f>
        <v>4500000</v>
      </c>
      <c r="F187" s="423"/>
      <c r="G187" s="423"/>
      <c r="H187" s="403">
        <f t="shared" si="71"/>
        <v>16996000</v>
      </c>
      <c r="I187" s="423">
        <f t="shared" si="84"/>
        <v>4500000</v>
      </c>
      <c r="J187" s="423">
        <f t="shared" si="86"/>
        <v>35000000</v>
      </c>
      <c r="K187" s="423"/>
      <c r="L187" s="423">
        <f>J187+K187</f>
        <v>35000000</v>
      </c>
    </row>
    <row r="188" spans="1:12" s="389" customFormat="1" ht="82.5" hidden="1" customHeight="1">
      <c r="A188" s="399" t="s">
        <v>744</v>
      </c>
      <c r="B188" s="398">
        <v>3000000</v>
      </c>
      <c r="C188" s="398">
        <v>1500000</v>
      </c>
      <c r="D188" s="398">
        <f>B188+C188</f>
        <v>4500000</v>
      </c>
      <c r="E188" s="398">
        <v>4500000</v>
      </c>
      <c r="F188" s="398"/>
      <c r="G188" s="398"/>
      <c r="H188" s="398">
        <f t="shared" si="71"/>
        <v>4500000</v>
      </c>
      <c r="I188" s="398">
        <f t="shared" si="84"/>
        <v>4500000</v>
      </c>
      <c r="J188" s="398">
        <v>17000000</v>
      </c>
      <c r="K188" s="398"/>
      <c r="L188" s="398">
        <f>J188+K188</f>
        <v>17000000</v>
      </c>
    </row>
    <row r="189" spans="1:12" s="389" customFormat="1" ht="51.75" hidden="1" customHeight="1">
      <c r="A189" s="399" t="s">
        <v>745</v>
      </c>
      <c r="B189" s="398">
        <v>500000</v>
      </c>
      <c r="C189" s="398"/>
      <c r="D189" s="398">
        <f t="shared" ref="D189:D191" si="87">B189+C189</f>
        <v>500000</v>
      </c>
      <c r="E189" s="398"/>
      <c r="F189" s="398"/>
      <c r="G189" s="398"/>
      <c r="H189" s="398">
        <f t="shared" si="71"/>
        <v>500000</v>
      </c>
      <c r="I189" s="398"/>
      <c r="J189" s="398"/>
      <c r="K189" s="398"/>
      <c r="L189" s="398"/>
    </row>
    <row r="190" spans="1:12" s="389" customFormat="1" ht="51" hidden="1" customHeight="1">
      <c r="A190" s="399" t="s">
        <v>746</v>
      </c>
      <c r="B190" s="398">
        <v>5996000</v>
      </c>
      <c r="C190" s="398"/>
      <c r="D190" s="398">
        <f t="shared" si="87"/>
        <v>5996000</v>
      </c>
      <c r="E190" s="398"/>
      <c r="F190" s="398"/>
      <c r="G190" s="398"/>
      <c r="H190" s="398">
        <f t="shared" si="71"/>
        <v>5996000</v>
      </c>
      <c r="I190" s="398"/>
      <c r="J190" s="398"/>
      <c r="K190" s="398"/>
      <c r="L190" s="398"/>
    </row>
    <row r="191" spans="1:12" s="389" customFormat="1" ht="62.25" hidden="1" customHeight="1">
      <c r="A191" s="399" t="s">
        <v>747</v>
      </c>
      <c r="B191" s="398">
        <v>1500000</v>
      </c>
      <c r="C191" s="398">
        <v>4500000</v>
      </c>
      <c r="D191" s="398">
        <f t="shared" si="87"/>
        <v>6000000</v>
      </c>
      <c r="E191" s="398"/>
      <c r="F191" s="398"/>
      <c r="G191" s="398"/>
      <c r="H191" s="398">
        <f t="shared" si="71"/>
        <v>6000000</v>
      </c>
      <c r="I191" s="398"/>
      <c r="J191" s="398"/>
      <c r="K191" s="398"/>
      <c r="L191" s="398"/>
    </row>
    <row r="192" spans="1:12" s="389" customFormat="1" ht="33.75" hidden="1" customHeight="1">
      <c r="A192" s="399" t="s">
        <v>748</v>
      </c>
      <c r="B192" s="398"/>
      <c r="C192" s="398"/>
      <c r="D192" s="398"/>
      <c r="E192" s="398"/>
      <c r="F192" s="398"/>
      <c r="G192" s="398"/>
      <c r="H192" s="398"/>
      <c r="I192" s="398"/>
      <c r="J192" s="398">
        <v>18000000</v>
      </c>
      <c r="K192" s="398"/>
      <c r="L192" s="398">
        <f>J192+K192</f>
        <v>18000000</v>
      </c>
    </row>
    <row r="193" spans="1:12" s="389" customFormat="1" ht="62.25" hidden="1" customHeight="1">
      <c r="A193" s="393" t="s">
        <v>701</v>
      </c>
      <c r="B193" s="424">
        <f>B194+B233</f>
        <v>62874000</v>
      </c>
      <c r="C193" s="424">
        <f t="shared" ref="C193" si="88">C194+C233</f>
        <v>25964800</v>
      </c>
      <c r="D193" s="424">
        <f>B193+C193</f>
        <v>88838800</v>
      </c>
      <c r="E193" s="424">
        <f>E194+E233</f>
        <v>71621900</v>
      </c>
      <c r="F193" s="424"/>
      <c r="G193" s="424">
        <f>G194+G233</f>
        <v>0</v>
      </c>
      <c r="H193" s="403">
        <f t="shared" si="71"/>
        <v>88838800</v>
      </c>
      <c r="I193" s="424">
        <f>E193+F193</f>
        <v>71621900</v>
      </c>
      <c r="J193" s="424">
        <f>J194+J233</f>
        <v>60898000</v>
      </c>
      <c r="K193" s="424"/>
      <c r="L193" s="424">
        <f>J193+K193</f>
        <v>60898000</v>
      </c>
    </row>
    <row r="194" spans="1:12" s="389" customFormat="1" ht="45.75" hidden="1" customHeight="1">
      <c r="A194" s="400" t="s">
        <v>673</v>
      </c>
      <c r="B194" s="401">
        <f>B197+B199+B207+B209+B214+B216+B219+B221+B224+B228+B230+B211</f>
        <v>60875600</v>
      </c>
      <c r="C194" s="401">
        <f>C195+C197+C199+C207+C209+C211+C214+C216+C219+C221+C224+C228+C230</f>
        <v>14400000</v>
      </c>
      <c r="D194" s="401">
        <f>B194+C194</f>
        <v>75275600</v>
      </c>
      <c r="E194" s="401">
        <f>E197+E199+E207+E209+E214+E216+E219+E221+E224+E228+E230+E211</f>
        <v>61621900</v>
      </c>
      <c r="F194" s="401"/>
      <c r="G194" s="401">
        <f>G195+G197+G199+G207+G209+G211+G214+G216+G219+G221+G224+G228+G230</f>
        <v>0</v>
      </c>
      <c r="H194" s="401">
        <f t="shared" ref="H194:H256" si="89">D194+G194</f>
        <v>75275600</v>
      </c>
      <c r="I194" s="401">
        <f>E194+F194</f>
        <v>61621900</v>
      </c>
      <c r="J194" s="401">
        <f>J197+J199+J207+J209+J214+J216+J219+J221+J224+J228+J230+J211</f>
        <v>53898000</v>
      </c>
      <c r="K194" s="401"/>
      <c r="L194" s="401">
        <f>J194+K194</f>
        <v>53898000</v>
      </c>
    </row>
    <row r="195" spans="1:12" s="389" customFormat="1" ht="18.75" hidden="1" customHeight="1">
      <c r="A195" s="402" t="s">
        <v>465</v>
      </c>
      <c r="B195" s="403"/>
      <c r="C195" s="403">
        <f>C196</f>
        <v>14400000</v>
      </c>
      <c r="D195" s="403">
        <f>B195+C195</f>
        <v>14400000</v>
      </c>
      <c r="E195" s="403"/>
      <c r="F195" s="403">
        <f>F196</f>
        <v>14400000</v>
      </c>
      <c r="G195" s="403"/>
      <c r="H195" s="403">
        <f t="shared" si="89"/>
        <v>14400000</v>
      </c>
      <c r="I195" s="403">
        <f>E195+F195</f>
        <v>14400000</v>
      </c>
      <c r="J195" s="403"/>
      <c r="K195" s="403"/>
      <c r="L195" s="403"/>
    </row>
    <row r="196" spans="1:12" s="389" customFormat="1" ht="65.25" hidden="1" customHeight="1">
      <c r="A196" s="404" t="s">
        <v>929</v>
      </c>
      <c r="B196" s="427"/>
      <c r="C196" s="427">
        <v>14400000</v>
      </c>
      <c r="D196" s="427">
        <f>B196+C196</f>
        <v>14400000</v>
      </c>
      <c r="E196" s="427"/>
      <c r="F196" s="427">
        <v>14400000</v>
      </c>
      <c r="G196" s="427"/>
      <c r="H196" s="398">
        <f t="shared" si="89"/>
        <v>14400000</v>
      </c>
      <c r="I196" s="427">
        <f>E196+F196</f>
        <v>14400000</v>
      </c>
      <c r="J196" s="427"/>
      <c r="K196" s="427"/>
      <c r="L196" s="427"/>
    </row>
    <row r="197" spans="1:12" s="389" customFormat="1" ht="18" hidden="1" customHeight="1">
      <c r="A197" s="402" t="s">
        <v>679</v>
      </c>
      <c r="B197" s="403"/>
      <c r="C197" s="403"/>
      <c r="D197" s="403"/>
      <c r="E197" s="403"/>
      <c r="F197" s="403"/>
      <c r="G197" s="403"/>
      <c r="H197" s="398"/>
      <c r="I197" s="403"/>
      <c r="J197" s="403">
        <f>J198</f>
        <v>29670000</v>
      </c>
      <c r="K197" s="403"/>
      <c r="L197" s="403">
        <f>J197+K197</f>
        <v>29670000</v>
      </c>
    </row>
    <row r="198" spans="1:12" s="389" customFormat="1" ht="64.5" hidden="1" customHeight="1">
      <c r="A198" s="404" t="s">
        <v>749</v>
      </c>
      <c r="B198" s="427"/>
      <c r="C198" s="427"/>
      <c r="D198" s="427"/>
      <c r="E198" s="427"/>
      <c r="F198" s="427"/>
      <c r="G198" s="427"/>
      <c r="H198" s="398"/>
      <c r="I198" s="427"/>
      <c r="J198" s="427">
        <v>29670000</v>
      </c>
      <c r="K198" s="427"/>
      <c r="L198" s="427"/>
    </row>
    <row r="199" spans="1:12" s="389" customFormat="1" ht="15.75" hidden="1" customHeight="1">
      <c r="A199" s="405" t="s">
        <v>695</v>
      </c>
      <c r="B199" s="403"/>
      <c r="C199" s="403"/>
      <c r="D199" s="403"/>
      <c r="E199" s="403"/>
      <c r="F199" s="403"/>
      <c r="G199" s="403"/>
      <c r="H199" s="398"/>
      <c r="I199" s="403"/>
      <c r="J199" s="403">
        <f>J200+J201+J202+J203+J204+J205+J206</f>
        <v>8010000</v>
      </c>
      <c r="K199" s="403"/>
      <c r="L199" s="403">
        <f>J199+K199</f>
        <v>8010000</v>
      </c>
    </row>
    <row r="200" spans="1:12" s="389" customFormat="1" ht="30.75" hidden="1" customHeight="1">
      <c r="A200" s="397" t="s">
        <v>750</v>
      </c>
      <c r="B200" s="427"/>
      <c r="C200" s="427"/>
      <c r="D200" s="427"/>
      <c r="E200" s="427"/>
      <c r="F200" s="427"/>
      <c r="G200" s="427"/>
      <c r="H200" s="398"/>
      <c r="I200" s="427"/>
      <c r="J200" s="398">
        <v>3600000</v>
      </c>
      <c r="K200" s="398"/>
      <c r="L200" s="398">
        <f>J200+K200</f>
        <v>3600000</v>
      </c>
    </row>
    <row r="201" spans="1:12" s="389" customFormat="1" ht="52.7" hidden="1" customHeight="1">
      <c r="A201" s="397" t="s">
        <v>751</v>
      </c>
      <c r="B201" s="427"/>
      <c r="C201" s="427"/>
      <c r="D201" s="427"/>
      <c r="E201" s="427"/>
      <c r="F201" s="427"/>
      <c r="G201" s="427"/>
      <c r="H201" s="398"/>
      <c r="I201" s="427"/>
      <c r="J201" s="398">
        <v>630000</v>
      </c>
      <c r="K201" s="398"/>
      <c r="L201" s="398">
        <f>J201+K201</f>
        <v>630000</v>
      </c>
    </row>
    <row r="202" spans="1:12" s="389" customFormat="1" ht="48" hidden="1" customHeight="1">
      <c r="A202" s="397" t="s">
        <v>752</v>
      </c>
      <c r="B202" s="427"/>
      <c r="C202" s="427"/>
      <c r="D202" s="427"/>
      <c r="E202" s="427"/>
      <c r="F202" s="427"/>
      <c r="G202" s="427"/>
      <c r="H202" s="398"/>
      <c r="I202" s="427"/>
      <c r="J202" s="398">
        <v>630000</v>
      </c>
      <c r="K202" s="398"/>
      <c r="L202" s="398">
        <f t="shared" ref="L202:L204" si="90">J202+K202</f>
        <v>630000</v>
      </c>
    </row>
    <row r="203" spans="1:12" s="389" customFormat="1" ht="48" hidden="1" customHeight="1">
      <c r="A203" s="397" t="s">
        <v>753</v>
      </c>
      <c r="B203" s="427"/>
      <c r="C203" s="427"/>
      <c r="D203" s="427"/>
      <c r="E203" s="427"/>
      <c r="F203" s="427"/>
      <c r="G203" s="427"/>
      <c r="H203" s="398"/>
      <c r="I203" s="427"/>
      <c r="J203" s="398">
        <v>1080000</v>
      </c>
      <c r="K203" s="398"/>
      <c r="L203" s="398">
        <f t="shared" si="90"/>
        <v>1080000</v>
      </c>
    </row>
    <row r="204" spans="1:12" s="389" customFormat="1" ht="48" hidden="1" customHeight="1">
      <c r="A204" s="397" t="s">
        <v>754</v>
      </c>
      <c r="B204" s="427"/>
      <c r="C204" s="427"/>
      <c r="D204" s="427"/>
      <c r="E204" s="427"/>
      <c r="F204" s="427"/>
      <c r="G204" s="427"/>
      <c r="H204" s="398"/>
      <c r="I204" s="427"/>
      <c r="J204" s="398">
        <v>630000</v>
      </c>
      <c r="K204" s="398"/>
      <c r="L204" s="398">
        <f t="shared" si="90"/>
        <v>630000</v>
      </c>
    </row>
    <row r="205" spans="1:12" s="389" customFormat="1" ht="45.75" hidden="1" customHeight="1">
      <c r="A205" s="397" t="s">
        <v>755</v>
      </c>
      <c r="B205" s="398"/>
      <c r="C205" s="398"/>
      <c r="D205" s="398"/>
      <c r="E205" s="398"/>
      <c r="F205" s="398"/>
      <c r="G205" s="398"/>
      <c r="H205" s="398"/>
      <c r="I205" s="398"/>
      <c r="J205" s="398">
        <v>810000</v>
      </c>
      <c r="K205" s="398"/>
      <c r="L205" s="398">
        <f>J205+K205</f>
        <v>810000</v>
      </c>
    </row>
    <row r="206" spans="1:12" s="389" customFormat="1" ht="49.5" hidden="1" customHeight="1">
      <c r="A206" s="397" t="s">
        <v>756</v>
      </c>
      <c r="B206" s="398"/>
      <c r="C206" s="398"/>
      <c r="D206" s="398"/>
      <c r="E206" s="398"/>
      <c r="F206" s="398"/>
      <c r="G206" s="398"/>
      <c r="H206" s="398"/>
      <c r="I206" s="398"/>
      <c r="J206" s="398">
        <v>630000</v>
      </c>
      <c r="K206" s="398"/>
      <c r="L206" s="398">
        <f>J206+K206</f>
        <v>630000</v>
      </c>
    </row>
    <row r="207" spans="1:12" s="389" customFormat="1" ht="21.95" hidden="1" customHeight="1">
      <c r="A207" s="406" t="s">
        <v>458</v>
      </c>
      <c r="B207" s="403"/>
      <c r="C207" s="403"/>
      <c r="D207" s="403"/>
      <c r="E207" s="403">
        <f>E208</f>
        <v>8847900</v>
      </c>
      <c r="F207" s="403"/>
      <c r="G207" s="403"/>
      <c r="H207" s="398"/>
      <c r="I207" s="403">
        <f>E207+F207</f>
        <v>8847900</v>
      </c>
      <c r="J207" s="403"/>
      <c r="K207" s="403"/>
      <c r="L207" s="403"/>
    </row>
    <row r="208" spans="1:12" s="389" customFormat="1" ht="31.5" hidden="1">
      <c r="A208" s="407" t="s">
        <v>800</v>
      </c>
      <c r="B208" s="398"/>
      <c r="C208" s="398"/>
      <c r="D208" s="398"/>
      <c r="E208" s="430">
        <v>8847900</v>
      </c>
      <c r="F208" s="430"/>
      <c r="G208" s="430"/>
      <c r="H208" s="398"/>
      <c r="I208" s="430">
        <f>E208+F208</f>
        <v>8847900</v>
      </c>
      <c r="J208" s="398"/>
      <c r="K208" s="398"/>
      <c r="L208" s="398"/>
    </row>
    <row r="209" spans="1:12" s="389" customFormat="1" ht="18.75" hidden="1" customHeight="1">
      <c r="A209" s="405" t="s">
        <v>680</v>
      </c>
      <c r="B209" s="403">
        <f>B210</f>
        <v>6017400</v>
      </c>
      <c r="C209" s="403"/>
      <c r="D209" s="403"/>
      <c r="E209" s="403"/>
      <c r="F209" s="403"/>
      <c r="G209" s="403"/>
      <c r="H209" s="398"/>
      <c r="I209" s="403"/>
      <c r="J209" s="403"/>
      <c r="K209" s="403"/>
      <c r="L209" s="403"/>
    </row>
    <row r="210" spans="1:12" s="389" customFormat="1" ht="48.75" hidden="1" customHeight="1">
      <c r="A210" s="407" t="s">
        <v>807</v>
      </c>
      <c r="B210" s="398">
        <v>6017400</v>
      </c>
      <c r="C210" s="398"/>
      <c r="D210" s="398"/>
      <c r="E210" s="398"/>
      <c r="F210" s="398"/>
      <c r="G210" s="398"/>
      <c r="H210" s="398"/>
      <c r="I210" s="398"/>
      <c r="J210" s="398"/>
      <c r="K210" s="398"/>
      <c r="L210" s="398"/>
    </row>
    <row r="211" spans="1:12" s="389" customFormat="1" ht="17.25" hidden="1" customHeight="1">
      <c r="A211" s="405" t="s">
        <v>462</v>
      </c>
      <c r="B211" s="403">
        <f>B212+B213</f>
        <v>18904000</v>
      </c>
      <c r="C211" s="403">
        <f t="shared" ref="C211:D211" si="91">C212+C213</f>
        <v>-6000000</v>
      </c>
      <c r="D211" s="403">
        <f t="shared" si="91"/>
        <v>12904000</v>
      </c>
      <c r="E211" s="403">
        <f>E212+E213</f>
        <v>16000000</v>
      </c>
      <c r="F211" s="403"/>
      <c r="G211" s="403"/>
      <c r="H211" s="403">
        <f t="shared" si="89"/>
        <v>12904000</v>
      </c>
      <c r="I211" s="403">
        <f>E211+F211</f>
        <v>16000000</v>
      </c>
      <c r="J211" s="403"/>
      <c r="K211" s="403"/>
      <c r="L211" s="403"/>
    </row>
    <row r="212" spans="1:12" s="389" customFormat="1" ht="48.75" hidden="1" customHeight="1">
      <c r="A212" s="407" t="s">
        <v>690</v>
      </c>
      <c r="B212" s="430">
        <v>11904000</v>
      </c>
      <c r="C212" s="430">
        <v>-4000000</v>
      </c>
      <c r="D212" s="430">
        <f>B212+C212</f>
        <v>7904000</v>
      </c>
      <c r="E212" s="398">
        <v>16000000</v>
      </c>
      <c r="F212" s="398"/>
      <c r="G212" s="398"/>
      <c r="H212" s="398">
        <f t="shared" si="89"/>
        <v>7904000</v>
      </c>
      <c r="I212" s="398">
        <f>E212+F212</f>
        <v>16000000</v>
      </c>
      <c r="J212" s="398"/>
      <c r="K212" s="398"/>
      <c r="L212" s="398"/>
    </row>
    <row r="213" spans="1:12" s="389" customFormat="1" ht="50.25" hidden="1" customHeight="1">
      <c r="A213" s="407" t="s">
        <v>689</v>
      </c>
      <c r="B213" s="430">
        <v>7000000</v>
      </c>
      <c r="C213" s="430">
        <v>-2000000</v>
      </c>
      <c r="D213" s="430">
        <f>B213+C213</f>
        <v>5000000</v>
      </c>
      <c r="E213" s="398"/>
      <c r="F213" s="398"/>
      <c r="G213" s="398"/>
      <c r="H213" s="398">
        <f t="shared" si="89"/>
        <v>5000000</v>
      </c>
      <c r="I213" s="398"/>
      <c r="J213" s="398"/>
      <c r="K213" s="398"/>
      <c r="L213" s="398"/>
    </row>
    <row r="214" spans="1:12" s="389" customFormat="1" ht="21" hidden="1" customHeight="1">
      <c r="A214" s="405" t="s">
        <v>0</v>
      </c>
      <c r="B214" s="403"/>
      <c r="C214" s="403">
        <f t="shared" ref="C214" si="92">C215</f>
        <v>6000000</v>
      </c>
      <c r="D214" s="403">
        <f>B214+C214</f>
        <v>6000000</v>
      </c>
      <c r="E214" s="403">
        <f t="shared" ref="E214:J214" si="93">E215</f>
        <v>25000000</v>
      </c>
      <c r="F214" s="403"/>
      <c r="G214" s="403"/>
      <c r="H214" s="403">
        <f t="shared" si="89"/>
        <v>6000000</v>
      </c>
      <c r="I214" s="403">
        <f>E214+F214</f>
        <v>25000000</v>
      </c>
      <c r="J214" s="403">
        <f t="shared" si="93"/>
        <v>15200000</v>
      </c>
      <c r="K214" s="403"/>
      <c r="L214" s="403">
        <f>J214+K214</f>
        <v>15200000</v>
      </c>
    </row>
    <row r="215" spans="1:12" s="389" customFormat="1" ht="32.25" hidden="1" customHeight="1">
      <c r="A215" s="407" t="s">
        <v>757</v>
      </c>
      <c r="B215" s="398"/>
      <c r="C215" s="398">
        <v>6000000</v>
      </c>
      <c r="D215" s="398">
        <v>6000000</v>
      </c>
      <c r="E215" s="398">
        <v>25000000</v>
      </c>
      <c r="F215" s="398"/>
      <c r="G215" s="398"/>
      <c r="H215" s="398">
        <f t="shared" si="89"/>
        <v>6000000</v>
      </c>
      <c r="I215" s="398">
        <f>E215+F215</f>
        <v>25000000</v>
      </c>
      <c r="J215" s="398">
        <v>15200000</v>
      </c>
      <c r="K215" s="398"/>
      <c r="L215" s="398">
        <f>J215+K215</f>
        <v>15200000</v>
      </c>
    </row>
    <row r="216" spans="1:12" s="389" customFormat="1" hidden="1">
      <c r="A216" s="405" t="s">
        <v>463</v>
      </c>
      <c r="B216" s="403"/>
      <c r="C216" s="403"/>
      <c r="D216" s="403"/>
      <c r="E216" s="403"/>
      <c r="F216" s="403"/>
      <c r="G216" s="403"/>
      <c r="H216" s="398"/>
      <c r="I216" s="403"/>
      <c r="J216" s="403">
        <f t="shared" ref="J216" si="94">J217+J218</f>
        <v>1018000</v>
      </c>
      <c r="K216" s="403"/>
      <c r="L216" s="403">
        <f>J216+K216</f>
        <v>1018000</v>
      </c>
    </row>
    <row r="217" spans="1:12" s="389" customFormat="1" ht="47.45" hidden="1" customHeight="1">
      <c r="A217" s="407" t="s">
        <v>758</v>
      </c>
      <c r="B217" s="398"/>
      <c r="C217" s="398"/>
      <c r="D217" s="398"/>
      <c r="E217" s="398"/>
      <c r="F217" s="398"/>
      <c r="G217" s="398"/>
      <c r="H217" s="398"/>
      <c r="I217" s="398"/>
      <c r="J217" s="398">
        <v>509000</v>
      </c>
      <c r="K217" s="398"/>
      <c r="L217" s="398">
        <f>J217+K217</f>
        <v>509000</v>
      </c>
    </row>
    <row r="218" spans="1:12" s="389" customFormat="1" ht="48.75" hidden="1" customHeight="1">
      <c r="A218" s="407" t="s">
        <v>759</v>
      </c>
      <c r="B218" s="398"/>
      <c r="C218" s="398"/>
      <c r="D218" s="398"/>
      <c r="E218" s="398"/>
      <c r="F218" s="398"/>
      <c r="G218" s="398"/>
      <c r="H218" s="398"/>
      <c r="I218" s="398"/>
      <c r="J218" s="398">
        <v>509000</v>
      </c>
      <c r="K218" s="398"/>
      <c r="L218" s="398">
        <f>J218+K218</f>
        <v>509000</v>
      </c>
    </row>
    <row r="219" spans="1:12" s="389" customFormat="1" ht="17.25" hidden="1" customHeight="1">
      <c r="A219" s="405" t="s">
        <v>681</v>
      </c>
      <c r="B219" s="403">
        <f>B220</f>
        <v>9456000</v>
      </c>
      <c r="C219" s="403"/>
      <c r="D219" s="403"/>
      <c r="E219" s="403"/>
      <c r="F219" s="403"/>
      <c r="G219" s="403"/>
      <c r="H219" s="398"/>
      <c r="I219" s="403"/>
      <c r="J219" s="403"/>
      <c r="K219" s="403"/>
      <c r="L219" s="403"/>
    </row>
    <row r="220" spans="1:12" s="389" customFormat="1" ht="33.75" hidden="1" customHeight="1">
      <c r="A220" s="407" t="s">
        <v>760</v>
      </c>
      <c r="B220" s="398">
        <v>9456000</v>
      </c>
      <c r="C220" s="398"/>
      <c r="D220" s="398"/>
      <c r="E220" s="398"/>
      <c r="F220" s="398"/>
      <c r="G220" s="398"/>
      <c r="H220" s="398"/>
      <c r="I220" s="398"/>
      <c r="J220" s="398"/>
      <c r="K220" s="398"/>
      <c r="L220" s="398"/>
    </row>
    <row r="221" spans="1:12" s="389" customFormat="1" ht="18" hidden="1" customHeight="1">
      <c r="A221" s="405" t="s">
        <v>460</v>
      </c>
      <c r="B221" s="403"/>
      <c r="C221" s="403"/>
      <c r="D221" s="403"/>
      <c r="E221" s="403">
        <f>E222+E223</f>
        <v>7614000</v>
      </c>
      <c r="F221" s="403"/>
      <c r="G221" s="403"/>
      <c r="H221" s="398"/>
      <c r="I221" s="403">
        <f>E221+F221</f>
        <v>7614000</v>
      </c>
      <c r="J221" s="403"/>
      <c r="K221" s="403"/>
      <c r="L221" s="403"/>
    </row>
    <row r="222" spans="1:12" s="389" customFormat="1" ht="50.25" hidden="1" customHeight="1">
      <c r="A222" s="397" t="s">
        <v>761</v>
      </c>
      <c r="B222" s="398"/>
      <c r="C222" s="398"/>
      <c r="D222" s="398"/>
      <c r="E222" s="398">
        <v>5004000</v>
      </c>
      <c r="F222" s="398"/>
      <c r="G222" s="398"/>
      <c r="H222" s="398"/>
      <c r="I222" s="398">
        <f>E222+F222</f>
        <v>5004000</v>
      </c>
      <c r="J222" s="398"/>
      <c r="K222" s="398"/>
      <c r="L222" s="398"/>
    </row>
    <row r="223" spans="1:12" s="389" customFormat="1" ht="33" hidden="1" customHeight="1">
      <c r="A223" s="397" t="s">
        <v>762</v>
      </c>
      <c r="B223" s="398"/>
      <c r="C223" s="398"/>
      <c r="D223" s="398"/>
      <c r="E223" s="398">
        <v>2610000</v>
      </c>
      <c r="F223" s="398"/>
      <c r="G223" s="398"/>
      <c r="H223" s="398"/>
      <c r="I223" s="398">
        <f>E223+F223</f>
        <v>2610000</v>
      </c>
      <c r="J223" s="398"/>
      <c r="K223" s="398"/>
      <c r="L223" s="398"/>
    </row>
    <row r="224" spans="1:12" s="389" customFormat="1" ht="17.25" hidden="1" customHeight="1">
      <c r="A224" s="405" t="s">
        <v>457</v>
      </c>
      <c r="B224" s="403">
        <f>B225+B226+B227</f>
        <v>15573200</v>
      </c>
      <c r="C224" s="403"/>
      <c r="D224" s="403"/>
      <c r="E224" s="403">
        <f t="shared" ref="E224" si="95">E225+E226+E227</f>
        <v>2160000</v>
      </c>
      <c r="F224" s="403"/>
      <c r="G224" s="403"/>
      <c r="H224" s="398"/>
      <c r="I224" s="403">
        <f>E224+F224</f>
        <v>2160000</v>
      </c>
      <c r="J224" s="403"/>
      <c r="K224" s="403"/>
      <c r="L224" s="403"/>
    </row>
    <row r="225" spans="1:12" s="389" customFormat="1" ht="68.25" hidden="1" customHeight="1">
      <c r="A225" s="407" t="s">
        <v>763</v>
      </c>
      <c r="B225" s="398">
        <v>877000</v>
      </c>
      <c r="C225" s="398"/>
      <c r="D225" s="398"/>
      <c r="E225" s="398"/>
      <c r="F225" s="398"/>
      <c r="G225" s="398"/>
      <c r="H225" s="398"/>
      <c r="I225" s="398"/>
      <c r="J225" s="398"/>
      <c r="K225" s="398"/>
      <c r="L225" s="398"/>
    </row>
    <row r="226" spans="1:12" s="389" customFormat="1" ht="64.5" hidden="1" customHeight="1">
      <c r="A226" s="407" t="s">
        <v>808</v>
      </c>
      <c r="B226" s="398"/>
      <c r="C226" s="398"/>
      <c r="D226" s="398"/>
      <c r="E226" s="398">
        <v>2160000</v>
      </c>
      <c r="F226" s="398"/>
      <c r="G226" s="398"/>
      <c r="H226" s="398"/>
      <c r="I226" s="398">
        <f>E226+F226</f>
        <v>2160000</v>
      </c>
      <c r="J226" s="398"/>
      <c r="K226" s="398"/>
      <c r="L226" s="398"/>
    </row>
    <row r="227" spans="1:12" s="389" customFormat="1" ht="63.2" hidden="1" customHeight="1">
      <c r="A227" s="407" t="s">
        <v>764</v>
      </c>
      <c r="B227" s="398">
        <v>14696200</v>
      </c>
      <c r="C227" s="398"/>
      <c r="D227" s="398"/>
      <c r="E227" s="398"/>
      <c r="F227" s="398"/>
      <c r="G227" s="398"/>
      <c r="H227" s="398"/>
      <c r="I227" s="398"/>
      <c r="J227" s="398"/>
      <c r="K227" s="398"/>
      <c r="L227" s="398"/>
    </row>
    <row r="228" spans="1:12" s="389" customFormat="1" ht="17.25" hidden="1" customHeight="1">
      <c r="A228" s="405" t="s">
        <v>678</v>
      </c>
      <c r="B228" s="403"/>
      <c r="C228" s="403"/>
      <c r="D228" s="403"/>
      <c r="E228" s="403">
        <f t="shared" ref="E228" si="96">E229</f>
        <v>2000000</v>
      </c>
      <c r="F228" s="403"/>
      <c r="G228" s="403"/>
      <c r="H228" s="398"/>
      <c r="I228" s="403">
        <f>E228+F228</f>
        <v>2000000</v>
      </c>
      <c r="J228" s="403"/>
      <c r="K228" s="403"/>
      <c r="L228" s="403"/>
    </row>
    <row r="229" spans="1:12" s="389" customFormat="1" ht="33.75" hidden="1" customHeight="1">
      <c r="A229" s="407" t="s">
        <v>801</v>
      </c>
      <c r="B229" s="398"/>
      <c r="C229" s="398"/>
      <c r="D229" s="398"/>
      <c r="E229" s="398">
        <v>2000000</v>
      </c>
      <c r="F229" s="398"/>
      <c r="G229" s="398"/>
      <c r="H229" s="398"/>
      <c r="I229" s="398"/>
      <c r="J229" s="398"/>
      <c r="K229" s="398"/>
      <c r="L229" s="398"/>
    </row>
    <row r="230" spans="1:12" s="389" customFormat="1" ht="17.25" hidden="1" customHeight="1">
      <c r="A230" s="405" t="s">
        <v>682</v>
      </c>
      <c r="B230" s="403">
        <f>B231+B232</f>
        <v>10925000</v>
      </c>
      <c r="C230" s="403"/>
      <c r="D230" s="403"/>
      <c r="E230" s="403"/>
      <c r="F230" s="403"/>
      <c r="G230" s="403"/>
      <c r="H230" s="398"/>
      <c r="I230" s="403"/>
      <c r="J230" s="403"/>
      <c r="K230" s="403"/>
      <c r="L230" s="403"/>
    </row>
    <row r="231" spans="1:12" s="389" customFormat="1" ht="66" hidden="1" customHeight="1">
      <c r="A231" s="407" t="s">
        <v>765</v>
      </c>
      <c r="B231" s="398">
        <v>2500000</v>
      </c>
      <c r="C231" s="398"/>
      <c r="D231" s="398"/>
      <c r="E231" s="398"/>
      <c r="F231" s="398"/>
      <c r="G231" s="398"/>
      <c r="H231" s="398"/>
      <c r="I231" s="398"/>
      <c r="J231" s="398"/>
      <c r="K231" s="398"/>
      <c r="L231" s="398"/>
    </row>
    <row r="232" spans="1:12" s="389" customFormat="1" ht="36" hidden="1" customHeight="1">
      <c r="A232" s="407" t="s">
        <v>766</v>
      </c>
      <c r="B232" s="398">
        <v>8425000</v>
      </c>
      <c r="C232" s="398"/>
      <c r="D232" s="398"/>
      <c r="E232" s="398"/>
      <c r="F232" s="398"/>
      <c r="G232" s="398"/>
      <c r="H232" s="398"/>
      <c r="I232" s="398"/>
      <c r="J232" s="398"/>
      <c r="K232" s="398"/>
      <c r="L232" s="398"/>
    </row>
    <row r="233" spans="1:12" s="389" customFormat="1" ht="33" hidden="1" customHeight="1">
      <c r="A233" s="442" t="s">
        <v>767</v>
      </c>
      <c r="B233" s="401">
        <f>B234+B238+B243+B250+B256+B260+B266+B270+B276+B280+B285+B289+B294+B296+B300+B304</f>
        <v>1998400</v>
      </c>
      <c r="C233" s="401">
        <f>C234+C238+C243+C250+C256+C260+C266+C270+C276+C280+C285+C289+C294+C296+C300+C304</f>
        <v>11564800</v>
      </c>
      <c r="D233" s="401">
        <f>B233+C233</f>
        <v>13563200</v>
      </c>
      <c r="E233" s="401">
        <v>10000000</v>
      </c>
      <c r="F233" s="401"/>
      <c r="G233" s="401">
        <f>G234+G238+G243+G250+G256+G260+G266+G270+G276+G280+G285+G289+G296+G300+G304</f>
        <v>0</v>
      </c>
      <c r="H233" s="401">
        <f t="shared" si="89"/>
        <v>13563200</v>
      </c>
      <c r="I233" s="401">
        <f>E233+F233</f>
        <v>10000000</v>
      </c>
      <c r="J233" s="401">
        <v>7000000</v>
      </c>
      <c r="K233" s="401"/>
      <c r="L233" s="401">
        <f>J233+K233</f>
        <v>7000000</v>
      </c>
    </row>
    <row r="234" spans="1:12" s="389" customFormat="1" hidden="1">
      <c r="A234" s="450" t="s">
        <v>457</v>
      </c>
      <c r="B234" s="455"/>
      <c r="C234" s="455"/>
      <c r="D234" s="455"/>
      <c r="E234" s="455">
        <v>400000</v>
      </c>
      <c r="F234" s="455"/>
      <c r="G234" s="455"/>
      <c r="H234" s="398"/>
      <c r="I234" s="455">
        <f>E234+F234</f>
        <v>400000</v>
      </c>
      <c r="J234" s="455">
        <v>184900</v>
      </c>
      <c r="K234" s="455"/>
      <c r="L234" s="455">
        <f>J234+K234</f>
        <v>184900</v>
      </c>
    </row>
    <row r="235" spans="1:12" s="389" customFormat="1" hidden="1">
      <c r="A235" s="451" t="s">
        <v>861</v>
      </c>
      <c r="B235" s="456"/>
      <c r="C235" s="456"/>
      <c r="D235" s="456"/>
      <c r="E235" s="456"/>
      <c r="F235" s="456"/>
      <c r="G235" s="456"/>
      <c r="H235" s="398"/>
      <c r="I235" s="455"/>
      <c r="J235" s="456"/>
      <c r="K235" s="456"/>
      <c r="L235" s="455"/>
    </row>
    <row r="236" spans="1:12" s="389" customFormat="1" hidden="1">
      <c r="A236" s="451" t="s">
        <v>862</v>
      </c>
      <c r="B236" s="456"/>
      <c r="C236" s="456"/>
      <c r="D236" s="456"/>
      <c r="E236" s="456"/>
      <c r="F236" s="456"/>
      <c r="G236" s="456"/>
      <c r="H236" s="398"/>
      <c r="I236" s="455"/>
      <c r="J236" s="456"/>
      <c r="K236" s="456"/>
      <c r="L236" s="455"/>
    </row>
    <row r="237" spans="1:12" s="389" customFormat="1" hidden="1">
      <c r="A237" s="451" t="s">
        <v>863</v>
      </c>
      <c r="B237" s="456"/>
      <c r="C237" s="456"/>
      <c r="D237" s="456"/>
      <c r="E237" s="456"/>
      <c r="F237" s="456"/>
      <c r="G237" s="456"/>
      <c r="H237" s="398"/>
      <c r="I237" s="455"/>
      <c r="J237" s="456"/>
      <c r="K237" s="456"/>
      <c r="L237" s="455"/>
    </row>
    <row r="238" spans="1:12" s="389" customFormat="1" hidden="1">
      <c r="A238" s="452" t="s">
        <v>465</v>
      </c>
      <c r="B238" s="455">
        <f>SUM(B239:B242)</f>
        <v>189500</v>
      </c>
      <c r="C238" s="455">
        <v>810500</v>
      </c>
      <c r="D238" s="455">
        <v>1000000</v>
      </c>
      <c r="E238" s="455">
        <v>1000000</v>
      </c>
      <c r="F238" s="455"/>
      <c r="G238" s="455"/>
      <c r="H238" s="403">
        <f t="shared" si="89"/>
        <v>1000000</v>
      </c>
      <c r="I238" s="455">
        <f t="shared" ref="I238:I296" si="97">E238+F238</f>
        <v>1000000</v>
      </c>
      <c r="J238" s="455">
        <v>976200</v>
      </c>
      <c r="K238" s="455"/>
      <c r="L238" s="455">
        <f t="shared" ref="L238:L296" si="98">J238+K238</f>
        <v>976200</v>
      </c>
    </row>
    <row r="239" spans="1:12" s="389" customFormat="1" hidden="1">
      <c r="A239" s="451" t="s">
        <v>864</v>
      </c>
      <c r="B239" s="456">
        <v>108000</v>
      </c>
      <c r="C239" s="456"/>
      <c r="D239" s="456"/>
      <c r="E239" s="456"/>
      <c r="F239" s="456"/>
      <c r="G239" s="456"/>
      <c r="H239" s="398"/>
      <c r="I239" s="455"/>
      <c r="J239" s="456"/>
      <c r="K239" s="456"/>
      <c r="L239" s="455"/>
    </row>
    <row r="240" spans="1:12" s="389" customFormat="1" hidden="1">
      <c r="A240" s="451" t="s">
        <v>865</v>
      </c>
      <c r="B240" s="456">
        <v>81500</v>
      </c>
      <c r="C240" s="456"/>
      <c r="D240" s="456"/>
      <c r="E240" s="456"/>
      <c r="F240" s="456"/>
      <c r="G240" s="456"/>
      <c r="H240" s="398"/>
      <c r="I240" s="455"/>
      <c r="J240" s="456"/>
      <c r="K240" s="456"/>
      <c r="L240" s="455"/>
    </row>
    <row r="241" spans="1:12" s="389" customFormat="1" hidden="1">
      <c r="A241" s="451" t="s">
        <v>866</v>
      </c>
      <c r="B241" s="456"/>
      <c r="C241" s="456"/>
      <c r="D241" s="456"/>
      <c r="E241" s="456"/>
      <c r="F241" s="456"/>
      <c r="G241" s="456"/>
      <c r="H241" s="398"/>
      <c r="I241" s="455"/>
      <c r="J241" s="456"/>
      <c r="K241" s="456"/>
      <c r="L241" s="455"/>
    </row>
    <row r="242" spans="1:12" s="389" customFormat="1" hidden="1">
      <c r="A242" s="451" t="s">
        <v>867</v>
      </c>
      <c r="B242" s="456"/>
      <c r="C242" s="456"/>
      <c r="D242" s="456"/>
      <c r="E242" s="456"/>
      <c r="F242" s="456"/>
      <c r="G242" s="456"/>
      <c r="H242" s="398"/>
      <c r="I242" s="455"/>
      <c r="J242" s="456"/>
      <c r="K242" s="456"/>
      <c r="L242" s="455"/>
    </row>
    <row r="243" spans="1:12" s="389" customFormat="1" hidden="1">
      <c r="A243" s="453" t="s">
        <v>677</v>
      </c>
      <c r="B243" s="455">
        <f t="shared" ref="B243" si="99">SUM(B244:B249)</f>
        <v>724200</v>
      </c>
      <c r="C243" s="455">
        <v>1421300</v>
      </c>
      <c r="D243" s="455">
        <v>2145500</v>
      </c>
      <c r="E243" s="455">
        <v>1324700</v>
      </c>
      <c r="F243" s="455"/>
      <c r="G243" s="455"/>
      <c r="H243" s="403">
        <f t="shared" si="89"/>
        <v>2145500</v>
      </c>
      <c r="I243" s="455">
        <f t="shared" si="97"/>
        <v>1324700</v>
      </c>
      <c r="J243" s="455">
        <v>1000000</v>
      </c>
      <c r="K243" s="455"/>
      <c r="L243" s="455">
        <f t="shared" si="98"/>
        <v>1000000</v>
      </c>
    </row>
    <row r="244" spans="1:12" s="389" customFormat="1" hidden="1">
      <c r="A244" s="451" t="s">
        <v>868</v>
      </c>
      <c r="B244" s="456">
        <v>111600</v>
      </c>
      <c r="C244" s="456"/>
      <c r="D244" s="456"/>
      <c r="E244" s="456"/>
      <c r="F244" s="456"/>
      <c r="G244" s="456"/>
      <c r="H244" s="398"/>
      <c r="I244" s="455"/>
      <c r="J244" s="456"/>
      <c r="K244" s="456"/>
      <c r="L244" s="455"/>
    </row>
    <row r="245" spans="1:12" s="389" customFormat="1" hidden="1">
      <c r="A245" s="451" t="s">
        <v>869</v>
      </c>
      <c r="B245" s="456">
        <v>160700</v>
      </c>
      <c r="C245" s="456"/>
      <c r="D245" s="456"/>
      <c r="E245" s="456"/>
      <c r="F245" s="456"/>
      <c r="G245" s="456"/>
      <c r="H245" s="398"/>
      <c r="I245" s="455"/>
      <c r="J245" s="456"/>
      <c r="K245" s="456"/>
      <c r="L245" s="455"/>
    </row>
    <row r="246" spans="1:12" s="389" customFormat="1" hidden="1">
      <c r="A246" s="451" t="s">
        <v>870</v>
      </c>
      <c r="B246" s="456">
        <v>75400</v>
      </c>
      <c r="C246" s="456"/>
      <c r="D246" s="456"/>
      <c r="E246" s="456"/>
      <c r="F246" s="456"/>
      <c r="G246" s="456"/>
      <c r="H246" s="398"/>
      <c r="I246" s="455"/>
      <c r="J246" s="456"/>
      <c r="K246" s="456"/>
      <c r="L246" s="455"/>
    </row>
    <row r="247" spans="1:12" s="389" customFormat="1" hidden="1">
      <c r="A247" s="451" t="s">
        <v>871</v>
      </c>
      <c r="B247" s="456">
        <v>216000</v>
      </c>
      <c r="C247" s="456"/>
      <c r="D247" s="456"/>
      <c r="E247" s="456"/>
      <c r="F247" s="456"/>
      <c r="G247" s="456"/>
      <c r="H247" s="398"/>
      <c r="I247" s="455"/>
      <c r="J247" s="456"/>
      <c r="K247" s="456"/>
      <c r="L247" s="455"/>
    </row>
    <row r="248" spans="1:12" s="389" customFormat="1" hidden="1">
      <c r="A248" s="451" t="s">
        <v>872</v>
      </c>
      <c r="B248" s="456">
        <v>81500</v>
      </c>
      <c r="C248" s="456"/>
      <c r="D248" s="456"/>
      <c r="E248" s="456"/>
      <c r="F248" s="456"/>
      <c r="G248" s="456"/>
      <c r="H248" s="398"/>
      <c r="I248" s="455"/>
      <c r="J248" s="456"/>
      <c r="K248" s="456"/>
      <c r="L248" s="455"/>
    </row>
    <row r="249" spans="1:12" s="389" customFormat="1" hidden="1">
      <c r="A249" s="451" t="s">
        <v>873</v>
      </c>
      <c r="B249" s="456">
        <v>79000</v>
      </c>
      <c r="C249" s="456"/>
      <c r="D249" s="456"/>
      <c r="E249" s="456"/>
      <c r="F249" s="456"/>
      <c r="G249" s="456"/>
      <c r="H249" s="398"/>
      <c r="I249" s="455"/>
      <c r="J249" s="456"/>
      <c r="K249" s="456"/>
      <c r="L249" s="455"/>
    </row>
    <row r="250" spans="1:12" s="389" customFormat="1" hidden="1">
      <c r="A250" s="453" t="s">
        <v>678</v>
      </c>
      <c r="B250" s="455"/>
      <c r="C250" s="455">
        <v>700000</v>
      </c>
      <c r="D250" s="455">
        <v>700000</v>
      </c>
      <c r="E250" s="455">
        <v>826000</v>
      </c>
      <c r="F250" s="455"/>
      <c r="G250" s="455"/>
      <c r="H250" s="403">
        <f t="shared" si="89"/>
        <v>700000</v>
      </c>
      <c r="I250" s="455">
        <f t="shared" si="97"/>
        <v>826000</v>
      </c>
      <c r="J250" s="455">
        <v>400000</v>
      </c>
      <c r="K250" s="455"/>
      <c r="L250" s="455">
        <f t="shared" si="98"/>
        <v>400000</v>
      </c>
    </row>
    <row r="251" spans="1:12" s="389" customFormat="1" hidden="1">
      <c r="A251" s="451" t="s">
        <v>874</v>
      </c>
      <c r="B251" s="456"/>
      <c r="C251" s="456"/>
      <c r="D251" s="456"/>
      <c r="E251" s="456"/>
      <c r="F251" s="456"/>
      <c r="G251" s="456"/>
      <c r="H251" s="398"/>
      <c r="I251" s="455"/>
      <c r="J251" s="456"/>
      <c r="K251" s="456"/>
      <c r="L251" s="455"/>
    </row>
    <row r="252" spans="1:12" s="389" customFormat="1" hidden="1">
      <c r="A252" s="451" t="s">
        <v>875</v>
      </c>
      <c r="B252" s="456"/>
      <c r="C252" s="456"/>
      <c r="D252" s="456"/>
      <c r="E252" s="456"/>
      <c r="F252" s="456"/>
      <c r="G252" s="456"/>
      <c r="H252" s="398"/>
      <c r="I252" s="455"/>
      <c r="J252" s="456"/>
      <c r="K252" s="456"/>
      <c r="L252" s="455"/>
    </row>
    <row r="253" spans="1:12" s="389" customFormat="1" hidden="1">
      <c r="A253" s="451" t="s">
        <v>876</v>
      </c>
      <c r="B253" s="456"/>
      <c r="C253" s="456"/>
      <c r="D253" s="456"/>
      <c r="E253" s="456"/>
      <c r="F253" s="456"/>
      <c r="G253" s="456"/>
      <c r="H253" s="398"/>
      <c r="I253" s="455"/>
      <c r="J253" s="456"/>
      <c r="K253" s="456"/>
      <c r="L253" s="455"/>
    </row>
    <row r="254" spans="1:12" s="389" customFormat="1" hidden="1">
      <c r="A254" s="451" t="s">
        <v>877</v>
      </c>
      <c r="B254" s="456"/>
      <c r="C254" s="456"/>
      <c r="D254" s="456"/>
      <c r="E254" s="456"/>
      <c r="F254" s="456"/>
      <c r="G254" s="456"/>
      <c r="H254" s="398"/>
      <c r="I254" s="455"/>
      <c r="J254" s="456"/>
      <c r="K254" s="456"/>
      <c r="L254" s="455"/>
    </row>
    <row r="255" spans="1:12" s="389" customFormat="1" hidden="1">
      <c r="A255" s="451" t="s">
        <v>878</v>
      </c>
      <c r="B255" s="456"/>
      <c r="C255" s="456"/>
      <c r="D255" s="456"/>
      <c r="E255" s="456"/>
      <c r="F255" s="456"/>
      <c r="G255" s="456"/>
      <c r="H255" s="398"/>
      <c r="I255" s="455"/>
      <c r="J255" s="456"/>
      <c r="K255" s="456"/>
      <c r="L255" s="455"/>
    </row>
    <row r="256" spans="1:12" s="389" customFormat="1" hidden="1">
      <c r="A256" s="452" t="s">
        <v>695</v>
      </c>
      <c r="B256" s="455">
        <f t="shared" ref="B256" si="100">SUM(B257:B259)</f>
        <v>136000</v>
      </c>
      <c r="C256" s="455">
        <v>660000</v>
      </c>
      <c r="D256" s="455">
        <f>B256+C256</f>
        <v>796000</v>
      </c>
      <c r="E256" s="455">
        <v>400000</v>
      </c>
      <c r="F256" s="455"/>
      <c r="G256" s="455"/>
      <c r="H256" s="403">
        <f t="shared" si="89"/>
        <v>796000</v>
      </c>
      <c r="I256" s="455">
        <f t="shared" si="97"/>
        <v>400000</v>
      </c>
      <c r="J256" s="455">
        <v>332000</v>
      </c>
      <c r="K256" s="455"/>
      <c r="L256" s="455">
        <f t="shared" si="98"/>
        <v>332000</v>
      </c>
    </row>
    <row r="257" spans="1:12" s="389" customFormat="1" hidden="1">
      <c r="A257" s="451" t="s">
        <v>879</v>
      </c>
      <c r="B257" s="456">
        <v>72000</v>
      </c>
      <c r="C257" s="456"/>
      <c r="D257" s="456"/>
      <c r="E257" s="456"/>
      <c r="F257" s="456"/>
      <c r="G257" s="456"/>
      <c r="H257" s="398"/>
      <c r="I257" s="455"/>
      <c r="J257" s="456"/>
      <c r="K257" s="456"/>
      <c r="L257" s="455"/>
    </row>
    <row r="258" spans="1:12" s="389" customFormat="1" hidden="1">
      <c r="A258" s="451" t="s">
        <v>880</v>
      </c>
      <c r="B258" s="456">
        <v>64000</v>
      </c>
      <c r="C258" s="456"/>
      <c r="D258" s="456"/>
      <c r="E258" s="456"/>
      <c r="F258" s="456"/>
      <c r="G258" s="456"/>
      <c r="H258" s="398"/>
      <c r="I258" s="455"/>
      <c r="J258" s="456"/>
      <c r="K258" s="456"/>
      <c r="L258" s="455"/>
    </row>
    <row r="259" spans="1:12" s="389" customFormat="1" hidden="1">
      <c r="A259" s="451" t="s">
        <v>881</v>
      </c>
      <c r="B259" s="456"/>
      <c r="C259" s="456"/>
      <c r="D259" s="456"/>
      <c r="E259" s="456"/>
      <c r="F259" s="456"/>
      <c r="G259" s="456"/>
      <c r="H259" s="398"/>
      <c r="I259" s="455"/>
      <c r="J259" s="456"/>
      <c r="K259" s="456"/>
      <c r="L259" s="455"/>
    </row>
    <row r="260" spans="1:12" s="389" customFormat="1" hidden="1">
      <c r="A260" s="452" t="s">
        <v>679</v>
      </c>
      <c r="B260" s="455">
        <f t="shared" ref="B260" si="101">SUM(B261:B265)</f>
        <v>88000</v>
      </c>
      <c r="C260" s="455">
        <v>772000</v>
      </c>
      <c r="D260" s="455">
        <f>B260+C260</f>
        <v>860000</v>
      </c>
      <c r="E260" s="455">
        <v>802300</v>
      </c>
      <c r="F260" s="455"/>
      <c r="G260" s="455"/>
      <c r="H260" s="403">
        <f t="shared" ref="H260:H310" si="102">D260+G260</f>
        <v>860000</v>
      </c>
      <c r="I260" s="455">
        <f t="shared" si="97"/>
        <v>802300</v>
      </c>
      <c r="J260" s="455">
        <v>400000</v>
      </c>
      <c r="K260" s="455"/>
      <c r="L260" s="455">
        <f t="shared" si="98"/>
        <v>400000</v>
      </c>
    </row>
    <row r="261" spans="1:12" s="389" customFormat="1" hidden="1">
      <c r="A261" s="451" t="s">
        <v>882</v>
      </c>
      <c r="B261" s="456"/>
      <c r="C261" s="456"/>
      <c r="D261" s="456"/>
      <c r="E261" s="456"/>
      <c r="F261" s="456"/>
      <c r="G261" s="456"/>
      <c r="H261" s="398"/>
      <c r="I261" s="455"/>
      <c r="J261" s="456"/>
      <c r="K261" s="456"/>
      <c r="L261" s="455"/>
    </row>
    <row r="262" spans="1:12" s="389" customFormat="1" hidden="1">
      <c r="A262" s="451" t="s">
        <v>883</v>
      </c>
      <c r="B262" s="456"/>
      <c r="C262" s="456"/>
      <c r="D262" s="456"/>
      <c r="E262" s="456"/>
      <c r="F262" s="456"/>
      <c r="G262" s="456"/>
      <c r="H262" s="398"/>
      <c r="I262" s="455"/>
      <c r="J262" s="456"/>
      <c r="K262" s="456"/>
      <c r="L262" s="455"/>
    </row>
    <row r="263" spans="1:12" s="389" customFormat="1" hidden="1">
      <c r="A263" s="451" t="s">
        <v>884</v>
      </c>
      <c r="B263" s="456">
        <v>88000</v>
      </c>
      <c r="C263" s="456"/>
      <c r="D263" s="456"/>
      <c r="E263" s="456"/>
      <c r="F263" s="456"/>
      <c r="G263" s="456"/>
      <c r="H263" s="398"/>
      <c r="I263" s="455"/>
      <c r="J263" s="456"/>
      <c r="K263" s="456"/>
      <c r="L263" s="455"/>
    </row>
    <row r="264" spans="1:12" s="389" customFormat="1" hidden="1">
      <c r="A264" s="451" t="s">
        <v>885</v>
      </c>
      <c r="B264" s="456"/>
      <c r="C264" s="456"/>
      <c r="D264" s="456"/>
      <c r="E264" s="456"/>
      <c r="F264" s="456"/>
      <c r="G264" s="456"/>
      <c r="H264" s="398"/>
      <c r="I264" s="455"/>
      <c r="J264" s="456"/>
      <c r="K264" s="456"/>
      <c r="L264" s="455"/>
    </row>
    <row r="265" spans="1:12" s="389" customFormat="1" hidden="1">
      <c r="A265" s="451" t="s">
        <v>886</v>
      </c>
      <c r="B265" s="456"/>
      <c r="C265" s="456"/>
      <c r="D265" s="456"/>
      <c r="E265" s="456"/>
      <c r="F265" s="456"/>
      <c r="G265" s="456"/>
      <c r="H265" s="398"/>
      <c r="I265" s="455"/>
      <c r="J265" s="456"/>
      <c r="K265" s="456"/>
      <c r="L265" s="455"/>
    </row>
    <row r="266" spans="1:12" s="389" customFormat="1" hidden="1">
      <c r="A266" s="450" t="s">
        <v>458</v>
      </c>
      <c r="B266" s="455">
        <f>SUM(B267:B269)</f>
        <v>80000</v>
      </c>
      <c r="C266" s="455">
        <v>420000</v>
      </c>
      <c r="D266" s="455">
        <f>B266+C266</f>
        <v>500000</v>
      </c>
      <c r="E266" s="455">
        <v>490000</v>
      </c>
      <c r="F266" s="455"/>
      <c r="G266" s="455"/>
      <c r="H266" s="403">
        <f t="shared" si="102"/>
        <v>500000</v>
      </c>
      <c r="I266" s="455">
        <f t="shared" si="97"/>
        <v>490000</v>
      </c>
      <c r="J266" s="455">
        <v>100000</v>
      </c>
      <c r="K266" s="455"/>
      <c r="L266" s="455">
        <f t="shared" si="98"/>
        <v>100000</v>
      </c>
    </row>
    <row r="267" spans="1:12" s="389" customFormat="1" hidden="1">
      <c r="A267" s="451" t="s">
        <v>887</v>
      </c>
      <c r="B267" s="456"/>
      <c r="C267" s="456"/>
      <c r="D267" s="456"/>
      <c r="E267" s="456"/>
      <c r="F267" s="456"/>
      <c r="G267" s="456"/>
      <c r="H267" s="398"/>
      <c r="I267" s="455"/>
      <c r="J267" s="456"/>
      <c r="K267" s="456"/>
      <c r="L267" s="455"/>
    </row>
    <row r="268" spans="1:12" s="389" customFormat="1" hidden="1">
      <c r="A268" s="451" t="s">
        <v>888</v>
      </c>
      <c r="B268" s="456"/>
      <c r="C268" s="456"/>
      <c r="D268" s="456"/>
      <c r="E268" s="456"/>
      <c r="F268" s="456"/>
      <c r="G268" s="456"/>
      <c r="H268" s="398"/>
      <c r="I268" s="455"/>
      <c r="J268" s="456"/>
      <c r="K268" s="456"/>
      <c r="L268" s="455"/>
    </row>
    <row r="269" spans="1:12" s="389" customFormat="1" hidden="1">
      <c r="A269" s="451" t="s">
        <v>889</v>
      </c>
      <c r="B269" s="456">
        <v>80000</v>
      </c>
      <c r="C269" s="456"/>
      <c r="D269" s="456"/>
      <c r="E269" s="456"/>
      <c r="F269" s="456"/>
      <c r="G269" s="456"/>
      <c r="H269" s="398"/>
      <c r="I269" s="455"/>
      <c r="J269" s="456"/>
      <c r="K269" s="456"/>
      <c r="L269" s="455"/>
    </row>
    <row r="270" spans="1:12" s="389" customFormat="1" hidden="1">
      <c r="A270" s="450" t="s">
        <v>680</v>
      </c>
      <c r="B270" s="455"/>
      <c r="C270" s="455">
        <v>700000</v>
      </c>
      <c r="D270" s="455">
        <f>B270+C270</f>
        <v>700000</v>
      </c>
      <c r="E270" s="455">
        <v>500000</v>
      </c>
      <c r="F270" s="455"/>
      <c r="G270" s="455"/>
      <c r="H270" s="403">
        <f t="shared" si="102"/>
        <v>700000</v>
      </c>
      <c r="I270" s="455">
        <f t="shared" si="97"/>
        <v>500000</v>
      </c>
      <c r="J270" s="455">
        <v>416800</v>
      </c>
      <c r="K270" s="455"/>
      <c r="L270" s="455">
        <f t="shared" si="98"/>
        <v>416800</v>
      </c>
    </row>
    <row r="271" spans="1:12" s="389" customFormat="1" hidden="1">
      <c r="A271" s="451" t="s">
        <v>890</v>
      </c>
      <c r="B271" s="456"/>
      <c r="C271" s="456"/>
      <c r="D271" s="456"/>
      <c r="E271" s="456"/>
      <c r="F271" s="456"/>
      <c r="G271" s="456"/>
      <c r="H271" s="398"/>
      <c r="I271" s="455"/>
      <c r="J271" s="456"/>
      <c r="K271" s="456"/>
      <c r="L271" s="455"/>
    </row>
    <row r="272" spans="1:12" s="389" customFormat="1" hidden="1">
      <c r="A272" s="451" t="s">
        <v>891</v>
      </c>
      <c r="B272" s="456"/>
      <c r="C272" s="456"/>
      <c r="D272" s="456"/>
      <c r="E272" s="456"/>
      <c r="F272" s="456"/>
      <c r="G272" s="456"/>
      <c r="H272" s="398"/>
      <c r="I272" s="455"/>
      <c r="J272" s="456"/>
      <c r="K272" s="456"/>
      <c r="L272" s="455"/>
    </row>
    <row r="273" spans="1:12" s="389" customFormat="1" hidden="1">
      <c r="A273" s="451" t="s">
        <v>892</v>
      </c>
      <c r="B273" s="456"/>
      <c r="C273" s="456"/>
      <c r="D273" s="456"/>
      <c r="E273" s="456"/>
      <c r="F273" s="456"/>
      <c r="G273" s="456"/>
      <c r="H273" s="398"/>
      <c r="I273" s="455"/>
      <c r="J273" s="456"/>
      <c r="K273" s="456"/>
      <c r="L273" s="455"/>
    </row>
    <row r="274" spans="1:12" s="389" customFormat="1" hidden="1">
      <c r="A274" s="451" t="s">
        <v>893</v>
      </c>
      <c r="B274" s="456"/>
      <c r="C274" s="456"/>
      <c r="D274" s="456"/>
      <c r="E274" s="456"/>
      <c r="F274" s="456"/>
      <c r="G274" s="456"/>
      <c r="H274" s="398"/>
      <c r="I274" s="455"/>
      <c r="J274" s="456"/>
      <c r="K274" s="456"/>
      <c r="L274" s="455"/>
    </row>
    <row r="275" spans="1:12" s="389" customFormat="1" hidden="1">
      <c r="A275" s="451" t="s">
        <v>894</v>
      </c>
      <c r="B275" s="456"/>
      <c r="C275" s="456"/>
      <c r="D275" s="456"/>
      <c r="E275" s="456"/>
      <c r="F275" s="456"/>
      <c r="G275" s="456"/>
      <c r="H275" s="398"/>
      <c r="I275" s="455"/>
      <c r="J275" s="456"/>
      <c r="K275" s="456"/>
      <c r="L275" s="455"/>
    </row>
    <row r="276" spans="1:12" s="389" customFormat="1" hidden="1">
      <c r="A276" s="450" t="s">
        <v>462</v>
      </c>
      <c r="B276" s="455"/>
      <c r="C276" s="455">
        <f t="shared" ref="C276:D276" si="103">SUM(C277:C279)</f>
        <v>568000</v>
      </c>
      <c r="D276" s="455">
        <f t="shared" si="103"/>
        <v>568000</v>
      </c>
      <c r="E276" s="455">
        <v>368000</v>
      </c>
      <c r="F276" s="455"/>
      <c r="G276" s="455"/>
      <c r="H276" s="403">
        <f t="shared" si="102"/>
        <v>568000</v>
      </c>
      <c r="I276" s="455">
        <f t="shared" si="97"/>
        <v>368000</v>
      </c>
      <c r="J276" s="455">
        <v>200000</v>
      </c>
      <c r="K276" s="455"/>
      <c r="L276" s="455">
        <f t="shared" si="98"/>
        <v>200000</v>
      </c>
    </row>
    <row r="277" spans="1:12" s="389" customFormat="1" hidden="1">
      <c r="A277" s="451" t="s">
        <v>895</v>
      </c>
      <c r="B277" s="456"/>
      <c r="C277" s="456"/>
      <c r="D277" s="456"/>
      <c r="E277" s="456"/>
      <c r="F277" s="456"/>
      <c r="G277" s="456"/>
      <c r="H277" s="398"/>
      <c r="I277" s="455"/>
      <c r="J277" s="456"/>
      <c r="K277" s="456"/>
      <c r="L277" s="455"/>
    </row>
    <row r="278" spans="1:12" s="389" customFormat="1" hidden="1">
      <c r="A278" s="451" t="s">
        <v>896</v>
      </c>
      <c r="B278" s="456"/>
      <c r="C278" s="456">
        <v>376000</v>
      </c>
      <c r="D278" s="456">
        <f t="shared" ref="D278:D283" si="104">B278+C278</f>
        <v>376000</v>
      </c>
      <c r="E278" s="456"/>
      <c r="F278" s="456"/>
      <c r="G278" s="456"/>
      <c r="H278" s="398">
        <f t="shared" si="102"/>
        <v>376000</v>
      </c>
      <c r="I278" s="455"/>
      <c r="J278" s="456"/>
      <c r="K278" s="456"/>
      <c r="L278" s="455"/>
    </row>
    <row r="279" spans="1:12" s="389" customFormat="1" hidden="1">
      <c r="A279" s="451" t="s">
        <v>897</v>
      </c>
      <c r="B279" s="456"/>
      <c r="C279" s="456">
        <v>192000</v>
      </c>
      <c r="D279" s="456">
        <f t="shared" si="104"/>
        <v>192000</v>
      </c>
      <c r="E279" s="456"/>
      <c r="F279" s="456"/>
      <c r="G279" s="456"/>
      <c r="H279" s="398">
        <f t="shared" si="102"/>
        <v>192000</v>
      </c>
      <c r="I279" s="455"/>
      <c r="J279" s="456"/>
      <c r="K279" s="456"/>
      <c r="L279" s="455"/>
    </row>
    <row r="280" spans="1:12" s="389" customFormat="1" hidden="1">
      <c r="A280" s="450" t="s">
        <v>459</v>
      </c>
      <c r="B280" s="455"/>
      <c r="C280" s="455">
        <f t="shared" ref="C280:D280" si="105">SUM(C281:C284)</f>
        <v>362100</v>
      </c>
      <c r="D280" s="455">
        <f t="shared" si="105"/>
        <v>362100</v>
      </c>
      <c r="E280" s="455">
        <v>200000</v>
      </c>
      <c r="F280" s="455"/>
      <c r="G280" s="455"/>
      <c r="H280" s="403">
        <f t="shared" si="102"/>
        <v>362100</v>
      </c>
      <c r="I280" s="455">
        <f t="shared" si="97"/>
        <v>200000</v>
      </c>
      <c r="J280" s="455">
        <v>162100</v>
      </c>
      <c r="K280" s="455"/>
      <c r="L280" s="455">
        <f t="shared" si="98"/>
        <v>162100</v>
      </c>
    </row>
    <row r="281" spans="1:12" s="389" customFormat="1" hidden="1">
      <c r="A281" s="451" t="s">
        <v>898</v>
      </c>
      <c r="B281" s="456"/>
      <c r="C281" s="456"/>
      <c r="D281" s="456"/>
      <c r="E281" s="456"/>
      <c r="F281" s="456"/>
      <c r="G281" s="456"/>
      <c r="H281" s="398"/>
      <c r="I281" s="455"/>
      <c r="J281" s="456"/>
      <c r="K281" s="456"/>
      <c r="L281" s="455"/>
    </row>
    <row r="282" spans="1:12" s="389" customFormat="1" hidden="1">
      <c r="A282" s="451" t="s">
        <v>899</v>
      </c>
      <c r="B282" s="456"/>
      <c r="C282" s="456"/>
      <c r="D282" s="456"/>
      <c r="E282" s="456"/>
      <c r="F282" s="456"/>
      <c r="G282" s="456"/>
      <c r="H282" s="398"/>
      <c r="I282" s="455"/>
      <c r="J282" s="456"/>
      <c r="K282" s="456"/>
      <c r="L282" s="455"/>
    </row>
    <row r="283" spans="1:12" s="389" customFormat="1" hidden="1">
      <c r="A283" s="451" t="s">
        <v>900</v>
      </c>
      <c r="B283" s="456"/>
      <c r="C283" s="456">
        <v>362100</v>
      </c>
      <c r="D283" s="456">
        <f t="shared" si="104"/>
        <v>362100</v>
      </c>
      <c r="E283" s="456"/>
      <c r="F283" s="456"/>
      <c r="G283" s="456"/>
      <c r="H283" s="398">
        <f t="shared" si="102"/>
        <v>362100</v>
      </c>
      <c r="I283" s="455"/>
      <c r="J283" s="456"/>
      <c r="K283" s="456"/>
      <c r="L283" s="455"/>
    </row>
    <row r="284" spans="1:12" s="389" customFormat="1" hidden="1">
      <c r="A284" s="451" t="s">
        <v>901</v>
      </c>
      <c r="B284" s="456"/>
      <c r="C284" s="456"/>
      <c r="D284" s="456"/>
      <c r="E284" s="456"/>
      <c r="F284" s="456"/>
      <c r="G284" s="456"/>
      <c r="H284" s="398"/>
      <c r="I284" s="455"/>
      <c r="J284" s="456"/>
      <c r="K284" s="456"/>
      <c r="L284" s="455"/>
    </row>
    <row r="285" spans="1:12" s="389" customFormat="1" hidden="1">
      <c r="A285" s="450" t="s">
        <v>0</v>
      </c>
      <c r="B285" s="455">
        <f t="shared" ref="B285" si="106">SUM(B286:B288)</f>
        <v>200000</v>
      </c>
      <c r="C285" s="455">
        <v>800000</v>
      </c>
      <c r="D285" s="455">
        <f>B285+C285</f>
        <v>1000000</v>
      </c>
      <c r="E285" s="455">
        <v>528000</v>
      </c>
      <c r="F285" s="455"/>
      <c r="G285" s="455"/>
      <c r="H285" s="403">
        <f t="shared" si="102"/>
        <v>1000000</v>
      </c>
      <c r="I285" s="455">
        <f t="shared" si="97"/>
        <v>528000</v>
      </c>
      <c r="J285" s="455">
        <v>528000</v>
      </c>
      <c r="K285" s="455"/>
      <c r="L285" s="455">
        <f t="shared" si="98"/>
        <v>528000</v>
      </c>
    </row>
    <row r="286" spans="1:12" s="389" customFormat="1" hidden="1">
      <c r="A286" s="451" t="s">
        <v>902</v>
      </c>
      <c r="B286" s="456"/>
      <c r="C286" s="456"/>
      <c r="D286" s="456"/>
      <c r="E286" s="456"/>
      <c r="F286" s="456"/>
      <c r="G286" s="456"/>
      <c r="H286" s="398"/>
      <c r="I286" s="455"/>
      <c r="J286" s="456"/>
      <c r="K286" s="456"/>
      <c r="L286" s="455"/>
    </row>
    <row r="287" spans="1:12" s="389" customFormat="1" hidden="1">
      <c r="A287" s="451" t="s">
        <v>903</v>
      </c>
      <c r="B287" s="456"/>
      <c r="C287" s="456"/>
      <c r="D287" s="456"/>
      <c r="E287" s="456"/>
      <c r="F287" s="456"/>
      <c r="G287" s="456"/>
      <c r="H287" s="398"/>
      <c r="I287" s="455"/>
      <c r="J287" s="456"/>
      <c r="K287" s="456"/>
      <c r="L287" s="455"/>
    </row>
    <row r="288" spans="1:12" s="389" customFormat="1" hidden="1">
      <c r="A288" s="451" t="s">
        <v>904</v>
      </c>
      <c r="B288" s="456">
        <v>200000</v>
      </c>
      <c r="C288" s="456"/>
      <c r="D288" s="456"/>
      <c r="E288" s="456"/>
      <c r="F288" s="456"/>
      <c r="G288" s="456"/>
      <c r="H288" s="398"/>
      <c r="I288" s="455"/>
      <c r="J288" s="456"/>
      <c r="K288" s="456"/>
      <c r="L288" s="455"/>
    </row>
    <row r="289" spans="1:12" s="389" customFormat="1" hidden="1">
      <c r="A289" s="450" t="s">
        <v>463</v>
      </c>
      <c r="B289" s="455"/>
      <c r="C289" s="455">
        <f t="shared" ref="C289:D289" si="107">SUM(C290:C293)</f>
        <v>770000</v>
      </c>
      <c r="D289" s="455">
        <f t="shared" si="107"/>
        <v>770000</v>
      </c>
      <c r="E289" s="455">
        <v>500000</v>
      </c>
      <c r="F289" s="455"/>
      <c r="G289" s="455"/>
      <c r="H289" s="403">
        <f t="shared" si="102"/>
        <v>770000</v>
      </c>
      <c r="I289" s="455">
        <f t="shared" si="97"/>
        <v>500000</v>
      </c>
      <c r="J289" s="455">
        <v>150000</v>
      </c>
      <c r="K289" s="455"/>
      <c r="L289" s="455">
        <f t="shared" si="98"/>
        <v>150000</v>
      </c>
    </row>
    <row r="290" spans="1:12" s="389" customFormat="1" hidden="1">
      <c r="A290" s="451" t="s">
        <v>905</v>
      </c>
      <c r="B290" s="456"/>
      <c r="C290" s="456"/>
      <c r="D290" s="456"/>
      <c r="E290" s="456"/>
      <c r="F290" s="456"/>
      <c r="G290" s="456"/>
      <c r="H290" s="398"/>
      <c r="I290" s="455"/>
      <c r="J290" s="456"/>
      <c r="K290" s="456"/>
      <c r="L290" s="455"/>
    </row>
    <row r="291" spans="1:12" s="389" customFormat="1" hidden="1">
      <c r="A291" s="451" t="s">
        <v>861</v>
      </c>
      <c r="B291" s="456"/>
      <c r="C291" s="456"/>
      <c r="D291" s="456"/>
      <c r="E291" s="456"/>
      <c r="F291" s="456"/>
      <c r="G291" s="456"/>
      <c r="H291" s="398"/>
      <c r="I291" s="455"/>
      <c r="J291" s="456"/>
      <c r="K291" s="456"/>
      <c r="L291" s="455"/>
    </row>
    <row r="292" spans="1:12" s="389" customFormat="1" hidden="1">
      <c r="A292" s="451" t="s">
        <v>906</v>
      </c>
      <c r="B292" s="456"/>
      <c r="C292" s="456">
        <v>350000</v>
      </c>
      <c r="D292" s="456">
        <f t="shared" ref="D292:D293" si="108">B292+C292</f>
        <v>350000</v>
      </c>
      <c r="E292" s="456"/>
      <c r="F292" s="456"/>
      <c r="G292" s="456"/>
      <c r="H292" s="398">
        <f t="shared" si="102"/>
        <v>350000</v>
      </c>
      <c r="I292" s="455"/>
      <c r="J292" s="456"/>
      <c r="K292" s="456"/>
      <c r="L292" s="455"/>
    </row>
    <row r="293" spans="1:12" s="389" customFormat="1" hidden="1">
      <c r="A293" s="451" t="s">
        <v>862</v>
      </c>
      <c r="B293" s="456"/>
      <c r="C293" s="456">
        <v>420000</v>
      </c>
      <c r="D293" s="456">
        <f t="shared" si="108"/>
        <v>420000</v>
      </c>
      <c r="E293" s="456"/>
      <c r="F293" s="456"/>
      <c r="G293" s="456"/>
      <c r="H293" s="398">
        <f t="shared" si="102"/>
        <v>420000</v>
      </c>
      <c r="I293" s="455"/>
      <c r="J293" s="456"/>
      <c r="K293" s="456"/>
      <c r="L293" s="455"/>
    </row>
    <row r="294" spans="1:12" s="389" customFormat="1" hidden="1">
      <c r="A294" s="450" t="s">
        <v>460</v>
      </c>
      <c r="B294" s="457"/>
      <c r="C294" s="457"/>
      <c r="D294" s="457"/>
      <c r="E294" s="457">
        <v>300000</v>
      </c>
      <c r="F294" s="457"/>
      <c r="G294" s="457"/>
      <c r="H294" s="398"/>
      <c r="I294" s="455">
        <f t="shared" si="97"/>
        <v>300000</v>
      </c>
      <c r="J294" s="457">
        <v>200000</v>
      </c>
      <c r="K294" s="457"/>
      <c r="L294" s="455">
        <f t="shared" si="98"/>
        <v>200000</v>
      </c>
    </row>
    <row r="295" spans="1:12" s="389" customFormat="1" hidden="1">
      <c r="A295" s="451" t="s">
        <v>907</v>
      </c>
      <c r="B295" s="456"/>
      <c r="C295" s="456"/>
      <c r="D295" s="456"/>
      <c r="E295" s="456"/>
      <c r="F295" s="456"/>
      <c r="G295" s="456"/>
      <c r="H295" s="398"/>
      <c r="I295" s="455"/>
      <c r="J295" s="456"/>
      <c r="K295" s="456"/>
      <c r="L295" s="455"/>
    </row>
    <row r="296" spans="1:12" s="389" customFormat="1" hidden="1">
      <c r="A296" s="452" t="s">
        <v>461</v>
      </c>
      <c r="B296" s="457">
        <f t="shared" ref="B296" si="109">SUM(B297:B299)</f>
        <v>580700</v>
      </c>
      <c r="C296" s="457">
        <v>873800</v>
      </c>
      <c r="D296" s="457">
        <f>B296+C296</f>
        <v>1454500</v>
      </c>
      <c r="E296" s="457">
        <v>1000000</v>
      </c>
      <c r="F296" s="457"/>
      <c r="G296" s="457"/>
      <c r="H296" s="403">
        <f t="shared" si="102"/>
        <v>1454500</v>
      </c>
      <c r="I296" s="455">
        <f t="shared" si="97"/>
        <v>1000000</v>
      </c>
      <c r="J296" s="457">
        <v>1000000</v>
      </c>
      <c r="K296" s="457"/>
      <c r="L296" s="455">
        <f t="shared" si="98"/>
        <v>1000000</v>
      </c>
    </row>
    <row r="297" spans="1:12" s="389" customFormat="1" hidden="1">
      <c r="A297" s="451" t="s">
        <v>908</v>
      </c>
      <c r="B297" s="456">
        <v>284400</v>
      </c>
      <c r="C297" s="456"/>
      <c r="D297" s="456"/>
      <c r="E297" s="456"/>
      <c r="F297" s="456"/>
      <c r="G297" s="456"/>
      <c r="H297" s="398"/>
      <c r="I297" s="455"/>
      <c r="J297" s="456"/>
      <c r="K297" s="456"/>
      <c r="L297" s="455"/>
    </row>
    <row r="298" spans="1:12" s="389" customFormat="1" hidden="1">
      <c r="A298" s="451" t="s">
        <v>909</v>
      </c>
      <c r="B298" s="456">
        <v>141100</v>
      </c>
      <c r="C298" s="456"/>
      <c r="D298" s="456"/>
      <c r="E298" s="456"/>
      <c r="F298" s="456"/>
      <c r="G298" s="456"/>
      <c r="H298" s="398"/>
      <c r="I298" s="455"/>
      <c r="J298" s="456"/>
      <c r="K298" s="456"/>
      <c r="L298" s="455"/>
    </row>
    <row r="299" spans="1:12" s="389" customFormat="1" hidden="1">
      <c r="A299" s="451" t="s">
        <v>910</v>
      </c>
      <c r="B299" s="456">
        <v>155200</v>
      </c>
      <c r="C299" s="456"/>
      <c r="D299" s="456"/>
      <c r="E299" s="456"/>
      <c r="F299" s="456"/>
      <c r="G299" s="456"/>
      <c r="H299" s="398"/>
      <c r="I299" s="455"/>
      <c r="J299" s="456"/>
      <c r="K299" s="456"/>
      <c r="L299" s="455"/>
    </row>
    <row r="300" spans="1:12" s="389" customFormat="1" hidden="1">
      <c r="A300" s="450" t="s">
        <v>464</v>
      </c>
      <c r="B300" s="457"/>
      <c r="C300" s="457">
        <v>354500</v>
      </c>
      <c r="D300" s="457">
        <f>B300+C300</f>
        <v>354500</v>
      </c>
      <c r="E300" s="457">
        <v>400000</v>
      </c>
      <c r="F300" s="457"/>
      <c r="G300" s="457"/>
      <c r="H300" s="403">
        <f t="shared" si="102"/>
        <v>354500</v>
      </c>
      <c r="I300" s="455">
        <f t="shared" ref="I300:I304" si="110">E300+F300</f>
        <v>400000</v>
      </c>
      <c r="J300" s="457">
        <v>250000</v>
      </c>
      <c r="K300" s="457"/>
      <c r="L300" s="455">
        <f t="shared" ref="L300:L304" si="111">J300+K300</f>
        <v>250000</v>
      </c>
    </row>
    <row r="301" spans="1:12" s="389" customFormat="1" hidden="1">
      <c r="A301" s="451" t="s">
        <v>911</v>
      </c>
      <c r="B301" s="456"/>
      <c r="C301" s="456"/>
      <c r="D301" s="456"/>
      <c r="E301" s="456"/>
      <c r="F301" s="456"/>
      <c r="G301" s="456"/>
      <c r="H301" s="398"/>
      <c r="I301" s="455"/>
      <c r="J301" s="456"/>
      <c r="K301" s="456"/>
      <c r="L301" s="455"/>
    </row>
    <row r="302" spans="1:12" s="389" customFormat="1" hidden="1">
      <c r="A302" s="451" t="s">
        <v>901</v>
      </c>
      <c r="B302" s="456"/>
      <c r="C302" s="456"/>
      <c r="D302" s="456"/>
      <c r="E302" s="456"/>
      <c r="F302" s="456"/>
      <c r="G302" s="456"/>
      <c r="H302" s="398"/>
      <c r="I302" s="455"/>
      <c r="J302" s="456"/>
      <c r="K302" s="456"/>
      <c r="L302" s="455"/>
    </row>
    <row r="303" spans="1:12" s="389" customFormat="1" hidden="1">
      <c r="A303" s="451" t="s">
        <v>912</v>
      </c>
      <c r="B303" s="456"/>
      <c r="C303" s="456"/>
      <c r="D303" s="456"/>
      <c r="E303" s="456"/>
      <c r="F303" s="456"/>
      <c r="G303" s="456"/>
      <c r="H303" s="398"/>
      <c r="I303" s="455"/>
      <c r="J303" s="456"/>
      <c r="K303" s="456"/>
      <c r="L303" s="455"/>
    </row>
    <row r="304" spans="1:12" s="389" customFormat="1" hidden="1">
      <c r="A304" s="454" t="s">
        <v>682</v>
      </c>
      <c r="B304" s="457"/>
      <c r="C304" s="457">
        <v>2352600</v>
      </c>
      <c r="D304" s="457">
        <f>B304+C304</f>
        <v>2352600</v>
      </c>
      <c r="E304" s="457">
        <v>961000</v>
      </c>
      <c r="F304" s="457"/>
      <c r="G304" s="457"/>
      <c r="H304" s="403">
        <f t="shared" si="102"/>
        <v>2352600</v>
      </c>
      <c r="I304" s="455">
        <f t="shared" si="110"/>
        <v>961000</v>
      </c>
      <c r="J304" s="457">
        <v>700000</v>
      </c>
      <c r="K304" s="457"/>
      <c r="L304" s="455">
        <f t="shared" si="111"/>
        <v>700000</v>
      </c>
    </row>
    <row r="305" spans="1:12" s="389" customFormat="1" hidden="1">
      <c r="A305" s="451" t="s">
        <v>913</v>
      </c>
      <c r="B305" s="456"/>
      <c r="C305" s="456"/>
      <c r="D305" s="456"/>
      <c r="E305" s="456"/>
      <c r="F305" s="456"/>
      <c r="G305" s="456"/>
      <c r="H305" s="398"/>
      <c r="I305" s="455"/>
      <c r="J305" s="456"/>
      <c r="K305" s="456"/>
      <c r="L305" s="455"/>
    </row>
    <row r="306" spans="1:12" s="389" customFormat="1" hidden="1">
      <c r="A306" s="451" t="s">
        <v>914</v>
      </c>
      <c r="B306" s="456"/>
      <c r="C306" s="456"/>
      <c r="D306" s="456"/>
      <c r="E306" s="456"/>
      <c r="F306" s="456"/>
      <c r="G306" s="456"/>
      <c r="H306" s="398"/>
      <c r="I306" s="455"/>
      <c r="J306" s="456"/>
      <c r="K306" s="456"/>
      <c r="L306" s="455"/>
    </row>
    <row r="307" spans="1:12" s="389" customFormat="1" hidden="1">
      <c r="A307" s="451" t="s">
        <v>915</v>
      </c>
      <c r="B307" s="456"/>
      <c r="C307" s="456"/>
      <c r="D307" s="456"/>
      <c r="E307" s="456"/>
      <c r="F307" s="456"/>
      <c r="G307" s="456"/>
      <c r="H307" s="398"/>
      <c r="I307" s="455"/>
      <c r="J307" s="456"/>
      <c r="K307" s="456"/>
      <c r="L307" s="455"/>
    </row>
    <row r="308" spans="1:12" s="389" customFormat="1" hidden="1">
      <c r="A308" s="451" t="s">
        <v>916</v>
      </c>
      <c r="B308" s="456"/>
      <c r="C308" s="456"/>
      <c r="D308" s="456"/>
      <c r="E308" s="456"/>
      <c r="F308" s="456"/>
      <c r="G308" s="456"/>
      <c r="H308" s="398"/>
      <c r="I308" s="455"/>
      <c r="J308" s="456"/>
      <c r="K308" s="456"/>
      <c r="L308" s="455"/>
    </row>
    <row r="309" spans="1:12" s="389" customFormat="1" hidden="1">
      <c r="A309" s="451" t="s">
        <v>917</v>
      </c>
      <c r="B309" s="456"/>
      <c r="C309" s="456"/>
      <c r="D309" s="456"/>
      <c r="E309" s="456"/>
      <c r="F309" s="456"/>
      <c r="G309" s="456"/>
      <c r="H309" s="398"/>
      <c r="I309" s="455"/>
      <c r="J309" s="456"/>
      <c r="K309" s="456"/>
      <c r="L309" s="455"/>
    </row>
    <row r="310" spans="1:12" ht="21.95" customHeight="1">
      <c r="A310" s="421" t="s">
        <v>359</v>
      </c>
      <c r="B310" s="403">
        <f>B47+B4</f>
        <v>2017905000</v>
      </c>
      <c r="C310" s="403">
        <f>C47+C4</f>
        <v>448354977</v>
      </c>
      <c r="D310" s="403">
        <f>B310+C310</f>
        <v>2466259977</v>
      </c>
      <c r="E310" s="403">
        <f>E47+E4</f>
        <v>1883233900</v>
      </c>
      <c r="F310" s="403">
        <f t="shared" ref="F310" si="112">F47+F4</f>
        <v>-73500000</v>
      </c>
      <c r="G310" s="403">
        <f>G71+G4</f>
        <v>42376700</v>
      </c>
      <c r="H310" s="403">
        <f t="shared" si="102"/>
        <v>2508636677</v>
      </c>
      <c r="I310" s="403">
        <f>I47+I4</f>
        <v>1809733900</v>
      </c>
      <c r="J310" s="403">
        <f>J47+J4</f>
        <v>956383000</v>
      </c>
      <c r="K310" s="403">
        <f t="shared" ref="K310:L310" si="113">K47+K4</f>
        <v>-3000000</v>
      </c>
      <c r="L310" s="403">
        <f t="shared" si="113"/>
        <v>953383000</v>
      </c>
    </row>
    <row r="311" spans="1:12" ht="17.25" customHeight="1">
      <c r="A311" s="419"/>
    </row>
    <row r="312" spans="1:12" ht="24" customHeight="1">
      <c r="A312" s="422"/>
    </row>
    <row r="313" spans="1:12">
      <c r="A313" s="422"/>
    </row>
    <row r="314" spans="1:12">
      <c r="A314" s="422"/>
    </row>
    <row r="315" spans="1:12">
      <c r="A315" s="422"/>
    </row>
    <row r="316" spans="1:12">
      <c r="A316" s="422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L1"/>
  </mergeCells>
  <phoneticPr fontId="37" type="noConversion"/>
  <printOptions horizontalCentered="1"/>
  <pageMargins left="0.78740157480314965" right="0.39370078740157483" top="0.78740157480314965" bottom="0.78740157480314965" header="0.19685039370078741" footer="0.19685039370078741"/>
  <pageSetup paperSize="9" orientation="portrait" r:id="rId3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538</v>
      </c>
    </row>
    <row r="2" spans="1:3" s="248" customFormat="1" ht="37.5" customHeight="1">
      <c r="A2" s="251"/>
      <c r="B2" s="485" t="s">
        <v>592</v>
      </c>
      <c r="C2" s="485"/>
    </row>
    <row r="3" spans="1:3" s="255" customFormat="1" ht="31.5">
      <c r="A3" s="209" t="s">
        <v>42</v>
      </c>
      <c r="B3" s="247" t="s">
        <v>43</v>
      </c>
      <c r="C3" s="209" t="s">
        <v>490</v>
      </c>
    </row>
    <row r="4" spans="1:3" s="199" customFormat="1" ht="18.75">
      <c r="A4" s="486" t="s">
        <v>554</v>
      </c>
      <c r="B4" s="486"/>
      <c r="C4" s="486"/>
    </row>
    <row r="5" spans="1:3" s="199" customFormat="1" ht="18.75">
      <c r="A5" s="256">
        <v>1</v>
      </c>
      <c r="B5" s="221" t="s">
        <v>467</v>
      </c>
      <c r="C5" s="294"/>
    </row>
    <row r="6" spans="1:3" s="199" customFormat="1" ht="37.5">
      <c r="A6" s="210"/>
      <c r="B6" s="222" t="s">
        <v>668</v>
      </c>
      <c r="C6" s="295">
        <v>14000</v>
      </c>
    </row>
    <row r="7" spans="1:3" s="199" customFormat="1" ht="18.75">
      <c r="A7" s="257"/>
      <c r="B7" s="223" t="s">
        <v>61</v>
      </c>
      <c r="C7" s="296">
        <f>SUM(C6:C6)</f>
        <v>14000</v>
      </c>
    </row>
    <row r="8" spans="1:3" s="199" customFormat="1" ht="18.75">
      <c r="A8" s="257">
        <v>2</v>
      </c>
      <c r="B8" s="221" t="s">
        <v>62</v>
      </c>
      <c r="C8" s="294"/>
    </row>
    <row r="9" spans="1:3" s="199" customFormat="1" ht="37.5">
      <c r="A9" s="210"/>
      <c r="B9" s="222" t="s">
        <v>644</v>
      </c>
      <c r="C9" s="295">
        <v>3800</v>
      </c>
    </row>
    <row r="10" spans="1:3" s="199" customFormat="1" ht="37.5">
      <c r="A10" s="210"/>
      <c r="B10" s="222" t="s">
        <v>391</v>
      </c>
      <c r="C10" s="295">
        <v>1950</v>
      </c>
    </row>
    <row r="11" spans="1:3" s="199" customFormat="1" ht="18.75">
      <c r="A11" s="257"/>
      <c r="B11" s="223" t="s">
        <v>63</v>
      </c>
      <c r="C11" s="296">
        <f>SUM(C9:C10)</f>
        <v>5750</v>
      </c>
    </row>
    <row r="12" spans="1:3" s="199" customFormat="1" ht="18.75">
      <c r="A12" s="256">
        <v>3</v>
      </c>
      <c r="B12" s="221" t="s">
        <v>64</v>
      </c>
      <c r="C12" s="294"/>
    </row>
    <row r="13" spans="1:3" s="199" customFormat="1" ht="18.75">
      <c r="A13" s="210"/>
      <c r="B13" s="222" t="s">
        <v>645</v>
      </c>
      <c r="C13" s="295">
        <v>2600</v>
      </c>
    </row>
    <row r="14" spans="1:3" s="199" customFormat="1" ht="18.75">
      <c r="A14" s="257"/>
      <c r="B14" s="223" t="s">
        <v>63</v>
      </c>
      <c r="C14" s="296">
        <f>SUM(C13:C13)</f>
        <v>2600</v>
      </c>
    </row>
    <row r="15" spans="1:3" s="199" customFormat="1" ht="18.75">
      <c r="A15" s="256">
        <v>4</v>
      </c>
      <c r="B15" s="221" t="s">
        <v>25</v>
      </c>
      <c r="C15" s="294"/>
    </row>
    <row r="16" spans="1:3" s="199" customFormat="1" ht="18.75">
      <c r="A16" s="210"/>
      <c r="B16" s="263" t="s">
        <v>664</v>
      </c>
      <c r="C16" s="295">
        <v>2000</v>
      </c>
    </row>
    <row r="17" spans="1:3" s="199" customFormat="1" ht="18.75">
      <c r="A17" s="210"/>
      <c r="B17" s="263" t="s">
        <v>318</v>
      </c>
      <c r="C17" s="295">
        <v>890</v>
      </c>
    </row>
    <row r="18" spans="1:3" s="199" customFormat="1" ht="18.75">
      <c r="A18" s="257"/>
      <c r="B18" s="241" t="s">
        <v>61</v>
      </c>
      <c r="C18" s="296">
        <f>SUM(C16:C17)</f>
        <v>2890</v>
      </c>
    </row>
    <row r="19" spans="1:3" s="199" customFormat="1" ht="18.75">
      <c r="A19" s="256">
        <v>5</v>
      </c>
      <c r="B19" s="221" t="s">
        <v>31</v>
      </c>
      <c r="C19" s="297"/>
    </row>
    <row r="20" spans="1:3" s="199" customFormat="1" ht="18.75">
      <c r="A20" s="257"/>
      <c r="B20" s="222" t="s">
        <v>319</v>
      </c>
      <c r="C20" s="295">
        <v>10100</v>
      </c>
    </row>
    <row r="21" spans="1:3" s="199" customFormat="1" ht="18.75">
      <c r="A21" s="257"/>
      <c r="B21" s="222" t="s">
        <v>320</v>
      </c>
      <c r="C21" s="295">
        <v>2800</v>
      </c>
    </row>
    <row r="22" spans="1:3" s="199" customFormat="1" ht="18.75">
      <c r="A22" s="257"/>
      <c r="B22" s="222" t="s">
        <v>321</v>
      </c>
      <c r="C22" s="295">
        <v>1750</v>
      </c>
    </row>
    <row r="23" spans="1:3" s="199" customFormat="1" ht="18.75">
      <c r="A23" s="257"/>
      <c r="B23" s="222" t="s">
        <v>322</v>
      </c>
      <c r="C23" s="295">
        <v>1600</v>
      </c>
    </row>
    <row r="24" spans="1:3" s="199" customFormat="1" ht="18.75">
      <c r="A24" s="257"/>
      <c r="B24" s="222" t="s">
        <v>323</v>
      </c>
      <c r="C24" s="295">
        <v>2400</v>
      </c>
    </row>
    <row r="25" spans="1:3" s="199" customFormat="1" ht="18.75">
      <c r="A25" s="257"/>
      <c r="B25" s="222" t="s">
        <v>324</v>
      </c>
      <c r="C25" s="295">
        <v>2600</v>
      </c>
    </row>
    <row r="26" spans="1:3" s="199" customFormat="1" ht="18.75">
      <c r="A26" s="257"/>
      <c r="B26" s="223" t="s">
        <v>63</v>
      </c>
      <c r="C26" s="296">
        <f>SUM(C20:C25)</f>
        <v>21250</v>
      </c>
    </row>
    <row r="27" spans="1:3" s="199" customFormat="1" ht="18.75">
      <c r="A27" s="256">
        <v>6</v>
      </c>
      <c r="B27" s="221" t="s">
        <v>35</v>
      </c>
      <c r="C27" s="297"/>
    </row>
    <row r="28" spans="1:3" s="199" customFormat="1" ht="18.75">
      <c r="A28" s="257"/>
      <c r="B28" s="222" t="s">
        <v>325</v>
      </c>
      <c r="C28" s="298">
        <v>5900</v>
      </c>
    </row>
    <row r="29" spans="1:3" s="199" customFormat="1" ht="37.5">
      <c r="A29" s="257"/>
      <c r="B29" s="222" t="s">
        <v>326</v>
      </c>
      <c r="C29" s="295">
        <v>3600</v>
      </c>
    </row>
    <row r="30" spans="1:3" s="199" customFormat="1" ht="37.5">
      <c r="A30" s="257"/>
      <c r="B30" s="222" t="s">
        <v>327</v>
      </c>
      <c r="C30" s="295">
        <v>18000</v>
      </c>
    </row>
    <row r="31" spans="1:3" s="199" customFormat="1" ht="18.75">
      <c r="A31" s="257"/>
      <c r="B31" s="222" t="s">
        <v>328</v>
      </c>
      <c r="C31" s="295">
        <v>4000</v>
      </c>
    </row>
    <row r="32" spans="1:3" s="199" customFormat="1" ht="37.5">
      <c r="A32" s="257"/>
      <c r="B32" s="222" t="s">
        <v>329</v>
      </c>
      <c r="C32" s="295">
        <v>7000</v>
      </c>
    </row>
    <row r="33" spans="1:3" s="199" customFormat="1" ht="18.75">
      <c r="A33" s="257"/>
      <c r="B33" s="223" t="s">
        <v>63</v>
      </c>
      <c r="C33" s="296">
        <f>SUM(C28:C32)</f>
        <v>38500</v>
      </c>
    </row>
    <row r="34" spans="1:3" s="199" customFormat="1" ht="18.75">
      <c r="A34" s="256">
        <v>7</v>
      </c>
      <c r="B34" s="221" t="s">
        <v>36</v>
      </c>
      <c r="C34" s="294"/>
    </row>
    <row r="35" spans="1:3" s="199" customFormat="1" ht="18.75">
      <c r="A35" s="210"/>
      <c r="B35" s="222" t="s">
        <v>330</v>
      </c>
      <c r="C35" s="295">
        <v>3500</v>
      </c>
    </row>
    <row r="36" spans="1:3" s="199" customFormat="1" ht="18.75">
      <c r="A36" s="210"/>
      <c r="B36" s="264" t="s">
        <v>331</v>
      </c>
      <c r="C36" s="295">
        <v>4000</v>
      </c>
    </row>
    <row r="37" spans="1:3" s="199" customFormat="1" ht="18.75">
      <c r="A37" s="257"/>
      <c r="B37" s="223" t="s">
        <v>61</v>
      </c>
      <c r="C37" s="296">
        <f>SUM(C35:C36)</f>
        <v>7500</v>
      </c>
    </row>
    <row r="38" spans="1:3" s="199" customFormat="1" ht="18.75">
      <c r="A38" s="256">
        <v>8</v>
      </c>
      <c r="B38" s="221" t="s">
        <v>38</v>
      </c>
      <c r="C38" s="297"/>
    </row>
    <row r="39" spans="1:3" s="199" customFormat="1" ht="18.75">
      <c r="A39" s="210"/>
      <c r="B39" s="222" t="s">
        <v>9</v>
      </c>
      <c r="C39" s="295">
        <v>3000</v>
      </c>
    </row>
    <row r="40" spans="1:3" s="199" customFormat="1" ht="37.5">
      <c r="A40" s="224"/>
      <c r="B40" s="222" t="s">
        <v>10</v>
      </c>
      <c r="C40" s="295">
        <v>2148</v>
      </c>
    </row>
    <row r="41" spans="1:3" s="199" customFormat="1" ht="18.75">
      <c r="A41" s="257"/>
      <c r="B41" s="223" t="s">
        <v>61</v>
      </c>
      <c r="C41" s="296">
        <f>SUM(C39:C40)</f>
        <v>5148</v>
      </c>
    </row>
    <row r="42" spans="1:3" s="199" customFormat="1" ht="18.75">
      <c r="A42" s="256">
        <v>9</v>
      </c>
      <c r="B42" s="221" t="s">
        <v>39</v>
      </c>
      <c r="C42" s="297"/>
    </row>
    <row r="43" spans="1:3" s="199" customFormat="1" ht="36" customHeight="1">
      <c r="A43" s="210"/>
      <c r="B43" s="222" t="s">
        <v>45</v>
      </c>
      <c r="C43" s="295">
        <v>15000</v>
      </c>
    </row>
    <row r="44" spans="1:3" s="199" customFormat="1" ht="18.75">
      <c r="A44" s="257"/>
      <c r="B44" s="223" t="s">
        <v>61</v>
      </c>
      <c r="C44" s="296">
        <f>SUM(C43:C43)</f>
        <v>15000</v>
      </c>
    </row>
    <row r="45" spans="1:3" s="199" customFormat="1" ht="18.75">
      <c r="A45" s="256">
        <v>10</v>
      </c>
      <c r="B45" s="221" t="s">
        <v>40</v>
      </c>
      <c r="C45" s="294"/>
    </row>
    <row r="46" spans="1:3" s="199" customFormat="1" ht="20.25" customHeight="1">
      <c r="A46" s="210"/>
      <c r="B46" s="242" t="s">
        <v>46</v>
      </c>
      <c r="C46" s="295">
        <v>7000</v>
      </c>
    </row>
    <row r="47" spans="1:3" s="199" customFormat="1" ht="18.75">
      <c r="A47" s="210"/>
      <c r="B47" s="242" t="s">
        <v>47</v>
      </c>
      <c r="C47" s="295">
        <v>5000</v>
      </c>
    </row>
    <row r="48" spans="1:3" s="199" customFormat="1" ht="18.75">
      <c r="A48" s="257"/>
      <c r="B48" s="223" t="s">
        <v>61</v>
      </c>
      <c r="C48" s="296">
        <f>SUM(C46:C47)</f>
        <v>12000</v>
      </c>
    </row>
    <row r="49" spans="1:3" s="199" customFormat="1" ht="18.75">
      <c r="A49" s="257"/>
      <c r="B49" s="225" t="s">
        <v>558</v>
      </c>
      <c r="C49" s="296">
        <f>C48+C44+C41+C37+C33+C26+C18+C14+C11+C7</f>
        <v>124638</v>
      </c>
    </row>
    <row r="50" spans="1:3" s="197" customFormat="1" ht="18.75" hidden="1" outlineLevel="1">
      <c r="A50" s="486" t="s">
        <v>52</v>
      </c>
      <c r="B50" s="486"/>
      <c r="C50" s="486"/>
    </row>
    <row r="51" spans="1:3" s="199" customFormat="1" ht="18.75" hidden="1" outlineLevel="1">
      <c r="A51" s="256">
        <v>1</v>
      </c>
      <c r="B51" s="221" t="s">
        <v>53</v>
      </c>
      <c r="C51" s="294"/>
    </row>
    <row r="52" spans="1:3" s="200" customFormat="1" ht="18.75" hidden="1" outlineLevel="1">
      <c r="A52" s="210"/>
      <c r="B52" s="224" t="s">
        <v>665</v>
      </c>
      <c r="C52" s="295">
        <v>3500</v>
      </c>
    </row>
    <row r="53" spans="1:3" s="200" customFormat="1" ht="18.75" hidden="1" outlineLevel="1">
      <c r="A53" s="210"/>
      <c r="B53" s="225" t="s">
        <v>63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54</v>
      </c>
      <c r="C54" s="294"/>
    </row>
    <row r="55" spans="1:3" s="200" customFormat="1" ht="37.5" hidden="1" outlineLevel="1">
      <c r="A55" s="210"/>
      <c r="B55" s="224" t="s">
        <v>647</v>
      </c>
      <c r="C55" s="295">
        <v>4400</v>
      </c>
    </row>
    <row r="56" spans="1:3" s="200" customFormat="1" ht="37.5" hidden="1" outlineLevel="1">
      <c r="A56" s="210"/>
      <c r="B56" s="224" t="s">
        <v>646</v>
      </c>
      <c r="C56" s="295">
        <v>8000</v>
      </c>
    </row>
    <row r="57" spans="1:3" s="199" customFormat="1" ht="18.75" hidden="1" outlineLevel="1">
      <c r="A57" s="257"/>
      <c r="B57" s="225" t="s">
        <v>63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55</v>
      </c>
      <c r="C58" s="294"/>
    </row>
    <row r="59" spans="1:3" s="200" customFormat="1" ht="56.25" hidden="1" outlineLevel="1">
      <c r="A59" s="210"/>
      <c r="B59" s="224" t="s">
        <v>153</v>
      </c>
      <c r="C59" s="295">
        <v>500</v>
      </c>
    </row>
    <row r="60" spans="1:3" s="200" customFormat="1" ht="18.75" hidden="1" outlineLevel="1">
      <c r="A60" s="210"/>
      <c r="B60" s="226" t="s">
        <v>564</v>
      </c>
      <c r="C60" s="295">
        <v>7789</v>
      </c>
    </row>
    <row r="61" spans="1:3" s="200" customFormat="1" ht="45.75" hidden="1" customHeight="1" outlineLevel="1">
      <c r="A61" s="210"/>
      <c r="B61" s="226" t="s">
        <v>563</v>
      </c>
      <c r="C61" s="295">
        <v>1000</v>
      </c>
    </row>
    <row r="62" spans="1:3" s="199" customFormat="1" ht="18.75" hidden="1" outlineLevel="1">
      <c r="A62" s="257"/>
      <c r="B62" s="225" t="s">
        <v>63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56</v>
      </c>
      <c r="C63" s="294"/>
    </row>
    <row r="64" spans="1:3" s="200" customFormat="1" ht="35.25" hidden="1" customHeight="1" outlineLevel="1">
      <c r="A64" s="210"/>
      <c r="B64" s="224" t="s">
        <v>552</v>
      </c>
      <c r="C64" s="295">
        <v>4750</v>
      </c>
    </row>
    <row r="65" spans="1:3" s="200" customFormat="1" ht="28.5" hidden="1" customHeight="1" outlineLevel="1">
      <c r="A65" s="210"/>
      <c r="B65" s="224" t="s">
        <v>551</v>
      </c>
      <c r="C65" s="295">
        <v>20000</v>
      </c>
    </row>
    <row r="66" spans="1:3" s="200" customFormat="1" ht="37.5" hidden="1" outlineLevel="1">
      <c r="A66" s="210"/>
      <c r="B66" s="224" t="s">
        <v>550</v>
      </c>
      <c r="C66" s="295">
        <v>400</v>
      </c>
    </row>
    <row r="67" spans="1:3" s="200" customFormat="1" ht="18.75" hidden="1" outlineLevel="1">
      <c r="A67" s="210"/>
      <c r="B67" s="224" t="s">
        <v>428</v>
      </c>
      <c r="C67" s="295">
        <v>470</v>
      </c>
    </row>
    <row r="68" spans="1:3" s="200" customFormat="1" ht="18.75" hidden="1" outlineLevel="1">
      <c r="A68" s="210"/>
      <c r="B68" s="224" t="s">
        <v>427</v>
      </c>
      <c r="C68" s="295">
        <v>470</v>
      </c>
    </row>
    <row r="69" spans="1:3" s="199" customFormat="1" ht="18.75" hidden="1" outlineLevel="1">
      <c r="A69" s="257"/>
      <c r="B69" s="225" t="s">
        <v>61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57</v>
      </c>
      <c r="C70" s="294"/>
    </row>
    <row r="71" spans="1:3" s="200" customFormat="1" ht="37.5" hidden="1" outlineLevel="1">
      <c r="A71" s="210"/>
      <c r="B71" s="224" t="s">
        <v>392</v>
      </c>
      <c r="C71" s="295">
        <v>5400</v>
      </c>
    </row>
    <row r="72" spans="1:3" s="199" customFormat="1" ht="18.75" hidden="1" outlineLevel="1">
      <c r="A72" s="257"/>
      <c r="B72" s="225" t="s">
        <v>61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24</v>
      </c>
      <c r="C73" s="294"/>
    </row>
    <row r="74" spans="1:3" s="199" customFormat="1" ht="18.75" hidden="1" outlineLevel="1">
      <c r="A74" s="257"/>
      <c r="B74" s="227" t="s">
        <v>81</v>
      </c>
      <c r="C74" s="295">
        <v>3000</v>
      </c>
    </row>
    <row r="75" spans="1:3" s="200" customFormat="1" ht="64.5" hidden="1" customHeight="1" outlineLevel="1">
      <c r="A75" s="210"/>
      <c r="B75" s="227" t="s">
        <v>80</v>
      </c>
      <c r="C75" s="295">
        <v>1700</v>
      </c>
    </row>
    <row r="76" spans="1:3" s="199" customFormat="1" ht="15" hidden="1" customHeight="1" outlineLevel="1">
      <c r="A76" s="257"/>
      <c r="B76" s="225" t="s">
        <v>61</v>
      </c>
      <c r="C76" s="296">
        <f>SUM(C74:C75)</f>
        <v>4700</v>
      </c>
    </row>
    <row r="77" spans="1:3" s="199" customFormat="1" ht="18.75" hidden="1" outlineLevel="1">
      <c r="A77" s="257" t="s">
        <v>109</v>
      </c>
      <c r="B77" s="225" t="s">
        <v>58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25</v>
      </c>
      <c r="C79" s="297"/>
    </row>
    <row r="80" spans="1:3" s="200" customFormat="1" ht="37.5" hidden="1" outlineLevel="1">
      <c r="A80" s="210"/>
      <c r="B80" s="226" t="s">
        <v>82</v>
      </c>
      <c r="C80" s="295">
        <v>4000</v>
      </c>
    </row>
    <row r="81" spans="1:3" s="199" customFormat="1" ht="18.75" hidden="1" outlineLevel="1">
      <c r="A81" s="257"/>
      <c r="B81" s="225" t="s">
        <v>63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578</v>
      </c>
      <c r="C82" s="297"/>
    </row>
    <row r="83" spans="1:3" s="200" customFormat="1" ht="49.5" hidden="1" customHeight="1" outlineLevel="1">
      <c r="A83" s="210"/>
      <c r="B83" s="224" t="s">
        <v>83</v>
      </c>
      <c r="C83" s="295">
        <v>5000</v>
      </c>
    </row>
    <row r="84" spans="1:3" s="199" customFormat="1" ht="18.75" hidden="1" outlineLevel="1">
      <c r="A84" s="257"/>
      <c r="B84" s="225" t="s">
        <v>61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31</v>
      </c>
      <c r="C85" s="294"/>
    </row>
    <row r="86" spans="1:3" s="200" customFormat="1" ht="18.75" hidden="1" outlineLevel="1">
      <c r="A86" s="210"/>
      <c r="B86" s="224" t="s">
        <v>84</v>
      </c>
      <c r="C86" s="295">
        <v>9100</v>
      </c>
    </row>
    <row r="87" spans="1:3" s="200" customFormat="1" ht="37.5" hidden="1" outlineLevel="1">
      <c r="A87" s="210"/>
      <c r="B87" s="224" t="s">
        <v>85</v>
      </c>
      <c r="C87" s="295">
        <v>590</v>
      </c>
    </row>
    <row r="88" spans="1:3" s="199" customFormat="1" ht="18.75" hidden="1" outlineLevel="1">
      <c r="A88" s="257"/>
      <c r="B88" s="225" t="s">
        <v>63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32</v>
      </c>
      <c r="C89" s="297"/>
    </row>
    <row r="90" spans="1:3" s="200" customFormat="1" ht="48.75" hidden="1" customHeight="1" outlineLevel="1">
      <c r="A90" s="210"/>
      <c r="B90" s="226" t="s">
        <v>86</v>
      </c>
      <c r="C90" s="295">
        <v>3900</v>
      </c>
    </row>
    <row r="91" spans="1:3" s="199" customFormat="1" ht="18.75" hidden="1" outlineLevel="1">
      <c r="A91" s="257"/>
      <c r="B91" s="225" t="s">
        <v>63</v>
      </c>
      <c r="C91" s="296">
        <f>SUM(C90:C90)</f>
        <v>3900</v>
      </c>
    </row>
    <row r="92" spans="1:3" s="199" customFormat="1" ht="18.75" hidden="1" outlineLevel="1">
      <c r="A92" s="257" t="s">
        <v>115</v>
      </c>
      <c r="B92" s="225" t="s">
        <v>34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33</v>
      </c>
      <c r="C94" s="297"/>
    </row>
    <row r="95" spans="1:3" s="200" customFormat="1" ht="37.5" hidden="1" outlineLevel="1">
      <c r="A95" s="210"/>
      <c r="B95" s="227" t="s">
        <v>90</v>
      </c>
      <c r="C95" s="295">
        <v>4800</v>
      </c>
    </row>
    <row r="96" spans="1:3" s="200" customFormat="1" ht="18.75" hidden="1" outlineLevel="1">
      <c r="A96" s="210"/>
      <c r="B96" s="227" t="s">
        <v>89</v>
      </c>
      <c r="C96" s="295">
        <v>4800</v>
      </c>
    </row>
    <row r="97" spans="1:3" s="200" customFormat="1" ht="18.75" hidden="1" outlineLevel="1">
      <c r="A97" s="210"/>
      <c r="B97" s="227" t="s">
        <v>88</v>
      </c>
      <c r="C97" s="295">
        <v>2000</v>
      </c>
    </row>
    <row r="98" spans="1:3" s="200" customFormat="1" ht="37.5" hidden="1" outlineLevel="1">
      <c r="A98" s="210"/>
      <c r="B98" s="227" t="s">
        <v>87</v>
      </c>
      <c r="C98" s="295">
        <v>4800</v>
      </c>
    </row>
    <row r="99" spans="1:3" s="200" customFormat="1" ht="18.75" hidden="1" outlineLevel="1">
      <c r="A99" s="210"/>
      <c r="B99" s="225" t="s">
        <v>63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579</v>
      </c>
      <c r="C100" s="294"/>
    </row>
    <row r="101" spans="1:3" s="200" customFormat="1" ht="18.75" hidden="1" outlineLevel="1">
      <c r="A101" s="210"/>
      <c r="B101" s="224" t="s">
        <v>220</v>
      </c>
      <c r="C101" s="295">
        <v>3000</v>
      </c>
    </row>
    <row r="102" spans="1:3" s="200" customFormat="1" ht="18.75" hidden="1" outlineLevel="1">
      <c r="A102" s="210"/>
      <c r="B102" s="225" t="s">
        <v>63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580</v>
      </c>
      <c r="C104" s="294"/>
    </row>
    <row r="105" spans="1:3" s="206" customFormat="1" ht="34.700000000000003" hidden="1" customHeight="1" outlineLevel="1">
      <c r="A105" s="258"/>
      <c r="B105" s="226" t="s">
        <v>118</v>
      </c>
      <c r="C105" s="299">
        <v>1000</v>
      </c>
    </row>
    <row r="106" spans="1:3" s="199" customFormat="1" ht="18.75" hidden="1" outlineLevel="1">
      <c r="A106" s="257"/>
      <c r="B106" s="225" t="s">
        <v>63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36</v>
      </c>
      <c r="C107" s="294"/>
    </row>
    <row r="108" spans="1:3" s="200" customFormat="1" ht="37.5" hidden="1" outlineLevel="1">
      <c r="A108" s="258"/>
      <c r="B108" s="224" t="s">
        <v>119</v>
      </c>
      <c r="C108" s="295">
        <v>5900</v>
      </c>
    </row>
    <row r="109" spans="1:3" s="199" customFormat="1" ht="18.75" hidden="1" outlineLevel="1">
      <c r="A109" s="257"/>
      <c r="B109" s="225" t="s">
        <v>61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511</v>
      </c>
      <c r="C110" s="294"/>
    </row>
    <row r="111" spans="1:3" s="199" customFormat="1" ht="56.25" hidden="1" outlineLevel="1">
      <c r="A111" s="210"/>
      <c r="B111" s="224" t="s">
        <v>122</v>
      </c>
      <c r="C111" s="295">
        <v>7000</v>
      </c>
    </row>
    <row r="112" spans="1:3" s="199" customFormat="1" ht="37.5" hidden="1" outlineLevel="1">
      <c r="A112" s="210"/>
      <c r="B112" s="224" t="s">
        <v>121</v>
      </c>
      <c r="C112" s="295">
        <v>7600</v>
      </c>
    </row>
    <row r="113" spans="1:3" s="199" customFormat="1" ht="37.5" hidden="1" outlineLevel="1">
      <c r="A113" s="210"/>
      <c r="B113" s="224" t="s">
        <v>120</v>
      </c>
      <c r="C113" s="295">
        <v>1000</v>
      </c>
    </row>
    <row r="114" spans="1:3" s="199" customFormat="1" ht="18.75" hidden="1" outlineLevel="1">
      <c r="A114" s="257"/>
      <c r="B114" s="225" t="s">
        <v>63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38</v>
      </c>
      <c r="C115" s="297"/>
    </row>
    <row r="116" spans="1:3" s="200" customFormat="1" ht="18.75" hidden="1" outlineLevel="1">
      <c r="A116" s="224"/>
      <c r="B116" s="224" t="s">
        <v>123</v>
      </c>
      <c r="C116" s="295">
        <v>8000</v>
      </c>
    </row>
    <row r="117" spans="1:3" s="199" customFormat="1" ht="18.75" hidden="1" outlineLevel="1">
      <c r="A117" s="257"/>
      <c r="B117" s="225" t="s">
        <v>61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39</v>
      </c>
      <c r="C118" s="294"/>
    </row>
    <row r="119" spans="1:3" s="200" customFormat="1" ht="36.75" hidden="1" customHeight="1" outlineLevel="1">
      <c r="A119" s="210"/>
      <c r="B119" s="224" t="s">
        <v>503</v>
      </c>
      <c r="C119" s="295">
        <v>7000</v>
      </c>
    </row>
    <row r="120" spans="1:3" s="200" customFormat="1" ht="37.5" hidden="1" outlineLevel="1">
      <c r="A120" s="210"/>
      <c r="B120" s="224" t="s">
        <v>127</v>
      </c>
      <c r="C120" s="295">
        <v>1900</v>
      </c>
    </row>
    <row r="121" spans="1:3" s="200" customFormat="1" ht="18.75" hidden="1" outlineLevel="1">
      <c r="A121" s="210"/>
      <c r="B121" s="224" t="s">
        <v>619</v>
      </c>
      <c r="C121" s="295">
        <v>8881</v>
      </c>
    </row>
    <row r="122" spans="1:3" s="200" customFormat="1" ht="37.5" hidden="1" outlineLevel="1">
      <c r="A122" s="210"/>
      <c r="B122" s="224" t="s">
        <v>618</v>
      </c>
      <c r="C122" s="295">
        <v>1600</v>
      </c>
    </row>
    <row r="123" spans="1:3" s="200" customFormat="1" ht="18.75" hidden="1" outlineLevel="1">
      <c r="A123" s="210"/>
      <c r="B123" s="225" t="s">
        <v>61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40</v>
      </c>
      <c r="C124" s="297"/>
    </row>
    <row r="125" spans="1:3" s="200" customFormat="1" ht="37.5" hidden="1" outlineLevel="1">
      <c r="A125" s="210"/>
      <c r="B125" s="227" t="s">
        <v>513</v>
      </c>
      <c r="C125" s="295">
        <v>5000</v>
      </c>
    </row>
    <row r="126" spans="1:3" s="200" customFormat="1" ht="37.5" hidden="1" outlineLevel="1">
      <c r="A126" s="210"/>
      <c r="B126" s="227" t="s">
        <v>514</v>
      </c>
      <c r="C126" s="295">
        <v>2000</v>
      </c>
    </row>
    <row r="127" spans="1:3" s="200" customFormat="1" ht="37.5" hidden="1" outlineLevel="1">
      <c r="A127" s="210"/>
      <c r="B127" s="224" t="s">
        <v>515</v>
      </c>
      <c r="C127" s="295">
        <v>6000</v>
      </c>
    </row>
    <row r="128" spans="1:3" s="200" customFormat="1" ht="18.75" hidden="1" outlineLevel="1">
      <c r="A128" s="210"/>
      <c r="B128" s="225" t="s">
        <v>61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512</v>
      </c>
      <c r="C129" s="294"/>
    </row>
    <row r="130" spans="1:3" s="199" customFormat="1" ht="54.75" hidden="1" customHeight="1" outlineLevel="1">
      <c r="A130" s="257"/>
      <c r="B130" s="227" t="s">
        <v>502</v>
      </c>
      <c r="C130" s="295">
        <v>10000</v>
      </c>
    </row>
    <row r="131" spans="1:3" s="199" customFormat="1" ht="56.25" hidden="1" outlineLevel="1">
      <c r="A131" s="257"/>
      <c r="B131" s="227" t="s">
        <v>589</v>
      </c>
      <c r="C131" s="295">
        <v>5000</v>
      </c>
    </row>
    <row r="132" spans="1:3" s="199" customFormat="1" ht="56.25" hidden="1" outlineLevel="1">
      <c r="A132" s="257"/>
      <c r="B132" s="227" t="s">
        <v>590</v>
      </c>
      <c r="C132" s="295">
        <v>3000</v>
      </c>
    </row>
    <row r="133" spans="1:3" s="199" customFormat="1" ht="18.75" hidden="1" outlineLevel="1">
      <c r="A133" s="257"/>
      <c r="B133" s="225" t="s">
        <v>63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591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86" t="s">
        <v>537</v>
      </c>
      <c r="B136" s="486"/>
      <c r="C136" s="486"/>
    </row>
    <row r="137" spans="1:3" s="199" customFormat="1" ht="18.75">
      <c r="A137" s="256">
        <v>1</v>
      </c>
      <c r="B137" s="221" t="s">
        <v>54</v>
      </c>
      <c r="C137" s="294"/>
    </row>
    <row r="138" spans="1:3" s="199" customFormat="1" ht="37.5">
      <c r="A138" s="210"/>
      <c r="B138" s="222" t="s">
        <v>540</v>
      </c>
      <c r="C138" s="295">
        <v>100</v>
      </c>
    </row>
    <row r="139" spans="1:3" s="199" customFormat="1" ht="37.5">
      <c r="A139" s="210"/>
      <c r="B139" s="222" t="s">
        <v>541</v>
      </c>
      <c r="C139" s="295">
        <v>4900</v>
      </c>
    </row>
    <row r="140" spans="1:3" s="199" customFormat="1" ht="18.75">
      <c r="A140" s="257"/>
      <c r="B140" s="223" t="s">
        <v>63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55</v>
      </c>
      <c r="C141" s="294"/>
    </row>
    <row r="142" spans="1:3" s="199" customFormat="1" ht="18.75">
      <c r="A142" s="210"/>
      <c r="B142" s="239" t="s">
        <v>542</v>
      </c>
      <c r="C142" s="295">
        <v>1500</v>
      </c>
    </row>
    <row r="143" spans="1:3" s="199" customFormat="1" ht="56.25">
      <c r="A143" s="210"/>
      <c r="B143" s="222" t="s">
        <v>144</v>
      </c>
      <c r="C143" s="295">
        <v>1300</v>
      </c>
    </row>
    <row r="144" spans="1:3" s="199" customFormat="1" ht="18.75">
      <c r="A144" s="257"/>
      <c r="B144" s="223" t="s">
        <v>63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57</v>
      </c>
      <c r="C145" s="294"/>
    </row>
    <row r="146" spans="1:3" s="199" customFormat="1" ht="18.75">
      <c r="A146" s="231"/>
      <c r="B146" s="239" t="s">
        <v>145</v>
      </c>
      <c r="C146" s="299">
        <v>2000</v>
      </c>
    </row>
    <row r="147" spans="1:3" s="199" customFormat="1" ht="18.75">
      <c r="A147" s="231"/>
      <c r="B147" s="239" t="s">
        <v>124</v>
      </c>
      <c r="C147" s="299">
        <v>700</v>
      </c>
    </row>
    <row r="148" spans="1:3" s="199" customFormat="1" ht="18.75">
      <c r="A148" s="231"/>
      <c r="B148" s="239" t="s">
        <v>125</v>
      </c>
      <c r="C148" s="299">
        <v>500</v>
      </c>
    </row>
    <row r="149" spans="1:3" s="199" customFormat="1" ht="18.75">
      <c r="A149" s="231"/>
      <c r="B149" s="239" t="s">
        <v>126</v>
      </c>
      <c r="C149" s="299">
        <v>500</v>
      </c>
    </row>
    <row r="150" spans="1:3" s="199" customFormat="1" ht="18.75">
      <c r="A150" s="257"/>
      <c r="B150" s="223" t="s">
        <v>61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31</v>
      </c>
      <c r="C151" s="294"/>
    </row>
    <row r="152" spans="1:3" s="199" customFormat="1" ht="37.5">
      <c r="A152" s="210"/>
      <c r="B152" s="222" t="s">
        <v>517</v>
      </c>
      <c r="C152" s="295">
        <v>8900</v>
      </c>
    </row>
    <row r="153" spans="1:3" s="199" customFormat="1" ht="18.75">
      <c r="A153" s="210"/>
      <c r="B153" s="222" t="s">
        <v>518</v>
      </c>
      <c r="C153" s="295">
        <v>500</v>
      </c>
    </row>
    <row r="154" spans="1:3" s="199" customFormat="1" ht="18.75">
      <c r="A154" s="210"/>
      <c r="B154" s="222" t="s">
        <v>519</v>
      </c>
      <c r="C154" s="295">
        <v>600</v>
      </c>
    </row>
    <row r="155" spans="1:3" s="199" customFormat="1" ht="37.5">
      <c r="A155" s="210"/>
      <c r="B155" s="222" t="s">
        <v>520</v>
      </c>
      <c r="C155" s="295">
        <v>480</v>
      </c>
    </row>
    <row r="156" spans="1:3" s="199" customFormat="1" ht="18.75">
      <c r="A156" s="257"/>
      <c r="B156" s="223" t="s">
        <v>63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580</v>
      </c>
      <c r="C157" s="294"/>
    </row>
    <row r="158" spans="1:3" s="199" customFormat="1" ht="56.25">
      <c r="A158" s="258"/>
      <c r="B158" s="239" t="s">
        <v>571</v>
      </c>
      <c r="C158" s="299">
        <v>280</v>
      </c>
    </row>
    <row r="159" spans="1:3" s="199" customFormat="1" ht="37.5">
      <c r="A159" s="210"/>
      <c r="B159" s="222" t="s">
        <v>522</v>
      </c>
      <c r="C159" s="295">
        <v>5400</v>
      </c>
    </row>
    <row r="160" spans="1:3" s="199" customFormat="1" ht="37.5" customHeight="1">
      <c r="A160" s="210"/>
      <c r="B160" s="222" t="s">
        <v>523</v>
      </c>
      <c r="C160" s="295">
        <v>2700</v>
      </c>
    </row>
    <row r="161" spans="1:3" s="199" customFormat="1" ht="37.5">
      <c r="A161" s="210"/>
      <c r="B161" s="222" t="s">
        <v>524</v>
      </c>
      <c r="C161" s="295">
        <v>800</v>
      </c>
    </row>
    <row r="162" spans="1:3" s="199" customFormat="1" ht="56.25">
      <c r="A162" s="210"/>
      <c r="B162" s="222" t="s">
        <v>16</v>
      </c>
      <c r="C162" s="295">
        <v>14000</v>
      </c>
    </row>
    <row r="163" spans="1:3" s="199" customFormat="1" ht="37.5">
      <c r="A163" s="210"/>
      <c r="B163" s="222" t="s">
        <v>184</v>
      </c>
      <c r="C163" s="295">
        <v>2000</v>
      </c>
    </row>
    <row r="164" spans="1:3" s="199" customFormat="1" ht="18.75">
      <c r="A164" s="257"/>
      <c r="B164" s="223" t="s">
        <v>63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36</v>
      </c>
      <c r="C165" s="294"/>
    </row>
    <row r="166" spans="1:3" s="199" customFormat="1" ht="37.5">
      <c r="A166" s="258"/>
      <c r="B166" s="222" t="s">
        <v>185</v>
      </c>
      <c r="C166" s="295">
        <v>1848</v>
      </c>
    </row>
    <row r="167" spans="1:3" s="199" customFormat="1" ht="37.5">
      <c r="A167" s="258"/>
      <c r="B167" s="222" t="s">
        <v>186</v>
      </c>
      <c r="C167" s="295">
        <v>3912</v>
      </c>
    </row>
    <row r="168" spans="1:3" s="199" customFormat="1" ht="37.5">
      <c r="A168" s="258"/>
      <c r="B168" s="222" t="s">
        <v>187</v>
      </c>
      <c r="C168" s="295">
        <v>2495</v>
      </c>
    </row>
    <row r="169" spans="1:3" s="199" customFormat="1" ht="18.75">
      <c r="A169" s="258"/>
      <c r="B169" s="222" t="s">
        <v>201</v>
      </c>
      <c r="C169" s="295">
        <v>1500</v>
      </c>
    </row>
    <row r="170" spans="1:3" s="199" customFormat="1" ht="18.75">
      <c r="A170" s="257"/>
      <c r="B170" s="223" t="s">
        <v>61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38</v>
      </c>
      <c r="C171" s="297"/>
    </row>
    <row r="172" spans="1:3" s="199" customFormat="1" ht="37.5">
      <c r="A172" s="210"/>
      <c r="B172" s="222" t="s">
        <v>202</v>
      </c>
      <c r="C172" s="295">
        <v>5000</v>
      </c>
    </row>
    <row r="173" spans="1:3" s="199" customFormat="1" ht="37.5">
      <c r="A173" s="210"/>
      <c r="B173" s="222" t="s">
        <v>669</v>
      </c>
      <c r="C173" s="295">
        <v>1000</v>
      </c>
    </row>
    <row r="174" spans="1:3" s="199" customFormat="1" ht="17.25" customHeight="1">
      <c r="A174" s="224"/>
      <c r="B174" s="222" t="s">
        <v>670</v>
      </c>
      <c r="C174" s="295">
        <v>3000</v>
      </c>
    </row>
    <row r="175" spans="1:3" s="199" customFormat="1" ht="18.75">
      <c r="A175" s="224"/>
      <c r="B175" s="222" t="s">
        <v>671</v>
      </c>
      <c r="C175" s="295">
        <v>22000</v>
      </c>
    </row>
    <row r="176" spans="1:3" s="199" customFormat="1" ht="18.75">
      <c r="A176" s="257"/>
      <c r="B176" s="223" t="s">
        <v>61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39</v>
      </c>
      <c r="C177" s="294"/>
    </row>
    <row r="178" spans="1:9" s="199" customFormat="1" ht="18.75">
      <c r="A178" s="210"/>
      <c r="B178" s="222" t="s">
        <v>619</v>
      </c>
      <c r="C178" s="295">
        <v>8881</v>
      </c>
    </row>
    <row r="179" spans="1:9" s="199" customFormat="1" ht="37.5">
      <c r="A179" s="210"/>
      <c r="B179" s="222" t="s">
        <v>672</v>
      </c>
      <c r="C179" s="295">
        <v>20000</v>
      </c>
    </row>
    <row r="180" spans="1:9" s="199" customFormat="1" ht="18.75">
      <c r="A180" s="210"/>
      <c r="B180" s="222" t="s">
        <v>348</v>
      </c>
      <c r="C180" s="295">
        <v>12329</v>
      </c>
    </row>
    <row r="181" spans="1:9" s="199" customFormat="1" ht="37.5">
      <c r="A181" s="210"/>
      <c r="B181" s="222" t="s">
        <v>349</v>
      </c>
      <c r="C181" s="295">
        <v>1255</v>
      </c>
    </row>
    <row r="182" spans="1:9" s="199" customFormat="1" ht="37.5">
      <c r="A182" s="210"/>
      <c r="B182" s="222" t="s">
        <v>350</v>
      </c>
      <c r="C182" s="295">
        <v>4500</v>
      </c>
    </row>
    <row r="183" spans="1:9" s="199" customFormat="1" ht="18.75">
      <c r="A183" s="210"/>
      <c r="B183" s="222" t="s">
        <v>351</v>
      </c>
      <c r="C183" s="295">
        <v>800</v>
      </c>
    </row>
    <row r="184" spans="1:9" s="199" customFormat="1" ht="18.75">
      <c r="A184" s="210"/>
      <c r="B184" s="222" t="s">
        <v>352</v>
      </c>
      <c r="C184" s="295">
        <v>500</v>
      </c>
    </row>
    <row r="185" spans="1:9" s="199" customFormat="1" ht="18.75">
      <c r="A185" s="210"/>
      <c r="B185" s="223" t="s">
        <v>61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40</v>
      </c>
      <c r="C186" s="297"/>
    </row>
    <row r="187" spans="1:9" s="199" customFormat="1" ht="18.75">
      <c r="A187" s="210"/>
      <c r="B187" s="242" t="s">
        <v>353</v>
      </c>
      <c r="C187" s="295">
        <v>2000</v>
      </c>
    </row>
    <row r="188" spans="1:9" s="199" customFormat="1" ht="18.75">
      <c r="A188" s="210"/>
      <c r="B188" s="223" t="s">
        <v>61</v>
      </c>
      <c r="C188" s="296">
        <f>SUM(C187:C187)</f>
        <v>2000</v>
      </c>
    </row>
    <row r="189" spans="1:9" s="207" customFormat="1" ht="21.95" customHeight="1">
      <c r="A189" s="231"/>
      <c r="B189" s="230" t="s">
        <v>492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82" t="s">
        <v>356</v>
      </c>
      <c r="B197" s="482"/>
      <c r="C197" s="482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357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411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636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637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638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639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640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641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642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643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225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226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224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146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147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148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149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150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151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152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181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227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228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229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193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578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194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195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196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581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582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583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365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366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155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128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129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130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131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132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133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134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135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579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358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580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657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384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385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386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387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388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389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390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398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399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379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576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469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470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471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472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473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474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511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475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476</v>
      </c>
      <c r="C294" s="304">
        <v>1200</v>
      </c>
    </row>
    <row r="295" spans="1:129" s="199" customFormat="1" ht="18.75" hidden="1" outlineLevel="1">
      <c r="A295" s="210"/>
      <c r="B295" s="227" t="s">
        <v>477</v>
      </c>
      <c r="C295" s="304">
        <v>100</v>
      </c>
    </row>
    <row r="296" spans="1:129" s="199" customFormat="1" ht="18.75" hidden="1" outlineLevel="1">
      <c r="A296" s="210"/>
      <c r="B296" s="227" t="s">
        <v>478</v>
      </c>
      <c r="C296" s="304">
        <v>4900</v>
      </c>
    </row>
    <row r="297" spans="1:129" s="199" customFormat="1" ht="18.75" hidden="1" outlineLevel="1">
      <c r="A297" s="210"/>
      <c r="B297" s="227" t="s">
        <v>479</v>
      </c>
      <c r="C297" s="304">
        <v>1500</v>
      </c>
    </row>
    <row r="298" spans="1:129" s="199" customFormat="1" ht="53.25" hidden="1" customHeight="1" outlineLevel="1">
      <c r="A298" s="210"/>
      <c r="B298" s="227" t="s">
        <v>480</v>
      </c>
      <c r="C298" s="304">
        <v>1700</v>
      </c>
    </row>
    <row r="299" spans="1:129" s="199" customFormat="1" ht="37.5" hidden="1" outlineLevel="1">
      <c r="A299" s="210"/>
      <c r="B299" s="227" t="s">
        <v>481</v>
      </c>
      <c r="C299" s="304">
        <v>1400</v>
      </c>
    </row>
    <row r="300" spans="1:129" s="199" customFormat="1" ht="18.75" hidden="1" outlineLevel="1">
      <c r="A300" s="257"/>
      <c r="B300" s="225" t="s">
        <v>63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38</v>
      </c>
      <c r="C301" s="310"/>
    </row>
    <row r="302" spans="1:129" s="199" customFormat="1" ht="18.75" hidden="1" outlineLevel="1">
      <c r="A302" s="210"/>
      <c r="B302" s="227" t="s">
        <v>482</v>
      </c>
      <c r="C302" s="304">
        <v>10000</v>
      </c>
    </row>
    <row r="303" spans="1:129" s="200" customFormat="1" ht="18.75" hidden="1" outlineLevel="1">
      <c r="A303" s="210"/>
      <c r="B303" s="227" t="s">
        <v>483</v>
      </c>
      <c r="C303" s="304">
        <v>1800</v>
      </c>
    </row>
    <row r="304" spans="1:129" s="200" customFormat="1" ht="18.75" hidden="1" outlineLevel="1">
      <c r="A304" s="210"/>
      <c r="B304" s="227" t="s">
        <v>378</v>
      </c>
      <c r="C304" s="304">
        <v>1300</v>
      </c>
    </row>
    <row r="305" spans="1:3" s="200" customFormat="1" ht="18.75" hidden="1" outlineLevel="1">
      <c r="A305" s="210"/>
      <c r="B305" s="227" t="s">
        <v>566</v>
      </c>
      <c r="C305" s="304">
        <v>11000</v>
      </c>
    </row>
    <row r="306" spans="1:3" s="200" customFormat="1" ht="18.75" hidden="1" outlineLevel="1">
      <c r="A306" s="210"/>
      <c r="B306" s="227" t="s">
        <v>72</v>
      </c>
      <c r="C306" s="304">
        <v>1500</v>
      </c>
    </row>
    <row r="307" spans="1:3" s="200" customFormat="1" ht="18.75" hidden="1" outlineLevel="1">
      <c r="A307" s="257"/>
      <c r="B307" s="225" t="s">
        <v>63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39</v>
      </c>
      <c r="C308" s="311"/>
    </row>
    <row r="309" spans="1:3" s="200" customFormat="1" ht="37.5" hidden="1" outlineLevel="1">
      <c r="A309" s="258"/>
      <c r="B309" s="227" t="s">
        <v>73</v>
      </c>
      <c r="C309" s="307">
        <v>13500</v>
      </c>
    </row>
    <row r="310" spans="1:3" s="200" customFormat="1" ht="18.75" hidden="1" outlineLevel="1">
      <c r="A310" s="258"/>
      <c r="B310" s="227" t="s">
        <v>74</v>
      </c>
      <c r="C310" s="307">
        <v>12000</v>
      </c>
    </row>
    <row r="311" spans="1:3" s="200" customFormat="1" ht="37.5" hidden="1" outlineLevel="1">
      <c r="A311" s="258"/>
      <c r="B311" s="227" t="s">
        <v>75</v>
      </c>
      <c r="C311" s="307">
        <v>17000</v>
      </c>
    </row>
    <row r="312" spans="1:3" s="200" customFormat="1" ht="18.75" hidden="1" outlineLevel="1">
      <c r="A312" s="258"/>
      <c r="B312" s="227" t="s">
        <v>76</v>
      </c>
      <c r="C312" s="307">
        <v>2643</v>
      </c>
    </row>
    <row r="313" spans="1:3" s="200" customFormat="1" ht="18.75" hidden="1" outlineLevel="1">
      <c r="A313" s="257"/>
      <c r="B313" s="227" t="s">
        <v>77</v>
      </c>
      <c r="C313" s="304">
        <v>1500</v>
      </c>
    </row>
    <row r="314" spans="1:3" s="200" customFormat="1" ht="18.75" hidden="1" outlineLevel="1">
      <c r="A314" s="257"/>
      <c r="B314" s="230" t="s">
        <v>63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40</v>
      </c>
      <c r="C315" s="306"/>
    </row>
    <row r="316" spans="1:3" s="200" customFormat="1" ht="18.75" hidden="1" outlineLevel="1">
      <c r="A316" s="210"/>
      <c r="B316" s="227" t="s">
        <v>78</v>
      </c>
      <c r="C316" s="304">
        <v>2000</v>
      </c>
    </row>
    <row r="317" spans="1:3" s="200" customFormat="1" ht="18.75" hidden="1" outlineLevel="1">
      <c r="A317" s="210"/>
      <c r="B317" s="227" t="s">
        <v>79</v>
      </c>
      <c r="C317" s="304">
        <v>1500</v>
      </c>
    </row>
    <row r="318" spans="1:3" s="200" customFormat="1" ht="37.5" hidden="1" outlineLevel="1">
      <c r="A318" s="210"/>
      <c r="B318" s="227" t="s">
        <v>248</v>
      </c>
      <c r="C318" s="304">
        <v>6000</v>
      </c>
    </row>
    <row r="319" spans="1:3" s="200" customFormat="1" ht="18.75" hidden="1" outlineLevel="1">
      <c r="A319" s="210"/>
      <c r="B319" s="227" t="s">
        <v>249</v>
      </c>
      <c r="C319" s="304">
        <v>400</v>
      </c>
    </row>
    <row r="320" spans="1:3" s="200" customFormat="1" ht="18.75" hidden="1" outlineLevel="1">
      <c r="A320" s="210"/>
      <c r="B320" s="227" t="s">
        <v>250</v>
      </c>
      <c r="C320" s="304">
        <v>300</v>
      </c>
    </row>
    <row r="321" spans="1:3" s="200" customFormat="1" ht="18.75" hidden="1" outlineLevel="1">
      <c r="A321" s="210"/>
      <c r="B321" s="227" t="s">
        <v>251</v>
      </c>
      <c r="C321" s="304">
        <v>4500</v>
      </c>
    </row>
    <row r="322" spans="1:3" s="200" customFormat="1" ht="18.75" hidden="1" outlineLevel="1">
      <c r="A322" s="210"/>
      <c r="B322" s="227" t="s">
        <v>252</v>
      </c>
      <c r="C322" s="304">
        <v>400</v>
      </c>
    </row>
    <row r="323" spans="1:3" s="200" customFormat="1" ht="18.75" hidden="1" outlineLevel="1">
      <c r="A323" s="210"/>
      <c r="B323" s="227" t="s">
        <v>253</v>
      </c>
      <c r="C323" s="304">
        <v>6000</v>
      </c>
    </row>
    <row r="324" spans="1:3" s="200" customFormat="1" ht="18.75" hidden="1" outlineLevel="1">
      <c r="A324" s="210"/>
      <c r="B324" s="227" t="s">
        <v>254</v>
      </c>
      <c r="C324" s="304">
        <v>900</v>
      </c>
    </row>
    <row r="325" spans="1:3" s="200" customFormat="1" ht="18.75" hidden="1" outlineLevel="1">
      <c r="A325" s="210"/>
      <c r="B325" s="227" t="s">
        <v>666</v>
      </c>
      <c r="C325" s="304">
        <v>300</v>
      </c>
    </row>
    <row r="326" spans="1:3" s="200" customFormat="1" ht="18.75" hidden="1" outlineLevel="1">
      <c r="A326" s="210"/>
      <c r="B326" s="227" t="s">
        <v>230</v>
      </c>
      <c r="C326" s="304">
        <v>350</v>
      </c>
    </row>
    <row r="327" spans="1:3" s="200" customFormat="1" ht="37.5" hidden="1" outlineLevel="1">
      <c r="A327" s="210"/>
      <c r="B327" s="227" t="s">
        <v>231</v>
      </c>
      <c r="C327" s="304">
        <v>600</v>
      </c>
    </row>
    <row r="328" spans="1:3" s="200" customFormat="1" ht="18.75" hidden="1" outlineLevel="1">
      <c r="A328" s="210"/>
      <c r="B328" s="227" t="s">
        <v>232</v>
      </c>
      <c r="C328" s="304">
        <v>4000</v>
      </c>
    </row>
    <row r="329" spans="1:3" s="200" customFormat="1" ht="37.5" hidden="1" outlineLevel="1">
      <c r="A329" s="210"/>
      <c r="B329" s="227" t="s">
        <v>233</v>
      </c>
      <c r="C329" s="304">
        <v>500</v>
      </c>
    </row>
    <row r="330" spans="1:3" s="200" customFormat="1" ht="37.5" hidden="1" outlineLevel="1">
      <c r="A330" s="210"/>
      <c r="B330" s="227" t="s">
        <v>393</v>
      </c>
      <c r="C330" s="304">
        <v>8000</v>
      </c>
    </row>
    <row r="331" spans="1:3" s="200" customFormat="1" ht="18.75" hidden="1" outlineLevel="1">
      <c r="A331" s="257"/>
      <c r="B331" s="225" t="s">
        <v>63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394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83" t="s">
        <v>493</v>
      </c>
      <c r="B333" s="483"/>
      <c r="C333" s="483"/>
    </row>
    <row r="334" spans="1:3" s="200" customFormat="1" ht="18.75">
      <c r="A334" s="256">
        <v>1</v>
      </c>
      <c r="B334" s="256" t="s">
        <v>53</v>
      </c>
      <c r="C334" s="303"/>
    </row>
    <row r="335" spans="1:3" s="200" customFormat="1" ht="18.75">
      <c r="A335" s="231"/>
      <c r="B335" s="242" t="s">
        <v>396</v>
      </c>
      <c r="C335" s="299">
        <v>7000</v>
      </c>
    </row>
    <row r="336" spans="1:3" s="200" customFormat="1" ht="18.75">
      <c r="A336" s="231"/>
      <c r="B336" s="265" t="s">
        <v>63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54</v>
      </c>
      <c r="C337" s="306"/>
    </row>
    <row r="338" spans="1:3" s="200" customFormat="1" ht="18.75">
      <c r="A338" s="258"/>
      <c r="B338" s="242" t="s">
        <v>397</v>
      </c>
      <c r="C338" s="299">
        <v>4100</v>
      </c>
    </row>
    <row r="339" spans="1:3" s="200" customFormat="1" ht="18.75">
      <c r="A339" s="258"/>
      <c r="B339" s="242" t="s">
        <v>636</v>
      </c>
      <c r="C339" s="299">
        <v>700</v>
      </c>
    </row>
    <row r="340" spans="1:3" s="200" customFormat="1" ht="18.75">
      <c r="A340" s="258"/>
      <c r="B340" s="242" t="s">
        <v>637</v>
      </c>
      <c r="C340" s="299">
        <v>700</v>
      </c>
    </row>
    <row r="341" spans="1:3" s="200" customFormat="1" ht="20.25" customHeight="1">
      <c r="A341" s="258"/>
      <c r="B341" s="242" t="s">
        <v>638</v>
      </c>
      <c r="C341" s="299">
        <v>4000</v>
      </c>
    </row>
    <row r="342" spans="1:3" s="200" customFormat="1" ht="37.5">
      <c r="A342" s="258"/>
      <c r="B342" s="242" t="s">
        <v>639</v>
      </c>
      <c r="C342" s="299">
        <v>2500</v>
      </c>
    </row>
    <row r="343" spans="1:3" s="200" customFormat="1" ht="18.75">
      <c r="A343" s="258"/>
      <c r="B343" s="223" t="s">
        <v>63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640</v>
      </c>
      <c r="C344" s="297"/>
    </row>
    <row r="345" spans="1:3" s="200" customFormat="1" ht="56.25">
      <c r="A345" s="258"/>
      <c r="B345" s="242" t="s">
        <v>468</v>
      </c>
      <c r="C345" s="299">
        <v>500</v>
      </c>
    </row>
    <row r="346" spans="1:3" s="200" customFormat="1" ht="37.5">
      <c r="A346" s="258"/>
      <c r="B346" s="242" t="s">
        <v>623</v>
      </c>
      <c r="C346" s="299">
        <v>5000</v>
      </c>
    </row>
    <row r="347" spans="1:3" s="200" customFormat="1" ht="18.75">
      <c r="A347" s="257"/>
      <c r="B347" s="223" t="s">
        <v>63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57</v>
      </c>
      <c r="C348" s="303"/>
    </row>
    <row r="349" spans="1:3" s="200" customFormat="1" ht="18.75">
      <c r="A349" s="257"/>
      <c r="B349" s="242" t="s">
        <v>624</v>
      </c>
      <c r="C349" s="295">
        <v>1500</v>
      </c>
    </row>
    <row r="350" spans="1:3" s="200" customFormat="1" ht="37.5">
      <c r="A350" s="257"/>
      <c r="B350" s="242" t="s">
        <v>625</v>
      </c>
      <c r="C350" s="295">
        <v>15000</v>
      </c>
    </row>
    <row r="351" spans="1:3" s="200" customFormat="1" ht="56.25">
      <c r="A351" s="257"/>
      <c r="B351" s="242" t="s">
        <v>332</v>
      </c>
      <c r="C351" s="295">
        <v>500</v>
      </c>
    </row>
    <row r="352" spans="1:3" s="200" customFormat="1" ht="37.5">
      <c r="A352" s="257"/>
      <c r="B352" s="242" t="s">
        <v>504</v>
      </c>
      <c r="C352" s="295">
        <v>16000</v>
      </c>
    </row>
    <row r="353" spans="1:3" s="200" customFormat="1" ht="56.25">
      <c r="A353" s="257"/>
      <c r="B353" s="242" t="s">
        <v>505</v>
      </c>
      <c r="C353" s="295">
        <v>2500</v>
      </c>
    </row>
    <row r="354" spans="1:3" s="200" customFormat="1" ht="18.75">
      <c r="A354" s="257"/>
      <c r="B354" s="223" t="s">
        <v>63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24</v>
      </c>
      <c r="C355" s="297"/>
    </row>
    <row r="356" spans="1:3" s="200" customFormat="1" ht="37.5">
      <c r="A356" s="210"/>
      <c r="B356" s="242" t="s">
        <v>506</v>
      </c>
      <c r="C356" s="295">
        <v>16000</v>
      </c>
    </row>
    <row r="357" spans="1:3" s="200" customFormat="1" ht="56.25">
      <c r="A357" s="210"/>
      <c r="B357" s="242" t="s">
        <v>507</v>
      </c>
      <c r="C357" s="295">
        <v>1800</v>
      </c>
    </row>
    <row r="358" spans="1:3" s="200" customFormat="1" ht="18.75">
      <c r="A358" s="257"/>
      <c r="B358" s="223" t="s">
        <v>63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578</v>
      </c>
      <c r="C359" s="294"/>
    </row>
    <row r="360" spans="1:3" s="200" customFormat="1" ht="56.25">
      <c r="A360" s="257"/>
      <c r="B360" s="242" t="s">
        <v>508</v>
      </c>
      <c r="C360" s="295">
        <v>1500</v>
      </c>
    </row>
    <row r="361" spans="1:3" s="200" customFormat="1" ht="37.5">
      <c r="A361" s="257"/>
      <c r="B361" s="242" t="s">
        <v>509</v>
      </c>
      <c r="C361" s="295">
        <v>19000</v>
      </c>
    </row>
    <row r="362" spans="1:3" s="200" customFormat="1" ht="37.5">
      <c r="A362" s="257"/>
      <c r="B362" s="242" t="s">
        <v>510</v>
      </c>
      <c r="C362" s="295">
        <v>500</v>
      </c>
    </row>
    <row r="363" spans="1:3" s="200" customFormat="1" ht="37.5">
      <c r="A363" s="257"/>
      <c r="B363" s="242" t="s">
        <v>449</v>
      </c>
      <c r="C363" s="295">
        <v>2000</v>
      </c>
    </row>
    <row r="364" spans="1:3" s="200" customFormat="1" ht="37.5">
      <c r="A364" s="257"/>
      <c r="B364" s="242" t="s">
        <v>450</v>
      </c>
      <c r="C364" s="295">
        <v>1000</v>
      </c>
    </row>
    <row r="365" spans="1:3" s="200" customFormat="1" ht="18.75">
      <c r="A365" s="257"/>
      <c r="B365" s="223" t="s">
        <v>63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31</v>
      </c>
      <c r="C366" s="306"/>
    </row>
    <row r="367" spans="1:3" s="200" customFormat="1" ht="18.75">
      <c r="A367" s="210"/>
      <c r="B367" s="242" t="s">
        <v>451</v>
      </c>
      <c r="C367" s="295">
        <v>2500</v>
      </c>
    </row>
    <row r="368" spans="1:3" s="200" customFormat="1" ht="18.75">
      <c r="A368" s="210"/>
      <c r="B368" s="242" t="s">
        <v>452</v>
      </c>
      <c r="C368" s="295">
        <v>400</v>
      </c>
    </row>
    <row r="369" spans="1:3" s="200" customFormat="1" ht="18.75">
      <c r="A369" s="257"/>
      <c r="B369" s="223" t="s">
        <v>63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129</v>
      </c>
      <c r="C370" s="306"/>
    </row>
    <row r="371" spans="1:3" s="200" customFormat="1" ht="18.75">
      <c r="A371" s="210"/>
      <c r="B371" s="242" t="s">
        <v>453</v>
      </c>
      <c r="C371" s="295">
        <v>200</v>
      </c>
    </row>
    <row r="372" spans="1:3" s="200" customFormat="1" ht="37.5">
      <c r="A372" s="210"/>
      <c r="B372" s="242" t="s">
        <v>454</v>
      </c>
      <c r="C372" s="295">
        <v>3000</v>
      </c>
    </row>
    <row r="373" spans="1:3" s="200" customFormat="1" ht="18.75">
      <c r="A373" s="210"/>
      <c r="B373" s="242" t="s">
        <v>455</v>
      </c>
      <c r="C373" s="295">
        <v>500</v>
      </c>
    </row>
    <row r="374" spans="1:3" s="200" customFormat="1" ht="18.75">
      <c r="A374" s="257"/>
      <c r="B374" s="223" t="s">
        <v>63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33</v>
      </c>
      <c r="C375" s="297"/>
    </row>
    <row r="376" spans="1:3" s="200" customFormat="1" ht="37.5">
      <c r="A376" s="210"/>
      <c r="B376" s="242" t="s">
        <v>456</v>
      </c>
      <c r="C376" s="295">
        <v>16000</v>
      </c>
    </row>
    <row r="377" spans="1:3" s="200" customFormat="1" ht="18.75">
      <c r="A377" s="257"/>
      <c r="B377" s="223" t="s">
        <v>63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579</v>
      </c>
      <c r="C378" s="297"/>
    </row>
    <row r="379" spans="1:3" s="200" customFormat="1" ht="37.5">
      <c r="A379" s="210"/>
      <c r="B379" s="242" t="s">
        <v>447</v>
      </c>
      <c r="C379" s="295">
        <v>450</v>
      </c>
    </row>
    <row r="380" spans="1:3" s="200" customFormat="1" ht="37.5">
      <c r="A380" s="210"/>
      <c r="B380" s="242" t="s">
        <v>448</v>
      </c>
      <c r="C380" s="295">
        <v>900</v>
      </c>
    </row>
    <row r="381" spans="1:3" s="200" customFormat="1" ht="37.5">
      <c r="A381" s="210"/>
      <c r="B381" s="242" t="s">
        <v>91</v>
      </c>
      <c r="C381" s="295">
        <v>14000</v>
      </c>
    </row>
    <row r="382" spans="1:3" s="200" customFormat="1" ht="18.75">
      <c r="A382" s="257"/>
      <c r="B382" s="223" t="s">
        <v>63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580</v>
      </c>
      <c r="C383" s="306"/>
    </row>
    <row r="384" spans="1:3" s="200" customFormat="1" ht="37.5">
      <c r="A384" s="210"/>
      <c r="B384" s="242" t="s">
        <v>92</v>
      </c>
      <c r="C384" s="295">
        <v>10000</v>
      </c>
    </row>
    <row r="385" spans="1:3" s="200" customFormat="1" ht="37.5">
      <c r="A385" s="210"/>
      <c r="B385" s="242" t="s">
        <v>93</v>
      </c>
      <c r="C385" s="295">
        <v>1500</v>
      </c>
    </row>
    <row r="386" spans="1:3" s="200" customFormat="1" ht="37.5">
      <c r="A386" s="210"/>
      <c r="B386" s="242" t="s">
        <v>94</v>
      </c>
      <c r="C386" s="295">
        <v>12000</v>
      </c>
    </row>
    <row r="387" spans="1:3" s="200" customFormat="1" ht="37.5">
      <c r="A387" s="210"/>
      <c r="B387" s="242" t="s">
        <v>95</v>
      </c>
      <c r="C387" s="295">
        <v>1800</v>
      </c>
    </row>
    <row r="388" spans="1:3" s="200" customFormat="1" ht="18.75">
      <c r="A388" s="257"/>
      <c r="B388" s="223" t="s">
        <v>63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511</v>
      </c>
      <c r="C389" s="303"/>
    </row>
    <row r="390" spans="1:3" s="200" customFormat="1" ht="18.75">
      <c r="A390" s="210"/>
      <c r="B390" s="242" t="s">
        <v>96</v>
      </c>
      <c r="C390" s="295">
        <v>1445</v>
      </c>
    </row>
    <row r="391" spans="1:3" s="200" customFormat="1" ht="18.75">
      <c r="A391" s="257"/>
      <c r="B391" s="223" t="s">
        <v>63</v>
      </c>
      <c r="C391" s="305">
        <f>SUM(C390:C390)</f>
        <v>1445</v>
      </c>
    </row>
    <row r="392" spans="1:3" s="200" customFormat="1" ht="18.75">
      <c r="A392" s="236"/>
      <c r="B392" s="236" t="s">
        <v>38</v>
      </c>
      <c r="C392" s="310"/>
    </row>
    <row r="393" spans="1:3" s="200" customFormat="1" ht="37.5">
      <c r="A393" s="210"/>
      <c r="B393" s="242" t="s">
        <v>97</v>
      </c>
      <c r="C393" s="295">
        <v>10000</v>
      </c>
    </row>
    <row r="394" spans="1:3" s="200" customFormat="1" ht="18.75">
      <c r="A394" s="257"/>
      <c r="B394" s="223" t="s">
        <v>63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39</v>
      </c>
      <c r="C395" s="311"/>
    </row>
    <row r="396" spans="1:3" s="200" customFormat="1" ht="37.5">
      <c r="A396" s="257"/>
      <c r="B396" s="242" t="s">
        <v>553</v>
      </c>
      <c r="C396" s="295">
        <v>1000</v>
      </c>
    </row>
    <row r="397" spans="1:3" s="200" customFormat="1" ht="18.75">
      <c r="A397" s="257"/>
      <c r="B397" s="246" t="s">
        <v>63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40</v>
      </c>
      <c r="C398" s="306"/>
    </row>
    <row r="399" spans="1:3" s="200" customFormat="1" ht="18.75">
      <c r="A399" s="210"/>
      <c r="B399" s="242" t="s">
        <v>420</v>
      </c>
      <c r="C399" s="295">
        <v>300</v>
      </c>
    </row>
    <row r="400" spans="1:3" s="200" customFormat="1" ht="18.75">
      <c r="A400" s="210"/>
      <c r="B400" s="242" t="s">
        <v>421</v>
      </c>
      <c r="C400" s="295">
        <v>5500</v>
      </c>
    </row>
    <row r="401" spans="1:3" s="200" customFormat="1" ht="18.75">
      <c r="A401" s="210"/>
      <c r="B401" s="242" t="s">
        <v>422</v>
      </c>
      <c r="C401" s="295">
        <v>1800</v>
      </c>
    </row>
    <row r="402" spans="1:3" s="200" customFormat="1" ht="18.75">
      <c r="A402" s="257"/>
      <c r="B402" s="223" t="s">
        <v>63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512</v>
      </c>
      <c r="C403" s="306"/>
    </row>
    <row r="404" spans="1:3" s="200" customFormat="1" ht="18.75">
      <c r="A404" s="210"/>
      <c r="B404" s="242" t="s">
        <v>423</v>
      </c>
      <c r="C404" s="295">
        <v>60</v>
      </c>
    </row>
    <row r="405" spans="1:3" s="200" customFormat="1" ht="18.75">
      <c r="A405" s="210"/>
      <c r="B405" s="242" t="s">
        <v>424</v>
      </c>
      <c r="C405" s="295">
        <v>150</v>
      </c>
    </row>
    <row r="406" spans="1:3" s="200" customFormat="1" ht="18.75" customHeight="1">
      <c r="A406" s="257"/>
      <c r="B406" s="223" t="s">
        <v>63</v>
      </c>
      <c r="C406" s="305">
        <f>SUM(C404:C405)</f>
        <v>210</v>
      </c>
    </row>
    <row r="407" spans="1:3" s="200" customFormat="1" ht="20.25" customHeight="1">
      <c r="A407" s="257"/>
      <c r="B407" s="225" t="s">
        <v>555</v>
      </c>
      <c r="C407" s="305">
        <f>C406+C402+C397+C394+C391+C388+C382+C377+C374+C369+C365+C358+C354+C347+C343+C336</f>
        <v>185305</v>
      </c>
    </row>
    <row r="408" spans="1:3" s="200" customFormat="1" ht="18.75">
      <c r="A408" s="484" t="s">
        <v>556</v>
      </c>
      <c r="B408" s="484"/>
      <c r="C408" s="484"/>
    </row>
    <row r="409" spans="1:3" s="200" customFormat="1" ht="18.75">
      <c r="A409" s="256">
        <v>1</v>
      </c>
      <c r="B409" s="221" t="s">
        <v>31</v>
      </c>
      <c r="C409" s="294"/>
    </row>
    <row r="410" spans="1:3" s="200" customFormat="1" ht="18.75">
      <c r="A410" s="210"/>
      <c r="B410" s="222" t="s">
        <v>485</v>
      </c>
      <c r="C410" s="295">
        <v>10900</v>
      </c>
    </row>
    <row r="411" spans="1:3" s="200" customFormat="1" ht="18.75">
      <c r="A411" s="210"/>
      <c r="B411" s="222" t="s">
        <v>486</v>
      </c>
      <c r="C411" s="295">
        <v>500</v>
      </c>
    </row>
    <row r="412" spans="1:3" s="200" customFormat="1" ht="18.75">
      <c r="A412" s="257"/>
      <c r="B412" s="223" t="s">
        <v>487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512</v>
      </c>
      <c r="C413" s="312"/>
    </row>
    <row r="414" spans="1:3" s="200" customFormat="1" ht="37.5">
      <c r="A414" s="257"/>
      <c r="B414" s="222" t="s">
        <v>488</v>
      </c>
      <c r="C414" s="295">
        <v>16000</v>
      </c>
    </row>
    <row r="415" spans="1:3" s="200" customFormat="1" ht="18.75">
      <c r="A415" s="257"/>
      <c r="B415" s="223" t="s">
        <v>63</v>
      </c>
      <c r="C415" s="296">
        <f>SUM(C414)</f>
        <v>16000</v>
      </c>
    </row>
    <row r="416" spans="1:3" s="200" customFormat="1" ht="18.75">
      <c r="A416" s="257"/>
      <c r="B416" s="225" t="s">
        <v>557</v>
      </c>
      <c r="C416" s="296">
        <f>C415+C412</f>
        <v>27400</v>
      </c>
    </row>
    <row r="417" spans="1:3" s="200" customFormat="1" ht="24" customHeight="1">
      <c r="A417" s="257"/>
      <c r="B417" s="225" t="s">
        <v>495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498</v>
      </c>
    </row>
    <row r="2" spans="1:52" s="250" customFormat="1" ht="37.5" customHeight="1">
      <c r="A2" s="248"/>
      <c r="B2" s="485" t="s">
        <v>535</v>
      </c>
      <c r="C2" s="490"/>
    </row>
    <row r="3" spans="1:52" s="205" customFormat="1" ht="30.75" customHeight="1">
      <c r="A3" s="209"/>
      <c r="B3" s="247" t="s">
        <v>43</v>
      </c>
      <c r="C3" s="253" t="s">
        <v>490</v>
      </c>
    </row>
    <row r="4" spans="1:52" s="203" customFormat="1">
      <c r="A4" s="491" t="s">
        <v>497</v>
      </c>
      <c r="B4" s="491"/>
      <c r="C4" s="49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467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60</v>
      </c>
      <c r="C6" s="276">
        <v>2500</v>
      </c>
      <c r="E6" s="201"/>
    </row>
    <row r="7" spans="1:52" s="200" customFormat="1" ht="37.5" customHeight="1">
      <c r="A7" s="212"/>
      <c r="B7" s="222" t="s">
        <v>15</v>
      </c>
      <c r="C7" s="276">
        <v>3000</v>
      </c>
      <c r="E7" s="201"/>
    </row>
    <row r="8" spans="1:52" s="200" customFormat="1" ht="20.25" customHeight="1">
      <c r="A8" s="212"/>
      <c r="B8" s="222" t="s">
        <v>652</v>
      </c>
      <c r="C8" s="276">
        <v>760</v>
      </c>
      <c r="E8" s="201"/>
    </row>
    <row r="9" spans="1:52" s="200" customFormat="1" ht="21" customHeight="1">
      <c r="A9" s="213"/>
      <c r="B9" s="222" t="s">
        <v>653</v>
      </c>
      <c r="C9" s="276">
        <v>760</v>
      </c>
      <c r="E9" s="201"/>
    </row>
    <row r="10" spans="1:52" s="199" customFormat="1">
      <c r="A10" s="214"/>
      <c r="B10" s="223" t="s">
        <v>61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62</v>
      </c>
      <c r="C11" s="277"/>
      <c r="E11" s="238"/>
    </row>
    <row r="12" spans="1:52" s="200" customFormat="1" ht="41.25" customHeight="1">
      <c r="A12" s="212"/>
      <c r="B12" s="222" t="s">
        <v>654</v>
      </c>
      <c r="C12" s="276">
        <v>3122</v>
      </c>
    </row>
    <row r="13" spans="1:52" s="200" customFormat="1" ht="36.75" customHeight="1">
      <c r="A13" s="212"/>
      <c r="B13" s="222" t="s">
        <v>655</v>
      </c>
      <c r="C13" s="276">
        <v>1950</v>
      </c>
    </row>
    <row r="14" spans="1:52" s="200" customFormat="1" ht="21" customHeight="1">
      <c r="A14" s="212"/>
      <c r="B14" s="222" t="s">
        <v>656</v>
      </c>
      <c r="C14" s="276">
        <v>3000</v>
      </c>
    </row>
    <row r="15" spans="1:52" s="199" customFormat="1">
      <c r="A15" s="214"/>
      <c r="B15" s="223" t="s">
        <v>63</v>
      </c>
      <c r="C15" s="278">
        <f>SUM(C12:C14)</f>
        <v>8072</v>
      </c>
    </row>
    <row r="16" spans="1:52" s="202" customFormat="1">
      <c r="A16" s="211">
        <v>3</v>
      </c>
      <c r="B16" s="221" t="s">
        <v>64</v>
      </c>
      <c r="C16" s="277"/>
    </row>
    <row r="17" spans="1:3" s="200" customFormat="1" ht="23.25" customHeight="1">
      <c r="A17" s="212"/>
      <c r="B17" s="222" t="s">
        <v>381</v>
      </c>
      <c r="C17" s="276">
        <v>14900</v>
      </c>
    </row>
    <row r="18" spans="1:3" s="200" customFormat="1" ht="21" customHeight="1">
      <c r="A18" s="212"/>
      <c r="B18" s="222" t="s">
        <v>380</v>
      </c>
      <c r="C18" s="276">
        <v>3400</v>
      </c>
    </row>
    <row r="19" spans="1:3" s="199" customFormat="1">
      <c r="A19" s="214"/>
      <c r="B19" s="223" t="s">
        <v>63</v>
      </c>
      <c r="C19" s="278">
        <f>SUM(C17:C18)</f>
        <v>18300</v>
      </c>
    </row>
    <row r="20" spans="1:3" s="202" customFormat="1">
      <c r="A20" s="211">
        <v>4</v>
      </c>
      <c r="B20" s="221" t="s">
        <v>65</v>
      </c>
      <c r="C20" s="277"/>
    </row>
    <row r="21" spans="1:3" s="200" customFormat="1" ht="20.25" customHeight="1">
      <c r="A21" s="212"/>
      <c r="B21" s="222" t="s">
        <v>383</v>
      </c>
      <c r="C21" s="276">
        <v>3800</v>
      </c>
    </row>
    <row r="22" spans="1:3" s="200" customFormat="1" ht="21" customHeight="1">
      <c r="A22" s="212"/>
      <c r="B22" s="222" t="s">
        <v>382</v>
      </c>
      <c r="C22" s="276">
        <v>3800</v>
      </c>
    </row>
    <row r="23" spans="1:3" s="199" customFormat="1">
      <c r="A23" s="214"/>
      <c r="B23" s="223" t="s">
        <v>63</v>
      </c>
      <c r="C23" s="278">
        <f>SUM(C21:C22)</f>
        <v>7600</v>
      </c>
    </row>
    <row r="24" spans="1:3" s="202" customFormat="1">
      <c r="A24" s="211">
        <v>5</v>
      </c>
      <c r="B24" s="221" t="s">
        <v>66</v>
      </c>
      <c r="C24" s="277"/>
    </row>
    <row r="25" spans="1:3" s="200" customFormat="1" ht="37.5">
      <c r="A25" s="212"/>
      <c r="B25" s="222" t="s">
        <v>405</v>
      </c>
      <c r="C25" s="276">
        <v>600</v>
      </c>
    </row>
    <row r="26" spans="1:3" s="200" customFormat="1" ht="17.25" customHeight="1">
      <c r="A26" s="213"/>
      <c r="B26" s="222" t="s">
        <v>404</v>
      </c>
      <c r="C26" s="276">
        <v>1800</v>
      </c>
    </row>
    <row r="27" spans="1:3" s="200" customFormat="1" ht="23.25" customHeight="1">
      <c r="A27" s="213"/>
      <c r="B27" s="222" t="s">
        <v>403</v>
      </c>
      <c r="C27" s="276">
        <v>400</v>
      </c>
    </row>
    <row r="28" spans="1:3" s="200" customFormat="1" ht="20.25" customHeight="1">
      <c r="A28" s="212"/>
      <c r="B28" s="222" t="s">
        <v>402</v>
      </c>
      <c r="C28" s="276">
        <v>400</v>
      </c>
    </row>
    <row r="29" spans="1:3" s="199" customFormat="1">
      <c r="A29" s="214"/>
      <c r="B29" s="223" t="s">
        <v>61</v>
      </c>
      <c r="C29" s="278">
        <f>SUM(C25:C28)</f>
        <v>3200</v>
      </c>
    </row>
    <row r="30" spans="1:3" s="199" customFormat="1">
      <c r="A30" s="211">
        <v>6</v>
      </c>
      <c r="B30" s="221" t="s">
        <v>24</v>
      </c>
      <c r="C30" s="277"/>
    </row>
    <row r="31" spans="1:3" s="200" customFormat="1" ht="18" customHeight="1">
      <c r="A31" s="212"/>
      <c r="B31" s="240" t="s">
        <v>406</v>
      </c>
      <c r="C31" s="276">
        <v>6800</v>
      </c>
    </row>
    <row r="32" spans="1:3" s="199" customFormat="1">
      <c r="A32" s="214"/>
      <c r="B32" s="241" t="s">
        <v>61</v>
      </c>
      <c r="C32" s="278">
        <f>SUM(C31:C31)</f>
        <v>6800</v>
      </c>
    </row>
    <row r="33" spans="1:3" s="199" customFormat="1">
      <c r="A33" s="211">
        <v>7</v>
      </c>
      <c r="B33" s="221" t="s">
        <v>25</v>
      </c>
      <c r="C33" s="277"/>
    </row>
    <row r="34" spans="1:3" s="200" customFormat="1" ht="21.95" customHeight="1">
      <c r="A34" s="212"/>
      <c r="B34" s="222" t="s">
        <v>408</v>
      </c>
      <c r="C34" s="276">
        <v>500</v>
      </c>
    </row>
    <row r="35" spans="1:3" s="200" customFormat="1" ht="36" customHeight="1">
      <c r="A35" s="212"/>
      <c r="B35" s="239" t="s">
        <v>407</v>
      </c>
      <c r="C35" s="276">
        <v>2000</v>
      </c>
    </row>
    <row r="36" spans="1:3" s="199" customFormat="1" ht="16.7" customHeight="1">
      <c r="A36" s="214"/>
      <c r="B36" s="223" t="s">
        <v>61</v>
      </c>
      <c r="C36" s="278">
        <f>SUM(C34:C35)</f>
        <v>2500</v>
      </c>
    </row>
    <row r="37" spans="1:3" s="199" customFormat="1" hidden="1">
      <c r="A37" s="214" t="s">
        <v>110</v>
      </c>
      <c r="B37" s="225" t="s">
        <v>26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111</v>
      </c>
      <c r="B39" s="225" t="s">
        <v>27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112</v>
      </c>
      <c r="B41" s="225" t="s">
        <v>28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29</v>
      </c>
      <c r="C43" s="279"/>
    </row>
    <row r="44" spans="1:3" s="200" customFormat="1" ht="23.25" customHeight="1">
      <c r="A44" s="212"/>
      <c r="B44" s="222" t="s">
        <v>409</v>
      </c>
      <c r="C44" s="276">
        <v>2500</v>
      </c>
    </row>
    <row r="45" spans="1:3" s="200" customFormat="1">
      <c r="A45" s="212"/>
      <c r="B45" s="223" t="s">
        <v>63</v>
      </c>
      <c r="C45" s="278">
        <f>SUM(C44)</f>
        <v>2500</v>
      </c>
    </row>
    <row r="46" spans="1:3" s="200" customFormat="1">
      <c r="A46" s="211">
        <v>9</v>
      </c>
      <c r="B46" s="221" t="s">
        <v>30</v>
      </c>
      <c r="C46" s="279"/>
    </row>
    <row r="47" spans="1:3" s="200" customFormat="1">
      <c r="A47" s="212"/>
      <c r="B47" s="239" t="s">
        <v>363</v>
      </c>
      <c r="C47" s="276">
        <v>6000</v>
      </c>
    </row>
    <row r="48" spans="1:3" s="200" customFormat="1">
      <c r="A48" s="212"/>
      <c r="B48" s="239" t="s">
        <v>362</v>
      </c>
      <c r="C48" s="276">
        <v>500</v>
      </c>
    </row>
    <row r="49" spans="1:3" s="200" customFormat="1">
      <c r="A49" s="212"/>
      <c r="B49" s="239" t="s">
        <v>361</v>
      </c>
      <c r="C49" s="276">
        <v>3000</v>
      </c>
    </row>
    <row r="50" spans="1:3" s="200" customFormat="1">
      <c r="A50" s="212"/>
      <c r="B50" s="239" t="s">
        <v>570</v>
      </c>
      <c r="C50" s="276">
        <v>300</v>
      </c>
    </row>
    <row r="51" spans="1:3" s="200" customFormat="1" ht="37.5" customHeight="1">
      <c r="A51" s="212"/>
      <c r="B51" s="239" t="s">
        <v>569</v>
      </c>
      <c r="C51" s="276">
        <v>500</v>
      </c>
    </row>
    <row r="52" spans="1:3" s="200" customFormat="1">
      <c r="A52" s="212"/>
      <c r="B52" s="223" t="s">
        <v>63</v>
      </c>
      <c r="C52" s="278">
        <f>SUM(C47:C51)</f>
        <v>10300</v>
      </c>
    </row>
    <row r="53" spans="1:3" s="203" customFormat="1">
      <c r="A53" s="211">
        <v>10</v>
      </c>
      <c r="B53" s="221" t="s">
        <v>31</v>
      </c>
      <c r="C53" s="279"/>
    </row>
    <row r="54" spans="1:3" s="200" customFormat="1">
      <c r="A54" s="214"/>
      <c r="B54" s="222" t="s">
        <v>364</v>
      </c>
      <c r="C54" s="276">
        <v>7900</v>
      </c>
    </row>
    <row r="55" spans="1:3" s="200" customFormat="1">
      <c r="A55" s="214"/>
      <c r="B55" s="222" t="s">
        <v>608</v>
      </c>
      <c r="C55" s="276">
        <v>1000</v>
      </c>
    </row>
    <row r="56" spans="1:3" s="199" customFormat="1">
      <c r="A56" s="214"/>
      <c r="B56" s="223" t="s">
        <v>63</v>
      </c>
      <c r="C56" s="278">
        <f>SUM(C54:C55)</f>
        <v>8900</v>
      </c>
    </row>
    <row r="57" spans="1:3" s="200" customFormat="1">
      <c r="A57" s="211">
        <v>11</v>
      </c>
      <c r="B57" s="221" t="s">
        <v>32</v>
      </c>
      <c r="C57" s="279"/>
    </row>
    <row r="58" spans="1:3" s="200" customFormat="1">
      <c r="A58" s="214"/>
      <c r="B58" s="239" t="s">
        <v>613</v>
      </c>
      <c r="C58" s="276">
        <v>10000</v>
      </c>
    </row>
    <row r="59" spans="1:3" s="200" customFormat="1">
      <c r="A59" s="214"/>
      <c r="B59" s="239" t="s">
        <v>612</v>
      </c>
      <c r="C59" s="276">
        <v>2750</v>
      </c>
    </row>
    <row r="60" spans="1:3" s="200" customFormat="1" ht="37.5">
      <c r="A60" s="214"/>
      <c r="B60" s="239" t="s">
        <v>611</v>
      </c>
      <c r="C60" s="276">
        <v>10000</v>
      </c>
    </row>
    <row r="61" spans="1:3" s="200" customFormat="1" ht="37.5">
      <c r="A61" s="214"/>
      <c r="B61" s="239" t="s">
        <v>610</v>
      </c>
      <c r="C61" s="276">
        <v>23000</v>
      </c>
    </row>
    <row r="62" spans="1:3" s="200" customFormat="1" ht="18.75" customHeight="1">
      <c r="A62" s="214"/>
      <c r="B62" s="239" t="s">
        <v>609</v>
      </c>
      <c r="C62" s="276">
        <v>700</v>
      </c>
    </row>
    <row r="63" spans="1:3" s="199" customFormat="1">
      <c r="A63" s="214"/>
      <c r="B63" s="223" t="s">
        <v>61</v>
      </c>
      <c r="C63" s="278">
        <f>SUM(C58:C62)</f>
        <v>46450</v>
      </c>
    </row>
    <row r="64" spans="1:3" s="199" customFormat="1">
      <c r="A64" s="211">
        <v>12</v>
      </c>
      <c r="B64" s="221" t="s">
        <v>33</v>
      </c>
      <c r="C64" s="277"/>
    </row>
    <row r="65" spans="1:3" s="199" customFormat="1">
      <c r="A65" s="214"/>
      <c r="B65" s="242" t="s">
        <v>616</v>
      </c>
      <c r="C65" s="276">
        <v>600</v>
      </c>
    </row>
    <row r="66" spans="1:3" s="199" customFormat="1">
      <c r="A66" s="214"/>
      <c r="B66" s="242" t="s">
        <v>615</v>
      </c>
      <c r="C66" s="276">
        <v>500</v>
      </c>
    </row>
    <row r="67" spans="1:3" s="199" customFormat="1">
      <c r="A67" s="214"/>
      <c r="B67" s="242" t="s">
        <v>614</v>
      </c>
      <c r="C67" s="276">
        <v>500</v>
      </c>
    </row>
    <row r="68" spans="1:3" s="199" customFormat="1">
      <c r="A68" s="214"/>
      <c r="B68" s="223" t="s">
        <v>61</v>
      </c>
      <c r="C68" s="278">
        <f>SUM(C65:C67)</f>
        <v>1600</v>
      </c>
    </row>
    <row r="69" spans="1:3" s="199" customFormat="1">
      <c r="A69" s="211">
        <v>13</v>
      </c>
      <c r="B69" s="221" t="s">
        <v>34</v>
      </c>
      <c r="C69" s="277"/>
    </row>
    <row r="70" spans="1:3" s="200" customFormat="1" ht="21.95" customHeight="1">
      <c r="A70" s="214"/>
      <c r="B70" s="242" t="s">
        <v>12</v>
      </c>
      <c r="C70" s="276">
        <v>10000</v>
      </c>
    </row>
    <row r="71" spans="1:3" s="200" customFormat="1" ht="38.25" customHeight="1">
      <c r="A71" s="214"/>
      <c r="B71" s="242" t="s">
        <v>11</v>
      </c>
      <c r="C71" s="276">
        <v>5000</v>
      </c>
    </row>
    <row r="72" spans="1:3" s="200" customFormat="1" ht="35.25" customHeight="1">
      <c r="A72" s="214"/>
      <c r="B72" s="242" t="s">
        <v>617</v>
      </c>
      <c r="C72" s="276">
        <v>800</v>
      </c>
    </row>
    <row r="73" spans="1:3" s="199" customFormat="1" ht="22.5" customHeight="1">
      <c r="A73" s="214"/>
      <c r="B73" s="243" t="s">
        <v>63</v>
      </c>
      <c r="C73" s="278">
        <f>SUM(C70:C72)</f>
        <v>15800</v>
      </c>
    </row>
    <row r="74" spans="1:3" s="203" customFormat="1">
      <c r="A74" s="211">
        <v>14</v>
      </c>
      <c r="B74" s="221" t="s">
        <v>35</v>
      </c>
      <c r="C74" s="279"/>
    </row>
    <row r="75" spans="1:3" s="200" customFormat="1" ht="37.5">
      <c r="A75" s="214"/>
      <c r="B75" s="222" t="s">
        <v>596</v>
      </c>
      <c r="C75" s="276">
        <v>500</v>
      </c>
    </row>
    <row r="76" spans="1:3" s="200" customFormat="1">
      <c r="A76" s="214"/>
      <c r="B76" s="222" t="s">
        <v>595</v>
      </c>
      <c r="C76" s="276">
        <v>600</v>
      </c>
    </row>
    <row r="77" spans="1:3" s="200" customFormat="1">
      <c r="A77" s="214"/>
      <c r="B77" s="222" t="s">
        <v>622</v>
      </c>
      <c r="C77" s="276">
        <v>500</v>
      </c>
    </row>
    <row r="78" spans="1:3" s="200" customFormat="1" ht="19.5" customHeight="1">
      <c r="A78" s="214"/>
      <c r="B78" s="222" t="s">
        <v>621</v>
      </c>
      <c r="C78" s="276">
        <v>28000</v>
      </c>
    </row>
    <row r="79" spans="1:3" s="200" customFormat="1" ht="37.5">
      <c r="A79" s="214"/>
      <c r="B79" s="222" t="s">
        <v>562</v>
      </c>
      <c r="C79" s="276">
        <v>6000</v>
      </c>
    </row>
    <row r="80" spans="1:3" s="200" customFormat="1">
      <c r="A80" s="214"/>
      <c r="B80" s="222" t="s">
        <v>561</v>
      </c>
      <c r="C80" s="276">
        <v>3000</v>
      </c>
    </row>
    <row r="81" spans="1:3" s="200" customFormat="1" ht="37.5">
      <c r="A81" s="214"/>
      <c r="B81" s="222" t="s">
        <v>560</v>
      </c>
      <c r="C81" s="276">
        <v>5500</v>
      </c>
    </row>
    <row r="82" spans="1:3" s="199" customFormat="1">
      <c r="A82" s="214"/>
      <c r="B82" s="223" t="s">
        <v>63</v>
      </c>
      <c r="C82" s="278">
        <f>SUM(C75:C81)</f>
        <v>44100</v>
      </c>
    </row>
    <row r="83" spans="1:3" s="199" customFormat="1">
      <c r="A83" s="211">
        <v>15</v>
      </c>
      <c r="B83" s="221" t="s">
        <v>36</v>
      </c>
      <c r="C83" s="277"/>
    </row>
    <row r="84" spans="1:3" s="200" customFormat="1">
      <c r="A84" s="212"/>
      <c r="B84" s="242" t="s">
        <v>190</v>
      </c>
      <c r="C84" s="276">
        <v>600</v>
      </c>
    </row>
    <row r="85" spans="1:3" s="200" customFormat="1">
      <c r="A85" s="212"/>
      <c r="B85" s="242" t="s">
        <v>599</v>
      </c>
      <c r="C85" s="276">
        <v>600</v>
      </c>
    </row>
    <row r="86" spans="1:3" s="200" customFormat="1">
      <c r="A86" s="212"/>
      <c r="B86" s="242" t="s">
        <v>598</v>
      </c>
      <c r="C86" s="276">
        <v>600</v>
      </c>
    </row>
    <row r="87" spans="1:3" s="200" customFormat="1" ht="20.25" customHeight="1">
      <c r="A87" s="212"/>
      <c r="B87" s="242" t="s">
        <v>597</v>
      </c>
      <c r="C87" s="276">
        <v>600</v>
      </c>
    </row>
    <row r="88" spans="1:3" s="199" customFormat="1">
      <c r="A88" s="214"/>
      <c r="B88" s="223" t="s">
        <v>61</v>
      </c>
      <c r="C88" s="278">
        <f>SUM(C84:C87)</f>
        <v>2400</v>
      </c>
    </row>
    <row r="89" spans="1:3" s="204" customFormat="1">
      <c r="A89" s="211">
        <v>16</v>
      </c>
      <c r="B89" s="221" t="s">
        <v>37</v>
      </c>
      <c r="C89" s="277"/>
    </row>
    <row r="90" spans="1:3" s="200" customFormat="1" ht="37.5">
      <c r="A90" s="212"/>
      <c r="B90" s="222" t="s">
        <v>568</v>
      </c>
      <c r="C90" s="280">
        <v>3220</v>
      </c>
    </row>
    <row r="91" spans="1:3" s="199" customFormat="1" ht="37.5">
      <c r="A91" s="212"/>
      <c r="B91" s="222" t="s">
        <v>192</v>
      </c>
      <c r="C91" s="276">
        <v>2450</v>
      </c>
    </row>
    <row r="92" spans="1:3" s="199" customFormat="1">
      <c r="A92" s="212"/>
      <c r="B92" s="222" t="s">
        <v>191</v>
      </c>
      <c r="C92" s="276">
        <v>12600</v>
      </c>
    </row>
    <row r="93" spans="1:3" s="199" customFormat="1">
      <c r="A93" s="214"/>
      <c r="B93" s="223" t="s">
        <v>63</v>
      </c>
      <c r="C93" s="278">
        <f>SUM(C90:C92)</f>
        <v>18270</v>
      </c>
    </row>
    <row r="94" spans="1:3" s="200" customFormat="1">
      <c r="A94" s="211">
        <v>17</v>
      </c>
      <c r="B94" s="221" t="s">
        <v>38</v>
      </c>
      <c r="C94" s="279"/>
    </row>
    <row r="95" spans="1:3" s="200" customFormat="1">
      <c r="A95" s="212"/>
      <c r="B95" s="222" t="s">
        <v>211</v>
      </c>
      <c r="C95" s="276">
        <v>21395</v>
      </c>
    </row>
    <row r="96" spans="1:3" s="200" customFormat="1" ht="22.5" customHeight="1">
      <c r="A96" s="212"/>
      <c r="B96" s="222" t="s">
        <v>210</v>
      </c>
      <c r="C96" s="276">
        <v>23000</v>
      </c>
    </row>
    <row r="97" spans="1:3" s="200" customFormat="1" ht="36.75" customHeight="1">
      <c r="A97" s="212"/>
      <c r="B97" s="222" t="s">
        <v>209</v>
      </c>
      <c r="C97" s="276">
        <v>600</v>
      </c>
    </row>
    <row r="98" spans="1:3" s="200" customFormat="1" ht="19.5" customHeight="1">
      <c r="A98" s="212"/>
      <c r="B98" s="222" t="s">
        <v>491</v>
      </c>
      <c r="C98" s="276">
        <v>400</v>
      </c>
    </row>
    <row r="99" spans="1:3" s="199" customFormat="1">
      <c r="A99" s="214"/>
      <c r="B99" s="223" t="s">
        <v>61</v>
      </c>
      <c r="C99" s="278">
        <f>SUM(C95:C98)</f>
        <v>45395</v>
      </c>
    </row>
    <row r="100" spans="1:3" s="200" customFormat="1">
      <c r="A100" s="211">
        <v>18</v>
      </c>
      <c r="B100" s="221" t="s">
        <v>39</v>
      </c>
      <c r="C100" s="279"/>
    </row>
    <row r="101" spans="1:3" s="200" customFormat="1" ht="23.25" customHeight="1">
      <c r="A101" s="212"/>
      <c r="B101" s="222" t="s">
        <v>214</v>
      </c>
      <c r="C101" s="276">
        <v>7500</v>
      </c>
    </row>
    <row r="102" spans="1:3" s="200" customFormat="1">
      <c r="A102" s="212"/>
      <c r="B102" s="222" t="s">
        <v>213</v>
      </c>
      <c r="C102" s="276">
        <v>600</v>
      </c>
    </row>
    <row r="103" spans="1:3" s="200" customFormat="1" ht="21" customHeight="1">
      <c r="A103" s="212"/>
      <c r="B103" s="222" t="s">
        <v>212</v>
      </c>
      <c r="C103" s="276">
        <v>700</v>
      </c>
    </row>
    <row r="104" spans="1:3" s="199" customFormat="1">
      <c r="A104" s="214"/>
      <c r="B104" s="223" t="s">
        <v>61</v>
      </c>
      <c r="C104" s="278">
        <f>SUM(C101:C103)</f>
        <v>8800</v>
      </c>
    </row>
    <row r="105" spans="1:3" s="199" customFormat="1">
      <c r="A105" s="211">
        <v>19</v>
      </c>
      <c r="B105" s="221" t="s">
        <v>40</v>
      </c>
      <c r="C105" s="277"/>
    </row>
    <row r="106" spans="1:3" s="200" customFormat="1">
      <c r="A106" s="212"/>
      <c r="B106" s="242" t="s">
        <v>667</v>
      </c>
      <c r="C106" s="276">
        <v>600</v>
      </c>
    </row>
    <row r="107" spans="1:3" s="200" customFormat="1" ht="20.25" customHeight="1">
      <c r="A107" s="212"/>
      <c r="B107" s="242" t="s">
        <v>572</v>
      </c>
      <c r="C107" s="276">
        <v>3000</v>
      </c>
    </row>
    <row r="108" spans="1:3" s="200" customFormat="1">
      <c r="A108" s="212"/>
      <c r="B108" s="242" t="s">
        <v>663</v>
      </c>
      <c r="C108" s="276">
        <v>7500</v>
      </c>
    </row>
    <row r="109" spans="1:3" s="200" customFormat="1">
      <c r="A109" s="212"/>
      <c r="B109" s="242" t="s">
        <v>662</v>
      </c>
      <c r="C109" s="276">
        <v>4500</v>
      </c>
    </row>
    <row r="110" spans="1:3" s="200" customFormat="1">
      <c r="A110" s="212"/>
      <c r="B110" s="242" t="s">
        <v>661</v>
      </c>
      <c r="C110" s="276">
        <v>6500</v>
      </c>
    </row>
    <row r="111" spans="1:3" s="200" customFormat="1">
      <c r="A111" s="212"/>
      <c r="B111" s="242" t="s">
        <v>660</v>
      </c>
      <c r="C111" s="276">
        <v>700</v>
      </c>
    </row>
    <row r="112" spans="1:3" s="200" customFormat="1">
      <c r="A112" s="212"/>
      <c r="B112" s="242" t="s">
        <v>659</v>
      </c>
      <c r="C112" s="276">
        <v>700</v>
      </c>
    </row>
    <row r="113" spans="1:3" s="200" customFormat="1">
      <c r="A113" s="212"/>
      <c r="B113" s="242" t="s">
        <v>658</v>
      </c>
      <c r="C113" s="276">
        <v>700</v>
      </c>
    </row>
    <row r="114" spans="1:3" s="199" customFormat="1">
      <c r="A114" s="214"/>
      <c r="B114" s="244" t="s">
        <v>61</v>
      </c>
      <c r="C114" s="278">
        <f>SUM(C106:C113)</f>
        <v>24200</v>
      </c>
    </row>
    <row r="115" spans="1:3" s="199" customFormat="1">
      <c r="A115" s="214"/>
      <c r="B115" s="223" t="s">
        <v>536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491" t="s">
        <v>44</v>
      </c>
      <c r="B116" s="491"/>
      <c r="C116" s="491"/>
    </row>
    <row r="117" spans="1:3" s="199" customFormat="1" hidden="1" outlineLevel="1">
      <c r="A117" s="211">
        <v>1</v>
      </c>
      <c r="B117" s="221" t="s">
        <v>467</v>
      </c>
      <c r="C117" s="277"/>
    </row>
    <row r="118" spans="1:3" s="199" customFormat="1" ht="37.5" hidden="1" outlineLevel="1">
      <c r="A118" s="212"/>
      <c r="B118" s="224" t="s">
        <v>668</v>
      </c>
      <c r="C118" s="276">
        <v>14000</v>
      </c>
    </row>
    <row r="119" spans="1:3" s="199" customFormat="1" hidden="1" outlineLevel="1">
      <c r="A119" s="214"/>
      <c r="B119" s="225" t="s">
        <v>61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62</v>
      </c>
      <c r="C120" s="277"/>
    </row>
    <row r="121" spans="1:3" s="199" customFormat="1" ht="37.5" hidden="1" outlineLevel="1">
      <c r="A121" s="212"/>
      <c r="B121" s="224" t="s">
        <v>644</v>
      </c>
      <c r="C121" s="276">
        <v>3800</v>
      </c>
    </row>
    <row r="122" spans="1:3" s="199" customFormat="1" hidden="1" outlineLevel="1">
      <c r="A122" s="212"/>
      <c r="B122" s="224" t="s">
        <v>391</v>
      </c>
      <c r="C122" s="276" t="e">
        <f>#REF!-#REF!</f>
        <v>#REF!</v>
      </c>
    </row>
    <row r="123" spans="1:3" s="199" customFormat="1" hidden="1" outlineLevel="1">
      <c r="A123" s="214"/>
      <c r="B123" s="225" t="s">
        <v>63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64</v>
      </c>
      <c r="C124" s="277"/>
    </row>
    <row r="125" spans="1:3" s="199" customFormat="1" hidden="1" outlineLevel="1">
      <c r="A125" s="212"/>
      <c r="B125" s="224" t="s">
        <v>645</v>
      </c>
      <c r="C125" s="276">
        <v>2600</v>
      </c>
    </row>
    <row r="126" spans="1:3" s="199" customFormat="1" hidden="1" outlineLevel="1">
      <c r="A126" s="214"/>
      <c r="B126" s="225" t="s">
        <v>63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25</v>
      </c>
      <c r="C127" s="277"/>
    </row>
    <row r="128" spans="1:3" s="199" customFormat="1" hidden="1" outlineLevel="1">
      <c r="A128" s="212"/>
      <c r="B128" s="224" t="s">
        <v>664</v>
      </c>
      <c r="C128" s="276">
        <v>2000</v>
      </c>
    </row>
    <row r="129" spans="1:3" s="199" customFormat="1" hidden="1" outlineLevel="1">
      <c r="A129" s="212"/>
      <c r="B129" s="224" t="s">
        <v>318</v>
      </c>
      <c r="C129" s="276">
        <v>890</v>
      </c>
    </row>
    <row r="130" spans="1:3" s="199" customFormat="1" hidden="1" outlineLevel="1">
      <c r="A130" s="214"/>
      <c r="B130" s="225" t="s">
        <v>61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31</v>
      </c>
      <c r="C131" s="279"/>
    </row>
    <row r="132" spans="1:3" s="199" customFormat="1" hidden="1" outlineLevel="1">
      <c r="A132" s="214"/>
      <c r="B132" s="224" t="s">
        <v>319</v>
      </c>
      <c r="C132" s="276">
        <v>10100</v>
      </c>
    </row>
    <row r="133" spans="1:3" s="199" customFormat="1" hidden="1" outlineLevel="1">
      <c r="A133" s="214"/>
      <c r="B133" s="224" t="s">
        <v>320</v>
      </c>
      <c r="C133" s="276">
        <v>2800</v>
      </c>
    </row>
    <row r="134" spans="1:3" s="199" customFormat="1" hidden="1" outlineLevel="1">
      <c r="A134" s="214"/>
      <c r="B134" s="224" t="s">
        <v>321</v>
      </c>
      <c r="C134" s="276">
        <v>1750</v>
      </c>
    </row>
    <row r="135" spans="1:3" s="199" customFormat="1" hidden="1" outlineLevel="1">
      <c r="A135" s="214"/>
      <c r="B135" s="224" t="s">
        <v>322</v>
      </c>
      <c r="C135" s="276">
        <v>1600</v>
      </c>
    </row>
    <row r="136" spans="1:3" s="199" customFormat="1" hidden="1" outlineLevel="1">
      <c r="A136" s="214"/>
      <c r="B136" s="224" t="s">
        <v>323</v>
      </c>
      <c r="C136" s="276">
        <v>2400</v>
      </c>
    </row>
    <row r="137" spans="1:3" s="199" customFormat="1" hidden="1" outlineLevel="1">
      <c r="A137" s="214"/>
      <c r="B137" s="224" t="s">
        <v>324</v>
      </c>
      <c r="C137" s="276">
        <v>2600</v>
      </c>
    </row>
    <row r="138" spans="1:3" s="199" customFormat="1" hidden="1" outlineLevel="1">
      <c r="A138" s="214"/>
      <c r="B138" s="225" t="s">
        <v>63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35</v>
      </c>
      <c r="C139" s="279"/>
    </row>
    <row r="140" spans="1:3" s="199" customFormat="1" hidden="1" outlineLevel="1">
      <c r="A140" s="214"/>
      <c r="B140" s="224" t="s">
        <v>325</v>
      </c>
      <c r="C140" s="276">
        <v>5900</v>
      </c>
    </row>
    <row r="141" spans="1:3" s="199" customFormat="1" hidden="1" outlineLevel="1">
      <c r="A141" s="214"/>
      <c r="B141" s="224" t="s">
        <v>326</v>
      </c>
      <c r="C141" s="276">
        <v>3600</v>
      </c>
    </row>
    <row r="142" spans="1:3" s="199" customFormat="1" hidden="1" outlineLevel="1">
      <c r="A142" s="214"/>
      <c r="B142" s="224" t="s">
        <v>327</v>
      </c>
      <c r="C142" s="276">
        <v>18000</v>
      </c>
    </row>
    <row r="143" spans="1:3" s="199" customFormat="1" hidden="1" outlineLevel="1">
      <c r="A143" s="214"/>
      <c r="B143" s="224" t="s">
        <v>328</v>
      </c>
      <c r="C143" s="276">
        <v>4000</v>
      </c>
    </row>
    <row r="144" spans="1:3" s="199" customFormat="1" ht="37.5" hidden="1" outlineLevel="1">
      <c r="A144" s="214"/>
      <c r="B144" s="224" t="s">
        <v>329</v>
      </c>
      <c r="C144" s="276">
        <v>7000</v>
      </c>
    </row>
    <row r="145" spans="1:3" s="199" customFormat="1" hidden="1" outlineLevel="1">
      <c r="A145" s="214"/>
      <c r="B145" s="225" t="s">
        <v>63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36</v>
      </c>
      <c r="C146" s="277"/>
    </row>
    <row r="147" spans="1:3" s="199" customFormat="1" hidden="1" outlineLevel="1">
      <c r="A147" s="212"/>
      <c r="B147" s="224" t="s">
        <v>330</v>
      </c>
      <c r="C147" s="276">
        <v>3500</v>
      </c>
    </row>
    <row r="148" spans="1:3" s="199" customFormat="1" hidden="1" outlineLevel="1">
      <c r="A148" s="212"/>
      <c r="B148" s="210" t="s">
        <v>331</v>
      </c>
      <c r="C148" s="276">
        <v>4000</v>
      </c>
    </row>
    <row r="149" spans="1:3" s="199" customFormat="1" hidden="1" outlineLevel="1">
      <c r="A149" s="214"/>
      <c r="B149" s="225" t="s">
        <v>61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38</v>
      </c>
      <c r="C150" s="279"/>
    </row>
    <row r="151" spans="1:3" s="199" customFormat="1" hidden="1" outlineLevel="1">
      <c r="A151" s="212"/>
      <c r="B151" s="224" t="s">
        <v>9</v>
      </c>
      <c r="C151" s="276">
        <v>3000</v>
      </c>
    </row>
    <row r="152" spans="1:3" s="199" customFormat="1" hidden="1" outlineLevel="1">
      <c r="A152" s="213"/>
      <c r="B152" s="224" t="s">
        <v>10</v>
      </c>
      <c r="C152" s="276">
        <v>2148</v>
      </c>
    </row>
    <row r="153" spans="1:3" s="199" customFormat="1" hidden="1" outlineLevel="1">
      <c r="A153" s="214"/>
      <c r="B153" s="225" t="s">
        <v>61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39</v>
      </c>
      <c r="C154" s="279"/>
    </row>
    <row r="155" spans="1:3" s="199" customFormat="1" ht="37.5" hidden="1" outlineLevel="1">
      <c r="A155" s="212"/>
      <c r="B155" s="224" t="s">
        <v>45</v>
      </c>
      <c r="C155" s="276">
        <v>15000</v>
      </c>
    </row>
    <row r="156" spans="1:3" s="199" customFormat="1" hidden="1" outlineLevel="1">
      <c r="A156" s="214"/>
      <c r="B156" s="225" t="s">
        <v>61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40</v>
      </c>
      <c r="C157" s="277"/>
    </row>
    <row r="158" spans="1:3" s="199" customFormat="1" ht="33" hidden="1" customHeight="1" outlineLevel="1">
      <c r="A158" s="212"/>
      <c r="B158" s="227" t="s">
        <v>46</v>
      </c>
      <c r="C158" s="276">
        <v>7000</v>
      </c>
    </row>
    <row r="159" spans="1:3" s="199" customFormat="1" hidden="1" outlineLevel="1">
      <c r="A159" s="212"/>
      <c r="B159" s="227" t="s">
        <v>47</v>
      </c>
      <c r="C159" s="276">
        <v>5000</v>
      </c>
    </row>
    <row r="160" spans="1:3" s="199" customFormat="1" hidden="1" outlineLevel="1">
      <c r="A160" s="214"/>
      <c r="B160" s="228" t="s">
        <v>61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41</v>
      </c>
      <c r="C161" s="277"/>
    </row>
    <row r="162" spans="1:3" s="199" customFormat="1" hidden="1" outlineLevel="1">
      <c r="A162" s="214"/>
      <c r="B162" s="227" t="s">
        <v>48</v>
      </c>
      <c r="C162" s="276">
        <v>5000</v>
      </c>
    </row>
    <row r="163" spans="1:3" s="199" customFormat="1" hidden="1" outlineLevel="1">
      <c r="A163" s="214"/>
      <c r="B163" s="227" t="s">
        <v>49</v>
      </c>
      <c r="C163" s="276">
        <v>7000</v>
      </c>
    </row>
    <row r="164" spans="1:3" s="199" customFormat="1" hidden="1" outlineLevel="1">
      <c r="A164" s="214"/>
      <c r="B164" s="228" t="s">
        <v>63</v>
      </c>
      <c r="C164" s="278">
        <f>SUM(C162:C163)</f>
        <v>12000</v>
      </c>
    </row>
    <row r="165" spans="1:3" s="199" customFormat="1" hidden="1" outlineLevel="1">
      <c r="A165" s="214"/>
      <c r="B165" s="225" t="s">
        <v>50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51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491" t="s">
        <v>537</v>
      </c>
      <c r="B168" s="491"/>
      <c r="C168" s="491"/>
    </row>
    <row r="169" spans="1:3" s="199" customFormat="1">
      <c r="A169" s="211">
        <v>1</v>
      </c>
      <c r="B169" s="229" t="s">
        <v>53</v>
      </c>
      <c r="C169" s="277"/>
    </row>
    <row r="170" spans="1:3" s="200" customFormat="1">
      <c r="A170" s="212"/>
      <c r="B170" s="222" t="s">
        <v>665</v>
      </c>
      <c r="C170" s="276">
        <v>3500</v>
      </c>
    </row>
    <row r="171" spans="1:3" s="200" customFormat="1">
      <c r="A171" s="212"/>
      <c r="B171" s="223" t="s">
        <v>63</v>
      </c>
      <c r="C171" s="278">
        <f>SUM(C170)</f>
        <v>3500</v>
      </c>
    </row>
    <row r="172" spans="1:3" s="199" customFormat="1">
      <c r="A172" s="211">
        <v>2</v>
      </c>
      <c r="B172" s="221" t="s">
        <v>54</v>
      </c>
      <c r="C172" s="277"/>
    </row>
    <row r="173" spans="1:3" s="200" customFormat="1">
      <c r="A173" s="212"/>
      <c r="B173" s="222" t="s">
        <v>647</v>
      </c>
      <c r="C173" s="276">
        <v>4400</v>
      </c>
    </row>
    <row r="174" spans="1:3" s="200" customFormat="1">
      <c r="A174" s="212"/>
      <c r="B174" s="222" t="s">
        <v>646</v>
      </c>
      <c r="C174" s="276">
        <v>8000</v>
      </c>
    </row>
    <row r="175" spans="1:3" s="199" customFormat="1">
      <c r="A175" s="214"/>
      <c r="B175" s="223" t="s">
        <v>63</v>
      </c>
      <c r="C175" s="278">
        <f>SUM(C173:C174)</f>
        <v>12400</v>
      </c>
    </row>
    <row r="176" spans="1:3" s="199" customFormat="1">
      <c r="A176" s="211">
        <v>3</v>
      </c>
      <c r="B176" s="221" t="s">
        <v>55</v>
      </c>
      <c r="C176" s="277"/>
    </row>
    <row r="177" spans="1:3" s="200" customFormat="1" ht="37.5">
      <c r="A177" s="212"/>
      <c r="B177" s="222" t="s">
        <v>153</v>
      </c>
      <c r="C177" s="276">
        <v>500</v>
      </c>
    </row>
    <row r="178" spans="1:3" s="200" customFormat="1">
      <c r="A178" s="212"/>
      <c r="B178" s="239" t="s">
        <v>564</v>
      </c>
      <c r="C178" s="276">
        <v>7789</v>
      </c>
    </row>
    <row r="179" spans="1:3" s="200" customFormat="1" ht="21.95" customHeight="1">
      <c r="A179" s="212"/>
      <c r="B179" s="239" t="s">
        <v>563</v>
      </c>
      <c r="C179" s="276">
        <v>1000</v>
      </c>
    </row>
    <row r="180" spans="1:3" s="199" customFormat="1">
      <c r="A180" s="214"/>
      <c r="B180" s="223" t="s">
        <v>63</v>
      </c>
      <c r="C180" s="278">
        <f>SUM(C177:C179)</f>
        <v>9289</v>
      </c>
    </row>
    <row r="181" spans="1:3" s="199" customFormat="1">
      <c r="A181" s="211">
        <v>4</v>
      </c>
      <c r="B181" s="221" t="s">
        <v>56</v>
      </c>
      <c r="C181" s="277"/>
    </row>
    <row r="182" spans="1:3" s="200" customFormat="1" ht="21" customHeight="1">
      <c r="A182" s="212"/>
      <c r="B182" s="222" t="s">
        <v>552</v>
      </c>
      <c r="C182" s="276">
        <v>4750</v>
      </c>
    </row>
    <row r="183" spans="1:3" s="200" customFormat="1" ht="19.5" customHeight="1">
      <c r="A183" s="212"/>
      <c r="B183" s="222" t="s">
        <v>551</v>
      </c>
      <c r="C183" s="276">
        <v>20000</v>
      </c>
    </row>
    <row r="184" spans="1:3" s="200" customFormat="1">
      <c r="A184" s="212"/>
      <c r="B184" s="222" t="s">
        <v>550</v>
      </c>
      <c r="C184" s="276">
        <v>400</v>
      </c>
    </row>
    <row r="185" spans="1:3" s="200" customFormat="1">
      <c r="A185" s="212"/>
      <c r="B185" s="222" t="s">
        <v>428</v>
      </c>
      <c r="C185" s="276">
        <v>470</v>
      </c>
    </row>
    <row r="186" spans="1:3" s="200" customFormat="1">
      <c r="A186" s="212"/>
      <c r="B186" s="222" t="s">
        <v>427</v>
      </c>
      <c r="C186" s="276">
        <v>470</v>
      </c>
    </row>
    <row r="187" spans="1:3" s="199" customFormat="1">
      <c r="A187" s="214"/>
      <c r="B187" s="223" t="s">
        <v>61</v>
      </c>
      <c r="C187" s="278">
        <f>SUM(C182:C186)</f>
        <v>26090</v>
      </c>
    </row>
    <row r="188" spans="1:3" s="199" customFormat="1">
      <c r="A188" s="211">
        <v>5</v>
      </c>
      <c r="B188" s="221" t="s">
        <v>57</v>
      </c>
      <c r="C188" s="277"/>
    </row>
    <row r="189" spans="1:3" s="200" customFormat="1" ht="37.5">
      <c r="A189" s="212"/>
      <c r="B189" s="222" t="s">
        <v>392</v>
      </c>
      <c r="C189" s="276">
        <v>5400</v>
      </c>
    </row>
    <row r="190" spans="1:3" s="199" customFormat="1">
      <c r="A190" s="214"/>
      <c r="B190" s="223" t="s">
        <v>61</v>
      </c>
      <c r="C190" s="278">
        <f>SUM(C189:C189)</f>
        <v>5400</v>
      </c>
    </row>
    <row r="191" spans="1:3" s="199" customFormat="1">
      <c r="A191" s="211">
        <v>6</v>
      </c>
      <c r="B191" s="221" t="s">
        <v>24</v>
      </c>
      <c r="C191" s="277"/>
    </row>
    <row r="192" spans="1:3" s="199" customFormat="1">
      <c r="A192" s="214"/>
      <c r="B192" s="242" t="s">
        <v>81</v>
      </c>
      <c r="C192" s="276">
        <v>3000</v>
      </c>
    </row>
    <row r="193" spans="1:3" s="200" customFormat="1" ht="39" customHeight="1">
      <c r="A193" s="212"/>
      <c r="B193" s="242" t="s">
        <v>80</v>
      </c>
      <c r="C193" s="276">
        <v>1700</v>
      </c>
    </row>
    <row r="194" spans="1:3" s="199" customFormat="1" ht="15" customHeight="1">
      <c r="A194" s="214"/>
      <c r="B194" s="223" t="s">
        <v>61</v>
      </c>
      <c r="C194" s="278">
        <f>SUM(C192:C193)</f>
        <v>4700</v>
      </c>
    </row>
    <row r="195" spans="1:3" s="199" customFormat="1" hidden="1">
      <c r="A195" s="214" t="s">
        <v>109</v>
      </c>
      <c r="B195" s="225" t="s">
        <v>58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25</v>
      </c>
      <c r="C197" s="279"/>
    </row>
    <row r="198" spans="1:3" s="200" customFormat="1">
      <c r="A198" s="212"/>
      <c r="B198" s="239" t="s">
        <v>82</v>
      </c>
      <c r="C198" s="276">
        <v>4000</v>
      </c>
    </row>
    <row r="199" spans="1:3" s="199" customFormat="1">
      <c r="A199" s="214"/>
      <c r="B199" s="223" t="s">
        <v>63</v>
      </c>
      <c r="C199" s="278">
        <f>SUM(C198)</f>
        <v>4000</v>
      </c>
    </row>
    <row r="200" spans="1:3" s="200" customFormat="1">
      <c r="A200" s="211">
        <v>8</v>
      </c>
      <c r="B200" s="221" t="s">
        <v>578</v>
      </c>
      <c r="C200" s="279"/>
    </row>
    <row r="201" spans="1:3" s="200" customFormat="1" ht="38.25" customHeight="1">
      <c r="A201" s="212"/>
      <c r="B201" s="222" t="s">
        <v>83</v>
      </c>
      <c r="C201" s="276">
        <v>5000</v>
      </c>
    </row>
    <row r="202" spans="1:3" s="199" customFormat="1">
      <c r="A202" s="214"/>
      <c r="B202" s="223" t="s">
        <v>61</v>
      </c>
      <c r="C202" s="278">
        <f>C201</f>
        <v>5000</v>
      </c>
    </row>
    <row r="203" spans="1:3" s="204" customFormat="1">
      <c r="A203" s="211">
        <v>9</v>
      </c>
      <c r="B203" s="221" t="s">
        <v>31</v>
      </c>
      <c r="C203" s="277"/>
    </row>
    <row r="204" spans="1:3" s="200" customFormat="1">
      <c r="A204" s="212"/>
      <c r="B204" s="222" t="s">
        <v>84</v>
      </c>
      <c r="C204" s="276">
        <v>9100</v>
      </c>
    </row>
    <row r="205" spans="1:3" s="200" customFormat="1">
      <c r="A205" s="212"/>
      <c r="B205" s="222" t="s">
        <v>85</v>
      </c>
      <c r="C205" s="276">
        <v>590</v>
      </c>
    </row>
    <row r="206" spans="1:3" s="199" customFormat="1">
      <c r="A206" s="214"/>
      <c r="B206" s="223" t="s">
        <v>63</v>
      </c>
      <c r="C206" s="278">
        <f>SUM(C204:C205)</f>
        <v>9690</v>
      </c>
    </row>
    <row r="207" spans="1:3" s="200" customFormat="1">
      <c r="A207" s="211">
        <v>10</v>
      </c>
      <c r="B207" s="221" t="s">
        <v>32</v>
      </c>
      <c r="C207" s="279"/>
    </row>
    <row r="208" spans="1:3" s="200" customFormat="1" ht="21.95" customHeight="1">
      <c r="A208" s="212"/>
      <c r="B208" s="239" t="s">
        <v>86</v>
      </c>
      <c r="C208" s="276">
        <v>3900</v>
      </c>
    </row>
    <row r="209" spans="1:3" s="199" customFormat="1">
      <c r="A209" s="214"/>
      <c r="B209" s="223" t="s">
        <v>63</v>
      </c>
      <c r="C209" s="278">
        <f>SUM(C208:C208)</f>
        <v>3900</v>
      </c>
    </row>
    <row r="210" spans="1:3" s="199" customFormat="1" hidden="1">
      <c r="A210" s="214" t="s">
        <v>115</v>
      </c>
      <c r="B210" s="225" t="s">
        <v>34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33</v>
      </c>
      <c r="C212" s="279"/>
    </row>
    <row r="213" spans="1:3" s="200" customFormat="1">
      <c r="A213" s="212"/>
      <c r="B213" s="242" t="s">
        <v>90</v>
      </c>
      <c r="C213" s="276">
        <v>4800</v>
      </c>
    </row>
    <row r="214" spans="1:3" s="200" customFormat="1">
      <c r="A214" s="212"/>
      <c r="B214" s="242" t="s">
        <v>89</v>
      </c>
      <c r="C214" s="276">
        <v>4800</v>
      </c>
    </row>
    <row r="215" spans="1:3" s="200" customFormat="1">
      <c r="A215" s="212"/>
      <c r="B215" s="242" t="s">
        <v>88</v>
      </c>
      <c r="C215" s="276">
        <v>2000</v>
      </c>
    </row>
    <row r="216" spans="1:3" s="200" customFormat="1">
      <c r="A216" s="212"/>
      <c r="B216" s="242" t="s">
        <v>87</v>
      </c>
      <c r="C216" s="276">
        <v>4800</v>
      </c>
    </row>
    <row r="217" spans="1:3" s="200" customFormat="1">
      <c r="A217" s="212"/>
      <c r="B217" s="223" t="s">
        <v>63</v>
      </c>
      <c r="C217" s="278">
        <f>SUM(C213:C216)</f>
        <v>16400</v>
      </c>
    </row>
    <row r="218" spans="1:3" s="200" customFormat="1">
      <c r="A218" s="211">
        <v>12</v>
      </c>
      <c r="B218" s="221" t="s">
        <v>579</v>
      </c>
      <c r="C218" s="277"/>
    </row>
    <row r="219" spans="1:3" s="200" customFormat="1">
      <c r="A219" s="212"/>
      <c r="B219" s="222" t="s">
        <v>220</v>
      </c>
      <c r="C219" s="276">
        <v>3000</v>
      </c>
    </row>
    <row r="220" spans="1:3" s="200" customFormat="1">
      <c r="A220" s="212"/>
      <c r="B220" s="223" t="s">
        <v>63</v>
      </c>
      <c r="C220" s="278">
        <f>SUM(C219)</f>
        <v>3000</v>
      </c>
    </row>
    <row r="221" spans="1:3" s="204" customFormat="1">
      <c r="A221" s="211">
        <v>13</v>
      </c>
      <c r="B221" s="221" t="s">
        <v>580</v>
      </c>
      <c r="C221" s="277"/>
    </row>
    <row r="222" spans="1:3" s="206" customFormat="1" ht="21.95" customHeight="1">
      <c r="A222" s="215"/>
      <c r="B222" s="239" t="s">
        <v>118</v>
      </c>
      <c r="C222" s="281">
        <v>1000</v>
      </c>
    </row>
    <row r="223" spans="1:3" s="199" customFormat="1">
      <c r="A223" s="214"/>
      <c r="B223" s="223" t="s">
        <v>63</v>
      </c>
      <c r="C223" s="278">
        <f>SUM(C222:C222)</f>
        <v>1000</v>
      </c>
    </row>
    <row r="224" spans="1:3" s="204" customFormat="1">
      <c r="A224" s="211">
        <v>14</v>
      </c>
      <c r="B224" s="221" t="s">
        <v>36</v>
      </c>
      <c r="C224" s="277"/>
    </row>
    <row r="225" spans="1:3" s="200" customFormat="1" ht="37.5">
      <c r="A225" s="215"/>
      <c r="B225" s="222" t="s">
        <v>119</v>
      </c>
      <c r="C225" s="276">
        <v>5900</v>
      </c>
    </row>
    <row r="226" spans="1:3" s="199" customFormat="1">
      <c r="A226" s="214"/>
      <c r="B226" s="223" t="s">
        <v>61</v>
      </c>
      <c r="C226" s="278">
        <f>SUM(C225:C225)</f>
        <v>5900</v>
      </c>
    </row>
    <row r="227" spans="1:3" s="204" customFormat="1">
      <c r="A227" s="211">
        <v>15</v>
      </c>
      <c r="B227" s="221" t="s">
        <v>511</v>
      </c>
      <c r="C227" s="277"/>
    </row>
    <row r="228" spans="1:3" s="199" customFormat="1" ht="37.5">
      <c r="A228" s="212"/>
      <c r="B228" s="222" t="s">
        <v>122</v>
      </c>
      <c r="C228" s="276">
        <v>7000</v>
      </c>
    </row>
    <row r="229" spans="1:3" s="199" customFormat="1" ht="37.5">
      <c r="A229" s="212"/>
      <c r="B229" s="222" t="s">
        <v>121</v>
      </c>
      <c r="C229" s="276">
        <v>7600</v>
      </c>
    </row>
    <row r="230" spans="1:3" s="199" customFormat="1">
      <c r="A230" s="212"/>
      <c r="B230" s="222" t="s">
        <v>120</v>
      </c>
      <c r="C230" s="276">
        <v>1000</v>
      </c>
    </row>
    <row r="231" spans="1:3" s="199" customFormat="1">
      <c r="A231" s="214"/>
      <c r="B231" s="223" t="s">
        <v>63</v>
      </c>
      <c r="C231" s="278">
        <f>SUM(C228:C230)</f>
        <v>15600</v>
      </c>
    </row>
    <row r="232" spans="1:3" s="200" customFormat="1">
      <c r="A232" s="211">
        <v>16</v>
      </c>
      <c r="B232" s="221" t="s">
        <v>38</v>
      </c>
      <c r="C232" s="279"/>
    </row>
    <row r="233" spans="1:3" s="200" customFormat="1">
      <c r="A233" s="213"/>
      <c r="B233" s="222" t="s">
        <v>123</v>
      </c>
      <c r="C233" s="276">
        <v>8000</v>
      </c>
    </row>
    <row r="234" spans="1:3" s="199" customFormat="1">
      <c r="A234" s="214"/>
      <c r="B234" s="223" t="s">
        <v>61</v>
      </c>
      <c r="C234" s="278">
        <f>SUM(C233:C233)</f>
        <v>8000</v>
      </c>
    </row>
    <row r="235" spans="1:3" s="199" customFormat="1">
      <c r="A235" s="211">
        <v>17</v>
      </c>
      <c r="B235" s="221" t="s">
        <v>39</v>
      </c>
      <c r="C235" s="277"/>
    </row>
    <row r="236" spans="1:3" s="200" customFormat="1" ht="22.5" customHeight="1">
      <c r="A236" s="212"/>
      <c r="B236" s="222" t="s">
        <v>503</v>
      </c>
      <c r="C236" s="276">
        <v>7000</v>
      </c>
    </row>
    <row r="237" spans="1:3" s="200" customFormat="1" ht="37.5">
      <c r="A237" s="212"/>
      <c r="B237" s="222" t="s">
        <v>127</v>
      </c>
      <c r="C237" s="276">
        <v>1900</v>
      </c>
    </row>
    <row r="238" spans="1:3" s="200" customFormat="1">
      <c r="A238" s="212"/>
      <c r="B238" s="222" t="s">
        <v>619</v>
      </c>
      <c r="C238" s="276">
        <v>8881</v>
      </c>
    </row>
    <row r="239" spans="1:3" s="200" customFormat="1" ht="37.5">
      <c r="A239" s="212"/>
      <c r="B239" s="222" t="s">
        <v>618</v>
      </c>
      <c r="C239" s="276">
        <v>1600</v>
      </c>
    </row>
    <row r="240" spans="1:3" s="200" customFormat="1">
      <c r="A240" s="212"/>
      <c r="B240" s="223" t="s">
        <v>61</v>
      </c>
      <c r="C240" s="278">
        <f>SUM(C236:C239)</f>
        <v>19381</v>
      </c>
    </row>
    <row r="241" spans="1:3" s="200" customFormat="1">
      <c r="A241" s="211">
        <v>18</v>
      </c>
      <c r="B241" s="221" t="s">
        <v>40</v>
      </c>
      <c r="C241" s="279"/>
    </row>
    <row r="242" spans="1:3" s="200" customFormat="1" ht="37.5">
      <c r="A242" s="212"/>
      <c r="B242" s="242" t="s">
        <v>513</v>
      </c>
      <c r="C242" s="276">
        <v>5000</v>
      </c>
    </row>
    <row r="243" spans="1:3" s="200" customFormat="1" ht="22.5" customHeight="1">
      <c r="A243" s="212"/>
      <c r="B243" s="242" t="s">
        <v>514</v>
      </c>
      <c r="C243" s="276">
        <v>2000</v>
      </c>
    </row>
    <row r="244" spans="1:3" s="200" customFormat="1">
      <c r="A244" s="212"/>
      <c r="B244" s="222" t="s">
        <v>515</v>
      </c>
      <c r="C244" s="276">
        <v>6000</v>
      </c>
    </row>
    <row r="245" spans="1:3" s="200" customFormat="1">
      <c r="A245" s="212"/>
      <c r="B245" s="223" t="s">
        <v>61</v>
      </c>
      <c r="C245" s="278">
        <f>SUM(C242:C244)</f>
        <v>13000</v>
      </c>
    </row>
    <row r="246" spans="1:3" s="199" customFormat="1">
      <c r="A246" s="211">
        <v>19</v>
      </c>
      <c r="B246" s="229" t="s">
        <v>512</v>
      </c>
      <c r="C246" s="277"/>
    </row>
    <row r="247" spans="1:3" s="199" customFormat="1" ht="36" customHeight="1">
      <c r="A247" s="214"/>
      <c r="B247" s="242" t="s">
        <v>502</v>
      </c>
      <c r="C247" s="276">
        <v>10000</v>
      </c>
    </row>
    <row r="248" spans="1:3" s="199" customFormat="1" ht="37.5">
      <c r="A248" s="214"/>
      <c r="B248" s="242" t="s">
        <v>589</v>
      </c>
      <c r="C248" s="276">
        <v>5000</v>
      </c>
    </row>
    <row r="249" spans="1:3" s="199" customFormat="1" ht="37.5">
      <c r="A249" s="214"/>
      <c r="B249" s="242" t="s">
        <v>590</v>
      </c>
      <c r="C249" s="276">
        <v>3000</v>
      </c>
    </row>
    <row r="250" spans="1:3" s="199" customFormat="1">
      <c r="A250" s="214"/>
      <c r="B250" s="244" t="s">
        <v>63</v>
      </c>
      <c r="C250" s="278">
        <f>SUM(C247:C249)</f>
        <v>18000</v>
      </c>
    </row>
    <row r="251" spans="1:3" s="199" customFormat="1">
      <c r="A251" s="214"/>
      <c r="B251" s="225" t="s">
        <v>492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491" t="s">
        <v>539</v>
      </c>
      <c r="B252" s="491"/>
      <c r="C252" s="491"/>
    </row>
    <row r="253" spans="1:3" s="199" customFormat="1" hidden="1" outlineLevel="1">
      <c r="A253" s="211">
        <v>1</v>
      </c>
      <c r="B253" s="221" t="s">
        <v>54</v>
      </c>
      <c r="C253" s="277"/>
    </row>
    <row r="254" spans="1:3" s="199" customFormat="1" ht="37.5" hidden="1" outlineLevel="1">
      <c r="A254" s="212"/>
      <c r="B254" s="224" t="s">
        <v>540</v>
      </c>
      <c r="C254" s="276">
        <v>100</v>
      </c>
    </row>
    <row r="255" spans="1:3" s="199" customFormat="1" hidden="1" outlineLevel="1">
      <c r="A255" s="212"/>
      <c r="B255" s="224" t="s">
        <v>541</v>
      </c>
      <c r="C255" s="276">
        <v>4900</v>
      </c>
    </row>
    <row r="256" spans="1:3" s="199" customFormat="1" hidden="1" outlineLevel="1">
      <c r="A256" s="214"/>
      <c r="B256" s="225" t="s">
        <v>63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55</v>
      </c>
      <c r="C257" s="277"/>
    </row>
    <row r="258" spans="1:3" s="199" customFormat="1" hidden="1" outlineLevel="1">
      <c r="A258" s="212"/>
      <c r="B258" s="226" t="s">
        <v>542</v>
      </c>
      <c r="C258" s="276">
        <v>1500</v>
      </c>
    </row>
    <row r="259" spans="1:3" s="199" customFormat="1" ht="56.25" hidden="1" outlineLevel="1">
      <c r="A259" s="212"/>
      <c r="B259" s="224" t="s">
        <v>144</v>
      </c>
      <c r="C259" s="276">
        <v>1300</v>
      </c>
    </row>
    <row r="260" spans="1:3" s="199" customFormat="1" hidden="1" outlineLevel="1">
      <c r="A260" s="214"/>
      <c r="B260" s="225" t="s">
        <v>63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57</v>
      </c>
      <c r="C261" s="277"/>
    </row>
    <row r="262" spans="1:3" s="199" customFormat="1" hidden="1" outlineLevel="1">
      <c r="A262" s="216"/>
      <c r="B262" s="226" t="s">
        <v>145</v>
      </c>
      <c r="C262" s="281">
        <v>2000</v>
      </c>
    </row>
    <row r="263" spans="1:3" s="199" customFormat="1" hidden="1" outlineLevel="1">
      <c r="A263" s="216"/>
      <c r="B263" s="226" t="s">
        <v>124</v>
      </c>
      <c r="C263" s="281">
        <v>700</v>
      </c>
    </row>
    <row r="264" spans="1:3" s="199" customFormat="1" hidden="1" outlineLevel="1">
      <c r="A264" s="216"/>
      <c r="B264" s="226" t="s">
        <v>125</v>
      </c>
      <c r="C264" s="281">
        <v>500</v>
      </c>
    </row>
    <row r="265" spans="1:3" s="199" customFormat="1" hidden="1" outlineLevel="1">
      <c r="A265" s="216"/>
      <c r="B265" s="226" t="s">
        <v>126</v>
      </c>
      <c r="C265" s="281">
        <v>500</v>
      </c>
    </row>
    <row r="266" spans="1:3" s="199" customFormat="1" hidden="1" outlineLevel="1">
      <c r="A266" s="214"/>
      <c r="B266" s="225" t="s">
        <v>61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31</v>
      </c>
      <c r="C267" s="277"/>
    </row>
    <row r="268" spans="1:3" s="199" customFormat="1" hidden="1" outlineLevel="1">
      <c r="A268" s="212"/>
      <c r="B268" s="224" t="s">
        <v>517</v>
      </c>
      <c r="C268" s="276">
        <v>8900</v>
      </c>
    </row>
    <row r="269" spans="1:3" s="199" customFormat="1" hidden="1" outlineLevel="1">
      <c r="A269" s="212"/>
      <c r="B269" s="224" t="s">
        <v>518</v>
      </c>
      <c r="C269" s="276">
        <v>500</v>
      </c>
    </row>
    <row r="270" spans="1:3" s="199" customFormat="1" hidden="1" outlineLevel="1">
      <c r="A270" s="212"/>
      <c r="B270" s="224" t="s">
        <v>519</v>
      </c>
      <c r="C270" s="276">
        <v>600</v>
      </c>
    </row>
    <row r="271" spans="1:3" s="199" customFormat="1" hidden="1" outlineLevel="1">
      <c r="A271" s="212"/>
      <c r="B271" s="224" t="s">
        <v>520</v>
      </c>
      <c r="C271" s="276">
        <v>480</v>
      </c>
    </row>
    <row r="272" spans="1:3" s="199" customFormat="1" hidden="1" outlineLevel="1">
      <c r="A272" s="214"/>
      <c r="B272" s="225" t="s">
        <v>63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580</v>
      </c>
      <c r="C273" s="277"/>
    </row>
    <row r="274" spans="1:3" s="199" customFormat="1" ht="37.5" hidden="1" outlineLevel="1">
      <c r="A274" s="215"/>
      <c r="B274" s="226" t="s">
        <v>521</v>
      </c>
      <c r="C274" s="281">
        <v>280</v>
      </c>
    </row>
    <row r="275" spans="1:3" s="199" customFormat="1" hidden="1" outlineLevel="1">
      <c r="A275" s="212"/>
      <c r="B275" s="224" t="s">
        <v>522</v>
      </c>
      <c r="C275" s="276">
        <v>5400</v>
      </c>
    </row>
    <row r="276" spans="1:3" s="199" customFormat="1" ht="37.5" hidden="1" outlineLevel="1">
      <c r="A276" s="212"/>
      <c r="B276" s="224" t="s">
        <v>523</v>
      </c>
      <c r="C276" s="276">
        <v>2700</v>
      </c>
    </row>
    <row r="277" spans="1:3" s="199" customFormat="1" hidden="1" outlineLevel="1">
      <c r="A277" s="212"/>
      <c r="B277" s="224" t="s">
        <v>524</v>
      </c>
      <c r="C277" s="276">
        <v>800</v>
      </c>
    </row>
    <row r="278" spans="1:3" s="199" customFormat="1" ht="37.5" hidden="1" outlineLevel="1">
      <c r="A278" s="212"/>
      <c r="B278" s="224" t="s">
        <v>16</v>
      </c>
      <c r="C278" s="276">
        <v>14000</v>
      </c>
    </row>
    <row r="279" spans="1:3" s="199" customFormat="1" ht="37.5" hidden="1" outlineLevel="1">
      <c r="A279" s="212"/>
      <c r="B279" s="224" t="s">
        <v>184</v>
      </c>
      <c r="C279" s="276">
        <v>2000</v>
      </c>
    </row>
    <row r="280" spans="1:3" s="199" customFormat="1" hidden="1" outlineLevel="1">
      <c r="A280" s="214"/>
      <c r="B280" s="225" t="s">
        <v>63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36</v>
      </c>
      <c r="C281" s="277"/>
    </row>
    <row r="282" spans="1:3" s="199" customFormat="1" hidden="1" outlineLevel="1">
      <c r="A282" s="215"/>
      <c r="B282" s="224" t="s">
        <v>185</v>
      </c>
      <c r="C282" s="276">
        <v>1848</v>
      </c>
    </row>
    <row r="283" spans="1:3" s="199" customFormat="1" hidden="1" outlineLevel="1">
      <c r="A283" s="215"/>
      <c r="B283" s="224" t="s">
        <v>186</v>
      </c>
      <c r="C283" s="276">
        <v>3912</v>
      </c>
    </row>
    <row r="284" spans="1:3" s="199" customFormat="1" hidden="1" outlineLevel="1">
      <c r="A284" s="215"/>
      <c r="B284" s="224" t="s">
        <v>187</v>
      </c>
      <c r="C284" s="276">
        <v>2495</v>
      </c>
    </row>
    <row r="285" spans="1:3" s="199" customFormat="1" hidden="1" outlineLevel="1">
      <c r="A285" s="215"/>
      <c r="B285" s="224" t="s">
        <v>201</v>
      </c>
      <c r="C285" s="276">
        <v>1500</v>
      </c>
    </row>
    <row r="286" spans="1:3" s="199" customFormat="1" hidden="1" outlineLevel="1">
      <c r="A286" s="214"/>
      <c r="B286" s="225" t="s">
        <v>61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38</v>
      </c>
      <c r="C287" s="279"/>
    </row>
    <row r="288" spans="1:3" s="199" customFormat="1" ht="37.5" hidden="1" outlineLevel="1">
      <c r="A288" s="212"/>
      <c r="B288" s="224" t="s">
        <v>202</v>
      </c>
      <c r="C288" s="276">
        <v>5000</v>
      </c>
    </row>
    <row r="289" spans="1:3" s="199" customFormat="1" ht="37.5" hidden="1" outlineLevel="1">
      <c r="A289" s="212"/>
      <c r="B289" s="224" t="s">
        <v>669</v>
      </c>
      <c r="C289" s="276">
        <v>1000</v>
      </c>
    </row>
    <row r="290" spans="1:3" s="199" customFormat="1" hidden="1" outlineLevel="1">
      <c r="A290" s="213"/>
      <c r="B290" s="224" t="s">
        <v>670</v>
      </c>
      <c r="C290" s="276">
        <v>3000</v>
      </c>
    </row>
    <row r="291" spans="1:3" s="199" customFormat="1" hidden="1" outlineLevel="1">
      <c r="A291" s="213"/>
      <c r="B291" s="224" t="s">
        <v>671</v>
      </c>
      <c r="C291" s="276">
        <v>22000</v>
      </c>
    </row>
    <row r="292" spans="1:3" s="199" customFormat="1" hidden="1" outlineLevel="1">
      <c r="A292" s="214"/>
      <c r="B292" s="225" t="s">
        <v>61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39</v>
      </c>
      <c r="C293" s="277"/>
    </row>
    <row r="294" spans="1:3" s="199" customFormat="1" hidden="1" outlineLevel="1">
      <c r="A294" s="212"/>
      <c r="B294" s="224" t="s">
        <v>619</v>
      </c>
      <c r="C294" s="276">
        <v>8881</v>
      </c>
    </row>
    <row r="295" spans="1:3" s="199" customFormat="1" hidden="1" outlineLevel="1">
      <c r="A295" s="212"/>
      <c r="B295" s="224" t="s">
        <v>672</v>
      </c>
      <c r="C295" s="276">
        <v>20000</v>
      </c>
    </row>
    <row r="296" spans="1:3" s="199" customFormat="1" hidden="1" outlineLevel="1">
      <c r="A296" s="212"/>
      <c r="B296" s="224" t="s">
        <v>348</v>
      </c>
      <c r="C296" s="276">
        <v>12329</v>
      </c>
    </row>
    <row r="297" spans="1:3" s="199" customFormat="1" ht="37.5" hidden="1" outlineLevel="1">
      <c r="A297" s="212"/>
      <c r="B297" s="224" t="s">
        <v>349</v>
      </c>
      <c r="C297" s="276">
        <v>1255</v>
      </c>
    </row>
    <row r="298" spans="1:3" s="199" customFormat="1" hidden="1" outlineLevel="1">
      <c r="A298" s="212"/>
      <c r="B298" s="224" t="s">
        <v>350</v>
      </c>
      <c r="C298" s="276">
        <v>4500</v>
      </c>
    </row>
    <row r="299" spans="1:3" s="199" customFormat="1" hidden="1" outlineLevel="1">
      <c r="A299" s="212"/>
      <c r="B299" s="224" t="s">
        <v>351</v>
      </c>
      <c r="C299" s="276">
        <v>800</v>
      </c>
    </row>
    <row r="300" spans="1:3" s="199" customFormat="1" hidden="1" outlineLevel="1">
      <c r="A300" s="212"/>
      <c r="B300" s="224" t="s">
        <v>352</v>
      </c>
      <c r="C300" s="276">
        <v>500</v>
      </c>
    </row>
    <row r="301" spans="1:3" s="199" customFormat="1" hidden="1" outlineLevel="1">
      <c r="A301" s="212"/>
      <c r="B301" s="225" t="s">
        <v>61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40</v>
      </c>
      <c r="C302" s="279"/>
    </row>
    <row r="303" spans="1:3" s="199" customFormat="1" hidden="1" outlineLevel="1">
      <c r="A303" s="212"/>
      <c r="B303" s="227" t="s">
        <v>353</v>
      </c>
      <c r="C303" s="276">
        <v>2000</v>
      </c>
    </row>
    <row r="304" spans="1:3" s="199" customFormat="1" hidden="1" outlineLevel="1">
      <c r="A304" s="212"/>
      <c r="B304" s="225" t="s">
        <v>61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354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355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87" t="s">
        <v>493</v>
      </c>
      <c r="B314" s="487"/>
      <c r="C314" s="487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53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357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411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55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54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636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637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638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639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640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641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642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643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225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226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224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57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146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147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24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148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149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25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150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151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152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181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227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29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228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229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193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578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194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195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196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581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582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583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31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365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366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155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128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129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130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131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33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132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133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134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135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579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358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580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657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384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385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386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387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388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389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390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36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398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399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379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576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469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470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471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472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473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474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511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475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476</v>
      </c>
      <c r="C411" s="318">
        <v>1200</v>
      </c>
    </row>
    <row r="412" spans="1:129" s="199" customFormat="1">
      <c r="A412" s="212"/>
      <c r="B412" s="242" t="s">
        <v>477</v>
      </c>
      <c r="C412" s="318">
        <v>100</v>
      </c>
    </row>
    <row r="413" spans="1:129" s="199" customFormat="1">
      <c r="A413" s="212"/>
      <c r="B413" s="242" t="s">
        <v>478</v>
      </c>
      <c r="C413" s="318">
        <v>4900</v>
      </c>
    </row>
    <row r="414" spans="1:129" s="199" customFormat="1">
      <c r="A414" s="212"/>
      <c r="B414" s="242" t="s">
        <v>479</v>
      </c>
      <c r="C414" s="318">
        <v>1500</v>
      </c>
    </row>
    <row r="415" spans="1:129" s="199" customFormat="1" ht="39" customHeight="1">
      <c r="A415" s="212"/>
      <c r="B415" s="242" t="s">
        <v>480</v>
      </c>
      <c r="C415" s="318">
        <v>1700</v>
      </c>
    </row>
    <row r="416" spans="1:129" s="199" customFormat="1">
      <c r="A416" s="212"/>
      <c r="B416" s="242" t="s">
        <v>481</v>
      </c>
      <c r="C416" s="318">
        <v>1400</v>
      </c>
    </row>
    <row r="417" spans="1:3" s="199" customFormat="1">
      <c r="A417" s="214"/>
      <c r="B417" s="223" t="s">
        <v>63</v>
      </c>
      <c r="C417" s="287">
        <f>SUM(C410:C416)</f>
        <v>13800</v>
      </c>
    </row>
    <row r="418" spans="1:3" s="199" customFormat="1">
      <c r="A418" s="218">
        <v>16</v>
      </c>
      <c r="B418" s="236" t="s">
        <v>38</v>
      </c>
      <c r="C418" s="291"/>
    </row>
    <row r="419" spans="1:3" s="199" customFormat="1">
      <c r="A419" s="212"/>
      <c r="B419" s="242" t="s">
        <v>482</v>
      </c>
      <c r="C419" s="318">
        <v>10000</v>
      </c>
    </row>
    <row r="420" spans="1:3" s="200" customFormat="1">
      <c r="A420" s="212"/>
      <c r="B420" s="242" t="s">
        <v>483</v>
      </c>
      <c r="C420" s="318">
        <v>1800</v>
      </c>
    </row>
    <row r="421" spans="1:3" s="200" customFormat="1">
      <c r="A421" s="212"/>
      <c r="B421" s="242" t="s">
        <v>378</v>
      </c>
      <c r="C421" s="318">
        <v>1300</v>
      </c>
    </row>
    <row r="422" spans="1:3" s="200" customFormat="1">
      <c r="A422" s="212"/>
      <c r="B422" s="242" t="s">
        <v>566</v>
      </c>
      <c r="C422" s="318">
        <v>11000</v>
      </c>
    </row>
    <row r="423" spans="1:3" s="200" customFormat="1">
      <c r="A423" s="212"/>
      <c r="B423" s="242" t="s">
        <v>72</v>
      </c>
      <c r="C423" s="318">
        <v>1500</v>
      </c>
    </row>
    <row r="424" spans="1:3" s="200" customFormat="1">
      <c r="A424" s="214"/>
      <c r="B424" s="223" t="s">
        <v>63</v>
      </c>
      <c r="C424" s="287">
        <f>SUM(C419:C423)</f>
        <v>25600</v>
      </c>
    </row>
    <row r="425" spans="1:3" s="200" customFormat="1">
      <c r="A425" s="219">
        <v>17</v>
      </c>
      <c r="B425" s="236" t="s">
        <v>39</v>
      </c>
      <c r="C425" s="292"/>
    </row>
    <row r="426" spans="1:3" s="200" customFormat="1">
      <c r="A426" s="215"/>
      <c r="B426" s="242" t="s">
        <v>73</v>
      </c>
      <c r="C426" s="319">
        <v>13500</v>
      </c>
    </row>
    <row r="427" spans="1:3" s="200" customFormat="1">
      <c r="A427" s="215"/>
      <c r="B427" s="242" t="s">
        <v>74</v>
      </c>
      <c r="C427" s="319">
        <v>12000</v>
      </c>
    </row>
    <row r="428" spans="1:3" s="200" customFormat="1">
      <c r="A428" s="215"/>
      <c r="B428" s="242" t="s">
        <v>75</v>
      </c>
      <c r="C428" s="319">
        <v>17000</v>
      </c>
    </row>
    <row r="429" spans="1:3" s="200" customFormat="1">
      <c r="A429" s="215"/>
      <c r="B429" s="242" t="s">
        <v>76</v>
      </c>
      <c r="C429" s="319">
        <v>2643</v>
      </c>
    </row>
    <row r="430" spans="1:3" s="200" customFormat="1">
      <c r="A430" s="214"/>
      <c r="B430" s="242" t="s">
        <v>77</v>
      </c>
      <c r="C430" s="318">
        <v>1500</v>
      </c>
    </row>
    <row r="431" spans="1:3" s="200" customFormat="1">
      <c r="A431" s="214"/>
      <c r="B431" s="246" t="s">
        <v>63</v>
      </c>
      <c r="C431" s="287">
        <f>SUM(C426:C430)</f>
        <v>46643</v>
      </c>
    </row>
    <row r="432" spans="1:3" s="200" customFormat="1">
      <c r="A432" s="211">
        <v>18</v>
      </c>
      <c r="B432" s="221" t="s">
        <v>40</v>
      </c>
      <c r="C432" s="288"/>
    </row>
    <row r="433" spans="1:3" s="200" customFormat="1">
      <c r="A433" s="212"/>
      <c r="B433" s="242" t="s">
        <v>78</v>
      </c>
      <c r="C433" s="286">
        <v>2000</v>
      </c>
    </row>
    <row r="434" spans="1:3" s="200" customFormat="1">
      <c r="A434" s="212"/>
      <c r="B434" s="242" t="s">
        <v>79</v>
      </c>
      <c r="C434" s="286">
        <v>1500</v>
      </c>
    </row>
    <row r="435" spans="1:3" s="200" customFormat="1" ht="37.5">
      <c r="A435" s="212"/>
      <c r="B435" s="242" t="s">
        <v>248</v>
      </c>
      <c r="C435" s="286">
        <v>6000</v>
      </c>
    </row>
    <row r="436" spans="1:3" s="200" customFormat="1">
      <c r="A436" s="212"/>
      <c r="B436" s="242" t="s">
        <v>249</v>
      </c>
      <c r="C436" s="286">
        <v>400</v>
      </c>
    </row>
    <row r="437" spans="1:3" s="200" customFormat="1">
      <c r="A437" s="212"/>
      <c r="B437" s="242" t="s">
        <v>250</v>
      </c>
      <c r="C437" s="286">
        <v>300</v>
      </c>
    </row>
    <row r="438" spans="1:3" s="200" customFormat="1">
      <c r="A438" s="212"/>
      <c r="B438" s="242" t="s">
        <v>251</v>
      </c>
      <c r="C438" s="286">
        <v>4500</v>
      </c>
    </row>
    <row r="439" spans="1:3" s="200" customFormat="1">
      <c r="A439" s="212"/>
      <c r="B439" s="242" t="s">
        <v>252</v>
      </c>
      <c r="C439" s="286">
        <v>400</v>
      </c>
    </row>
    <row r="440" spans="1:3" s="200" customFormat="1">
      <c r="A440" s="212"/>
      <c r="B440" s="242" t="s">
        <v>253</v>
      </c>
      <c r="C440" s="286">
        <v>6000</v>
      </c>
    </row>
    <row r="441" spans="1:3" s="200" customFormat="1">
      <c r="A441" s="212"/>
      <c r="B441" s="242" t="s">
        <v>254</v>
      </c>
      <c r="C441" s="286">
        <v>900</v>
      </c>
    </row>
    <row r="442" spans="1:3" s="200" customFormat="1">
      <c r="A442" s="212"/>
      <c r="B442" s="242" t="s">
        <v>666</v>
      </c>
      <c r="C442" s="286">
        <v>300</v>
      </c>
    </row>
    <row r="443" spans="1:3" s="200" customFormat="1">
      <c r="A443" s="212"/>
      <c r="B443" s="242" t="s">
        <v>230</v>
      </c>
      <c r="C443" s="286">
        <v>350</v>
      </c>
    </row>
    <row r="444" spans="1:3" s="200" customFormat="1">
      <c r="A444" s="212"/>
      <c r="B444" s="242" t="s">
        <v>231</v>
      </c>
      <c r="C444" s="286">
        <v>600</v>
      </c>
    </row>
    <row r="445" spans="1:3" s="200" customFormat="1">
      <c r="A445" s="212"/>
      <c r="B445" s="242" t="s">
        <v>232</v>
      </c>
      <c r="C445" s="286">
        <v>4000</v>
      </c>
    </row>
    <row r="446" spans="1:3" s="200" customFormat="1">
      <c r="A446" s="212"/>
      <c r="B446" s="242" t="s">
        <v>233</v>
      </c>
      <c r="C446" s="286">
        <v>500</v>
      </c>
    </row>
    <row r="447" spans="1:3" s="200" customFormat="1" ht="37.5">
      <c r="A447" s="212"/>
      <c r="B447" s="242" t="s">
        <v>393</v>
      </c>
      <c r="C447" s="286">
        <v>8000</v>
      </c>
    </row>
    <row r="448" spans="1:3" s="200" customFormat="1">
      <c r="A448" s="214"/>
      <c r="B448" s="223" t="s">
        <v>63</v>
      </c>
      <c r="C448" s="287">
        <f>SUM(C433:C447)</f>
        <v>35750</v>
      </c>
    </row>
    <row r="449" spans="1:3" s="200" customFormat="1">
      <c r="A449" s="214"/>
      <c r="B449" s="225" t="s">
        <v>494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88" t="s">
        <v>395</v>
      </c>
      <c r="B451" s="488"/>
      <c r="C451" s="488"/>
    </row>
    <row r="452" spans="1:3" s="200" customFormat="1" hidden="1" outlineLevel="1">
      <c r="A452" s="211">
        <v>1</v>
      </c>
      <c r="B452" s="220" t="s">
        <v>53</v>
      </c>
      <c r="C452" s="285"/>
    </row>
    <row r="453" spans="1:3" s="200" customFormat="1" hidden="1" outlineLevel="1">
      <c r="A453" s="216"/>
      <c r="B453" s="227" t="s">
        <v>396</v>
      </c>
      <c r="C453" s="289">
        <v>7000</v>
      </c>
    </row>
    <row r="454" spans="1:3" s="200" customFormat="1" hidden="1" outlineLevel="1">
      <c r="A454" s="216"/>
      <c r="B454" s="235" t="s">
        <v>63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54</v>
      </c>
      <c r="C455" s="288"/>
    </row>
    <row r="456" spans="1:3" s="200" customFormat="1" hidden="1" outlineLevel="1">
      <c r="A456" s="215"/>
      <c r="B456" s="227" t="s">
        <v>397</v>
      </c>
      <c r="C456" s="289">
        <v>4100</v>
      </c>
    </row>
    <row r="457" spans="1:3" s="200" customFormat="1" hidden="1" outlineLevel="1">
      <c r="A457" s="215"/>
      <c r="B457" s="227" t="s">
        <v>636</v>
      </c>
      <c r="C457" s="289">
        <v>700</v>
      </c>
    </row>
    <row r="458" spans="1:3" s="200" customFormat="1" hidden="1" outlineLevel="1">
      <c r="A458" s="215"/>
      <c r="B458" s="227" t="s">
        <v>637</v>
      </c>
      <c r="C458" s="289">
        <v>700</v>
      </c>
    </row>
    <row r="459" spans="1:3" s="200" customFormat="1" hidden="1" outlineLevel="1">
      <c r="A459" s="215"/>
      <c r="B459" s="227" t="s">
        <v>638</v>
      </c>
      <c r="C459" s="289">
        <v>4000</v>
      </c>
    </row>
    <row r="460" spans="1:3" s="200" customFormat="1" ht="37.5" hidden="1" outlineLevel="1">
      <c r="A460" s="215"/>
      <c r="B460" s="227" t="s">
        <v>639</v>
      </c>
      <c r="C460" s="289">
        <v>2500</v>
      </c>
    </row>
    <row r="461" spans="1:3" s="200" customFormat="1" hidden="1" outlineLevel="1">
      <c r="A461" s="215"/>
      <c r="B461" s="225" t="s">
        <v>63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640</v>
      </c>
      <c r="C462" s="288"/>
    </row>
    <row r="463" spans="1:3" s="200" customFormat="1" ht="37.5" hidden="1" outlineLevel="1">
      <c r="A463" s="215"/>
      <c r="B463" s="227" t="s">
        <v>468</v>
      </c>
      <c r="C463" s="289">
        <v>500</v>
      </c>
    </row>
    <row r="464" spans="1:3" s="200" customFormat="1" ht="37.5" hidden="1" outlineLevel="1">
      <c r="A464" s="215"/>
      <c r="B464" s="227" t="s">
        <v>623</v>
      </c>
      <c r="C464" s="289">
        <v>5000</v>
      </c>
    </row>
    <row r="465" spans="1:3" s="200" customFormat="1" hidden="1" outlineLevel="1">
      <c r="A465" s="214"/>
      <c r="B465" s="225" t="s">
        <v>63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57</v>
      </c>
      <c r="C466" s="285"/>
    </row>
    <row r="467" spans="1:3" s="200" customFormat="1" hidden="1" outlineLevel="1">
      <c r="A467" s="214"/>
      <c r="B467" s="227" t="s">
        <v>624</v>
      </c>
      <c r="C467" s="286">
        <v>1500</v>
      </c>
    </row>
    <row r="468" spans="1:3" s="200" customFormat="1" hidden="1" outlineLevel="1">
      <c r="A468" s="214"/>
      <c r="B468" s="227" t="s">
        <v>625</v>
      </c>
      <c r="C468" s="286">
        <v>15000</v>
      </c>
    </row>
    <row r="469" spans="1:3" s="200" customFormat="1" ht="37.5" hidden="1" outlineLevel="1">
      <c r="A469" s="214"/>
      <c r="B469" s="227" t="s">
        <v>332</v>
      </c>
      <c r="C469" s="286">
        <v>500</v>
      </c>
    </row>
    <row r="470" spans="1:3" s="200" customFormat="1" ht="37.5" hidden="1" outlineLevel="1">
      <c r="A470" s="214"/>
      <c r="B470" s="227" t="s">
        <v>504</v>
      </c>
      <c r="C470" s="286">
        <v>16000</v>
      </c>
    </row>
    <row r="471" spans="1:3" s="200" customFormat="1" ht="37.5" hidden="1" outlineLevel="1">
      <c r="A471" s="214"/>
      <c r="B471" s="227" t="s">
        <v>505</v>
      </c>
      <c r="C471" s="286">
        <v>2500</v>
      </c>
    </row>
    <row r="472" spans="1:3" s="200" customFormat="1" hidden="1" outlineLevel="1">
      <c r="A472" s="214"/>
      <c r="B472" s="225" t="s">
        <v>63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24</v>
      </c>
      <c r="C473" s="288"/>
    </row>
    <row r="474" spans="1:3" s="200" customFormat="1" ht="37.5" hidden="1" outlineLevel="1">
      <c r="A474" s="212"/>
      <c r="B474" s="227" t="s">
        <v>506</v>
      </c>
      <c r="C474" s="286">
        <v>16000</v>
      </c>
    </row>
    <row r="475" spans="1:3" s="200" customFormat="1" ht="37.5" hidden="1" outlineLevel="1">
      <c r="A475" s="212"/>
      <c r="B475" s="227" t="s">
        <v>507</v>
      </c>
      <c r="C475" s="286">
        <v>1800</v>
      </c>
    </row>
    <row r="476" spans="1:3" s="200" customFormat="1" hidden="1" outlineLevel="1">
      <c r="A476" s="214"/>
      <c r="B476" s="225" t="s">
        <v>63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578</v>
      </c>
      <c r="C477" s="285"/>
    </row>
    <row r="478" spans="1:3" s="200" customFormat="1" ht="37.5" hidden="1" outlineLevel="1">
      <c r="A478" s="214"/>
      <c r="B478" s="227" t="s">
        <v>508</v>
      </c>
      <c r="C478" s="286">
        <v>1500</v>
      </c>
    </row>
    <row r="479" spans="1:3" s="200" customFormat="1" ht="37.5" hidden="1" outlineLevel="1">
      <c r="A479" s="214"/>
      <c r="B479" s="227" t="s">
        <v>509</v>
      </c>
      <c r="C479" s="286">
        <v>19000</v>
      </c>
    </row>
    <row r="480" spans="1:3" s="200" customFormat="1" ht="37.5" hidden="1" outlineLevel="1">
      <c r="A480" s="214"/>
      <c r="B480" s="227" t="s">
        <v>510</v>
      </c>
      <c r="C480" s="286">
        <v>500</v>
      </c>
    </row>
    <row r="481" spans="1:3" s="200" customFormat="1" ht="37.5" hidden="1" outlineLevel="1">
      <c r="A481" s="214"/>
      <c r="B481" s="227" t="s">
        <v>449</v>
      </c>
      <c r="C481" s="286">
        <v>2000</v>
      </c>
    </row>
    <row r="482" spans="1:3" s="200" customFormat="1" ht="37.5" hidden="1" outlineLevel="1">
      <c r="A482" s="214"/>
      <c r="B482" s="227" t="s">
        <v>450</v>
      </c>
      <c r="C482" s="286">
        <v>1000</v>
      </c>
    </row>
    <row r="483" spans="1:3" s="200" customFormat="1" hidden="1" outlineLevel="1">
      <c r="A483" s="214"/>
      <c r="B483" s="225" t="s">
        <v>63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31</v>
      </c>
      <c r="C484" s="288"/>
    </row>
    <row r="485" spans="1:3" s="200" customFormat="1" hidden="1" outlineLevel="1">
      <c r="A485" s="212"/>
      <c r="B485" s="227" t="s">
        <v>451</v>
      </c>
      <c r="C485" s="286">
        <v>2500</v>
      </c>
    </row>
    <row r="486" spans="1:3" s="200" customFormat="1" hidden="1" outlineLevel="1">
      <c r="A486" s="212"/>
      <c r="B486" s="227" t="s">
        <v>452</v>
      </c>
      <c r="C486" s="286">
        <v>400</v>
      </c>
    </row>
    <row r="487" spans="1:3" s="200" customFormat="1" hidden="1" outlineLevel="1">
      <c r="A487" s="214"/>
      <c r="B487" s="225" t="s">
        <v>63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129</v>
      </c>
      <c r="C488" s="288"/>
    </row>
    <row r="489" spans="1:3" s="200" customFormat="1" hidden="1" outlineLevel="1">
      <c r="A489" s="212"/>
      <c r="B489" s="227" t="s">
        <v>453</v>
      </c>
      <c r="C489" s="286">
        <v>200</v>
      </c>
    </row>
    <row r="490" spans="1:3" s="200" customFormat="1" ht="37.5" hidden="1" outlineLevel="1">
      <c r="A490" s="212"/>
      <c r="B490" s="227" t="s">
        <v>454</v>
      </c>
      <c r="C490" s="286">
        <v>3000</v>
      </c>
    </row>
    <row r="491" spans="1:3" s="200" customFormat="1" hidden="1" outlineLevel="1">
      <c r="A491" s="212"/>
      <c r="B491" s="227" t="s">
        <v>455</v>
      </c>
      <c r="C491" s="286">
        <v>500</v>
      </c>
    </row>
    <row r="492" spans="1:3" s="200" customFormat="1" hidden="1" outlineLevel="1">
      <c r="A492" s="214"/>
      <c r="B492" s="225" t="s">
        <v>63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33</v>
      </c>
      <c r="C493" s="288"/>
    </row>
    <row r="494" spans="1:3" s="200" customFormat="1" ht="37.5" hidden="1" outlineLevel="1">
      <c r="A494" s="212"/>
      <c r="B494" s="227" t="s">
        <v>456</v>
      </c>
      <c r="C494" s="286">
        <v>16000</v>
      </c>
    </row>
    <row r="495" spans="1:3" s="200" customFormat="1" hidden="1" outlineLevel="1">
      <c r="A495" s="214"/>
      <c r="B495" s="225" t="s">
        <v>63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579</v>
      </c>
      <c r="C496" s="288"/>
    </row>
    <row r="497" spans="1:3" s="200" customFormat="1" hidden="1" outlineLevel="1">
      <c r="A497" s="212"/>
      <c r="B497" s="227" t="s">
        <v>447</v>
      </c>
      <c r="C497" s="286">
        <v>450</v>
      </c>
    </row>
    <row r="498" spans="1:3" s="200" customFormat="1" ht="37.5" hidden="1" outlineLevel="1">
      <c r="A498" s="212"/>
      <c r="B498" s="227" t="s">
        <v>448</v>
      </c>
      <c r="C498" s="286">
        <v>900</v>
      </c>
    </row>
    <row r="499" spans="1:3" s="200" customFormat="1" ht="37.5" hidden="1" outlineLevel="1">
      <c r="A499" s="212"/>
      <c r="B499" s="227" t="s">
        <v>91</v>
      </c>
      <c r="C499" s="286">
        <v>14000</v>
      </c>
    </row>
    <row r="500" spans="1:3" s="200" customFormat="1" hidden="1" outlineLevel="1">
      <c r="A500" s="214"/>
      <c r="B500" s="225" t="s">
        <v>63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580</v>
      </c>
      <c r="C501" s="288"/>
    </row>
    <row r="502" spans="1:3" s="200" customFormat="1" ht="37.5" hidden="1" outlineLevel="1">
      <c r="A502" s="212"/>
      <c r="B502" s="227" t="s">
        <v>92</v>
      </c>
      <c r="C502" s="286">
        <v>10000</v>
      </c>
    </row>
    <row r="503" spans="1:3" s="200" customFormat="1" hidden="1" outlineLevel="1">
      <c r="A503" s="212"/>
      <c r="B503" s="227" t="s">
        <v>93</v>
      </c>
      <c r="C503" s="286">
        <v>1500</v>
      </c>
    </row>
    <row r="504" spans="1:3" s="200" customFormat="1" hidden="1" outlineLevel="1">
      <c r="A504" s="212"/>
      <c r="B504" s="227" t="s">
        <v>94</v>
      </c>
      <c r="C504" s="286">
        <v>12000</v>
      </c>
    </row>
    <row r="505" spans="1:3" s="200" customFormat="1" ht="37.5" hidden="1" outlineLevel="1">
      <c r="A505" s="212"/>
      <c r="B505" s="227" t="s">
        <v>95</v>
      </c>
      <c r="C505" s="286">
        <v>1800</v>
      </c>
    </row>
    <row r="506" spans="1:3" s="200" customFormat="1" hidden="1" outlineLevel="1">
      <c r="A506" s="214"/>
      <c r="B506" s="225" t="s">
        <v>63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511</v>
      </c>
      <c r="C507" s="285"/>
    </row>
    <row r="508" spans="1:3" s="200" customFormat="1" hidden="1" outlineLevel="1">
      <c r="A508" s="212"/>
      <c r="B508" s="227" t="s">
        <v>96</v>
      </c>
      <c r="C508" s="286">
        <v>1445</v>
      </c>
    </row>
    <row r="509" spans="1:3" s="200" customFormat="1" hidden="1" outlineLevel="1">
      <c r="A509" s="214"/>
      <c r="B509" s="225" t="s">
        <v>63</v>
      </c>
      <c r="C509" s="287">
        <f>SUM(C508:C508)</f>
        <v>1445</v>
      </c>
    </row>
    <row r="510" spans="1:3" s="200" customFormat="1" hidden="1" outlineLevel="1">
      <c r="A510" s="218"/>
      <c r="B510" s="236" t="s">
        <v>38</v>
      </c>
      <c r="C510" s="291"/>
    </row>
    <row r="511" spans="1:3" s="200" customFormat="1" ht="37.5" hidden="1" outlineLevel="1">
      <c r="A511" s="212"/>
      <c r="B511" s="227" t="s">
        <v>97</v>
      </c>
      <c r="C511" s="286">
        <v>10000</v>
      </c>
    </row>
    <row r="512" spans="1:3" s="200" customFormat="1" hidden="1" outlineLevel="1">
      <c r="A512" s="214"/>
      <c r="B512" s="225" t="s">
        <v>63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39</v>
      </c>
      <c r="C513" s="292"/>
    </row>
    <row r="514" spans="1:3" s="200" customFormat="1" ht="37.5" hidden="1" outlineLevel="1">
      <c r="A514" s="214"/>
      <c r="B514" s="227" t="s">
        <v>98</v>
      </c>
      <c r="C514" s="286">
        <v>1000</v>
      </c>
    </row>
    <row r="515" spans="1:3" s="200" customFormat="1" hidden="1" outlineLevel="1">
      <c r="A515" s="214"/>
      <c r="B515" s="230" t="s">
        <v>63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40</v>
      </c>
      <c r="C516" s="288"/>
    </row>
    <row r="517" spans="1:3" s="200" customFormat="1" hidden="1" outlineLevel="1">
      <c r="A517" s="212"/>
      <c r="B517" s="227" t="s">
        <v>420</v>
      </c>
      <c r="C517" s="286">
        <v>300</v>
      </c>
    </row>
    <row r="518" spans="1:3" s="200" customFormat="1" hidden="1" outlineLevel="1">
      <c r="A518" s="212"/>
      <c r="B518" s="227" t="s">
        <v>421</v>
      </c>
      <c r="C518" s="286">
        <v>5500</v>
      </c>
    </row>
    <row r="519" spans="1:3" s="200" customFormat="1" hidden="1" outlineLevel="1">
      <c r="A519" s="212"/>
      <c r="B519" s="227" t="s">
        <v>422</v>
      </c>
      <c r="C519" s="286">
        <v>1800</v>
      </c>
    </row>
    <row r="520" spans="1:3" s="200" customFormat="1" hidden="1" outlineLevel="1">
      <c r="A520" s="214"/>
      <c r="B520" s="225" t="s">
        <v>63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512</v>
      </c>
      <c r="C521" s="288"/>
    </row>
    <row r="522" spans="1:3" s="200" customFormat="1" hidden="1" outlineLevel="1">
      <c r="A522" s="212"/>
      <c r="B522" s="227" t="s">
        <v>423</v>
      </c>
      <c r="C522" s="286">
        <v>60</v>
      </c>
    </row>
    <row r="523" spans="1:3" s="200" customFormat="1" hidden="1" outlineLevel="1">
      <c r="A523" s="212"/>
      <c r="B523" s="227" t="s">
        <v>424</v>
      </c>
      <c r="C523" s="286">
        <v>150</v>
      </c>
    </row>
    <row r="524" spans="1:3" s="200" customFormat="1" ht="18.75" hidden="1" customHeight="1" outlineLevel="1">
      <c r="A524" s="214"/>
      <c r="B524" s="225" t="s">
        <v>63</v>
      </c>
      <c r="C524" s="287">
        <f>SUM(C522:C523)</f>
        <v>210</v>
      </c>
    </row>
    <row r="525" spans="1:3" s="200" customFormat="1" ht="34.700000000000003" hidden="1" customHeight="1" outlineLevel="1">
      <c r="A525" s="214"/>
      <c r="B525" s="225" t="s">
        <v>425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426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89" t="s">
        <v>484</v>
      </c>
      <c r="B528" s="489"/>
      <c r="C528" s="489"/>
    </row>
    <row r="529" spans="1:3" s="200" customFormat="1" hidden="1" outlineLevel="1">
      <c r="A529" s="211">
        <v>1</v>
      </c>
      <c r="B529" s="221" t="s">
        <v>31</v>
      </c>
      <c r="C529" s="277"/>
    </row>
    <row r="530" spans="1:3" s="200" customFormat="1" hidden="1" outlineLevel="1">
      <c r="A530" s="212"/>
      <c r="B530" s="224" t="s">
        <v>485</v>
      </c>
      <c r="C530" s="276">
        <v>10900</v>
      </c>
    </row>
    <row r="531" spans="1:3" s="200" customFormat="1" hidden="1" outlineLevel="1">
      <c r="A531" s="212"/>
      <c r="B531" s="224" t="s">
        <v>486</v>
      </c>
      <c r="C531" s="276">
        <v>500</v>
      </c>
    </row>
    <row r="532" spans="1:3" s="200" customFormat="1" hidden="1" outlineLevel="1">
      <c r="A532" s="214"/>
      <c r="B532" s="225" t="s">
        <v>487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512</v>
      </c>
      <c r="C533" s="277"/>
    </row>
    <row r="534" spans="1:3" s="200" customFormat="1" ht="37.5" hidden="1" outlineLevel="1">
      <c r="A534" s="214"/>
      <c r="B534" s="224" t="s">
        <v>488</v>
      </c>
      <c r="C534" s="276">
        <v>16000</v>
      </c>
    </row>
    <row r="535" spans="1:3" s="200" customFormat="1" hidden="1" outlineLevel="1">
      <c r="A535" s="214"/>
      <c r="B535" s="225" t="s">
        <v>63</v>
      </c>
      <c r="C535" s="278">
        <f>SUM(C534)</f>
        <v>16000</v>
      </c>
    </row>
    <row r="536" spans="1:3" s="200" customFormat="1" hidden="1" outlineLevel="1">
      <c r="A536" s="214"/>
      <c r="B536" s="225" t="s">
        <v>489</v>
      </c>
      <c r="C536" s="278">
        <f>C535+C532</f>
        <v>27400</v>
      </c>
    </row>
    <row r="537" spans="1:3" s="200" customFormat="1" ht="21" customHeight="1" collapsed="1">
      <c r="A537" s="214"/>
      <c r="B537" s="225" t="s">
        <v>496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219</v>
      </c>
      <c r="C1" s="123" t="e">
        <f>SUM(C2,C50,C59,C63,C66,C69)</f>
        <v>#REF!</v>
      </c>
    </row>
    <row r="2" spans="1:3" s="119" customFormat="1" ht="20.25" customHeight="1">
      <c r="A2" s="126" t="s">
        <v>102</v>
      </c>
      <c r="B2" s="129" t="s">
        <v>602</v>
      </c>
      <c r="C2" s="118" t="e">
        <f>C3+C4+C29+C43+C46+C47+C48+C49</f>
        <v>#REF!</v>
      </c>
    </row>
    <row r="3" spans="1:3" s="142" customFormat="1" ht="74.25" customHeight="1">
      <c r="A3" s="139" t="s">
        <v>163</v>
      </c>
      <c r="B3" s="140" t="s">
        <v>142</v>
      </c>
      <c r="C3" s="141">
        <v>33500</v>
      </c>
    </row>
    <row r="4" spans="1:3" s="142" customFormat="1" ht="39" customHeight="1">
      <c r="A4" s="143" t="s">
        <v>164</v>
      </c>
      <c r="B4" s="144" t="s">
        <v>143</v>
      </c>
      <c r="C4" s="141" t="e">
        <f>'АИП 2013-2015гг'!#REF!</f>
        <v>#REF!</v>
      </c>
    </row>
    <row r="5" spans="1:3" ht="18" hidden="1" customHeight="1" outlineLevel="1">
      <c r="B5" s="130" t="s">
        <v>107</v>
      </c>
      <c r="C5" s="141" t="e">
        <f>'АИП 2013-2015гг'!#REF!</f>
        <v>#REF!</v>
      </c>
    </row>
    <row r="6" spans="1:3" ht="39" hidden="1" customHeight="1" outlineLevel="1">
      <c r="B6" s="130" t="s">
        <v>604</v>
      </c>
      <c r="C6" s="141" t="e">
        <f>'АИП 2013-2015гг'!#REF!</f>
        <v>#REF!</v>
      </c>
    </row>
    <row r="7" spans="1:3" ht="54" hidden="1" customHeight="1" outlineLevel="1">
      <c r="B7" s="130" t="s">
        <v>629</v>
      </c>
      <c r="C7" s="141" t="e">
        <f>'АИП 2013-2015гг'!#REF!</f>
        <v>#REF!</v>
      </c>
    </row>
    <row r="8" spans="1:3" ht="55.5" hidden="1" customHeight="1" outlineLevel="1">
      <c r="B8" s="130" t="s">
        <v>628</v>
      </c>
      <c r="C8" s="141" t="e">
        <f>'АИП 2013-2015гг'!#REF!</f>
        <v>#REF!</v>
      </c>
    </row>
    <row r="9" spans="1:3" ht="75.95" hidden="1" customHeight="1" outlineLevel="1">
      <c r="B9" s="130" t="s">
        <v>627</v>
      </c>
      <c r="C9" s="141" t="e">
        <f>'АИП 2013-2015гг'!#REF!</f>
        <v>#REF!</v>
      </c>
    </row>
    <row r="10" spans="1:3" ht="39" hidden="1" customHeight="1" outlineLevel="1">
      <c r="B10" s="131" t="s">
        <v>605</v>
      </c>
      <c r="C10" s="141" t="e">
        <f>'АИП 2013-2015гг'!#REF!</f>
        <v>#REF!</v>
      </c>
    </row>
    <row r="11" spans="1:3" ht="55.5" hidden="1" customHeight="1" outlineLevel="1">
      <c r="B11" s="130" t="s">
        <v>606</v>
      </c>
      <c r="C11" s="141" t="e">
        <f>'АИП 2013-2015гг'!#REF!</f>
        <v>#REF!</v>
      </c>
    </row>
    <row r="12" spans="1:3" ht="39" hidden="1" customHeight="1" outlineLevel="1">
      <c r="B12" s="130" t="s">
        <v>607</v>
      </c>
      <c r="C12" s="141" t="e">
        <f>'АИП 2013-2015гг'!#REF!</f>
        <v>#REF!</v>
      </c>
    </row>
    <row r="13" spans="1:3" ht="39" hidden="1" customHeight="1" outlineLevel="1">
      <c r="B13" s="130" t="s">
        <v>626</v>
      </c>
      <c r="C13" s="141" t="e">
        <f>'АИП 2013-2015гг'!#REF!</f>
        <v>#REF!</v>
      </c>
    </row>
    <row r="14" spans="1:3" ht="39" hidden="1" customHeight="1" outlineLevel="1">
      <c r="B14" s="130" t="s">
        <v>630</v>
      </c>
      <c r="C14" s="141" t="e">
        <f>'АИП 2013-2015гг'!#REF!</f>
        <v>#REF!</v>
      </c>
    </row>
    <row r="15" spans="1:3" ht="39" hidden="1" customHeight="1" outlineLevel="1">
      <c r="B15" s="130" t="s">
        <v>136</v>
      </c>
      <c r="C15" s="141" t="e">
        <f>'АИП 2013-2015гг'!#REF!</f>
        <v>#REF!</v>
      </c>
    </row>
    <row r="16" spans="1:3" ht="39" hidden="1" customHeight="1" outlineLevel="1">
      <c r="B16" s="130" t="s">
        <v>137</v>
      </c>
      <c r="C16" s="141" t="e">
        <f>'АИП 2013-2015гг'!#REF!</f>
        <v>#REF!</v>
      </c>
    </row>
    <row r="17" spans="1:3" ht="39" hidden="1" customHeight="1" outlineLevel="1">
      <c r="B17" s="130" t="s">
        <v>412</v>
      </c>
      <c r="C17" s="141" t="e">
        <f>'АИП 2013-2015гг'!#REF!</f>
        <v>#REF!</v>
      </c>
    </row>
    <row r="18" spans="1:3" ht="39" hidden="1" customHeight="1" outlineLevel="1">
      <c r="B18" s="131" t="s">
        <v>445</v>
      </c>
      <c r="C18" s="141" t="e">
        <f>'АИП 2013-2015гг'!#REF!</f>
        <v>#REF!</v>
      </c>
    </row>
    <row r="19" spans="1:3" ht="39" hidden="1" customHeight="1" outlineLevel="1">
      <c r="B19" s="132" t="s">
        <v>203</v>
      </c>
      <c r="C19" s="141" t="e">
        <f>'АИП 2013-2015гг'!#REF!</f>
        <v>#REF!</v>
      </c>
    </row>
    <row r="20" spans="1:3" ht="39" hidden="1" customHeight="1" outlineLevel="1">
      <c r="B20" s="130" t="s">
        <v>437</v>
      </c>
      <c r="C20" s="141" t="e">
        <f>'АИП 2013-2015гг'!#REF!</f>
        <v>#REF!</v>
      </c>
    </row>
    <row r="21" spans="1:3" ht="54" hidden="1" customHeight="1" outlineLevel="1">
      <c r="B21" s="131" t="s">
        <v>438</v>
      </c>
      <c r="C21" s="141" t="e">
        <f>'АИП 2013-2015гг'!#REF!</f>
        <v>#REF!</v>
      </c>
    </row>
    <row r="22" spans="1:3" ht="55.5" hidden="1" customHeight="1" outlineLevel="1">
      <c r="B22" s="130" t="s">
        <v>439</v>
      </c>
      <c r="C22" s="141" t="e">
        <f>'АИП 2013-2015гг'!#REF!</f>
        <v>#REF!</v>
      </c>
    </row>
    <row r="23" spans="1:3" ht="39" hidden="1" customHeight="1" outlineLevel="1">
      <c r="B23" s="130" t="s">
        <v>440</v>
      </c>
      <c r="C23" s="141" t="e">
        <f>'АИП 2013-2015гг'!#REF!</f>
        <v>#REF!</v>
      </c>
    </row>
    <row r="24" spans="1:3" ht="39" hidden="1" customHeight="1" outlineLevel="1">
      <c r="B24" s="130" t="s">
        <v>441</v>
      </c>
      <c r="C24" s="141" t="e">
        <f>'АИП 2013-2015гг'!#REF!</f>
        <v>#REF!</v>
      </c>
    </row>
    <row r="25" spans="1:3" ht="39" hidden="1" customHeight="1" outlineLevel="1">
      <c r="B25" s="130" t="s">
        <v>442</v>
      </c>
      <c r="C25" s="141" t="e">
        <f>'АИП 2013-2015гг'!#REF!</f>
        <v>#REF!</v>
      </c>
    </row>
    <row r="26" spans="1:3" ht="39" hidden="1" customHeight="1" outlineLevel="1">
      <c r="B26" s="130" t="s">
        <v>443</v>
      </c>
      <c r="C26" s="141" t="e">
        <f>'АИП 2013-2015гг'!#REF!</f>
        <v>#REF!</v>
      </c>
    </row>
    <row r="27" spans="1:3" ht="39" hidden="1" customHeight="1" outlineLevel="1">
      <c r="B27" s="130" t="s">
        <v>444</v>
      </c>
      <c r="C27" s="141" t="e">
        <f>'АИП 2013-2015гг'!#REF!</f>
        <v>#REF!</v>
      </c>
    </row>
    <row r="28" spans="1:3" ht="60" hidden="1" customHeight="1" outlineLevel="1">
      <c r="B28" s="130" t="s">
        <v>154</v>
      </c>
      <c r="C28" s="141" t="e">
        <f>'АИП 2013-2015гг'!#REF!</f>
        <v>#REF!</v>
      </c>
    </row>
    <row r="29" spans="1:3" s="142" customFormat="1" ht="39" customHeight="1" collapsed="1">
      <c r="A29" s="143" t="s">
        <v>165</v>
      </c>
      <c r="B29" s="144" t="s">
        <v>215</v>
      </c>
      <c r="C29" s="187" t="e">
        <f>'АИП 2013-2015гг'!#REF!</f>
        <v>#REF!</v>
      </c>
    </row>
    <row r="30" spans="1:3" ht="19.5" hidden="1" customHeight="1" outlineLevel="1">
      <c r="B30" s="130" t="s">
        <v>107</v>
      </c>
      <c r="C30" s="120"/>
    </row>
    <row r="31" spans="1:3" ht="54.75" hidden="1" customHeight="1" outlineLevel="1">
      <c r="B31" s="130" t="s">
        <v>204</v>
      </c>
      <c r="C31" s="120"/>
    </row>
    <row r="32" spans="1:3" ht="60.75" hidden="1" customHeight="1" outlineLevel="1">
      <c r="B32" s="130" t="s">
        <v>205</v>
      </c>
      <c r="C32" s="120"/>
    </row>
    <row r="33" spans="1:3" ht="57" hidden="1" customHeight="1" outlineLevel="1">
      <c r="B33" s="130" t="s">
        <v>206</v>
      </c>
      <c r="C33" s="120"/>
    </row>
    <row r="34" spans="1:3" ht="54.75" hidden="1" customHeight="1" outlineLevel="1">
      <c r="B34" s="130" t="s">
        <v>207</v>
      </c>
      <c r="C34" s="120"/>
    </row>
    <row r="35" spans="1:3" ht="57" hidden="1" customHeight="1" outlineLevel="1">
      <c r="B35" s="130" t="s">
        <v>208</v>
      </c>
      <c r="C35" s="120"/>
    </row>
    <row r="36" spans="1:3" ht="57.95" hidden="1" customHeight="1" outlineLevel="1">
      <c r="B36" s="130" t="s">
        <v>99</v>
      </c>
      <c r="C36" s="120"/>
    </row>
    <row r="37" spans="1:3" ht="55.5" hidden="1" customHeight="1" outlineLevel="1">
      <c r="B37" s="130" t="s">
        <v>367</v>
      </c>
      <c r="C37" s="120"/>
    </row>
    <row r="38" spans="1:3" ht="37.5" hidden="1" customHeight="1" outlineLevel="1">
      <c r="B38" s="130" t="s">
        <v>368</v>
      </c>
      <c r="C38" s="120"/>
    </row>
    <row r="39" spans="1:3" ht="75.95" hidden="1" customHeight="1" outlineLevel="1">
      <c r="B39" s="130" t="s">
        <v>369</v>
      </c>
      <c r="C39" s="120"/>
    </row>
    <row r="40" spans="1:3" ht="56.25" hidden="1" customHeight="1" outlineLevel="1">
      <c r="B40" s="130" t="s">
        <v>370</v>
      </c>
      <c r="C40" s="120"/>
    </row>
    <row r="41" spans="1:3" ht="54.75" hidden="1" customHeight="1" outlineLevel="1">
      <c r="B41" s="130" t="s">
        <v>371</v>
      </c>
      <c r="C41" s="120"/>
    </row>
    <row r="42" spans="1:3" ht="54.75" hidden="1" customHeight="1" outlineLevel="1">
      <c r="B42" s="130" t="s">
        <v>372</v>
      </c>
      <c r="C42" s="120"/>
    </row>
    <row r="43" spans="1:3" s="142" customFormat="1" ht="56.25" customHeight="1" collapsed="1">
      <c r="A43" s="143" t="s">
        <v>166</v>
      </c>
      <c r="B43" s="144" t="s">
        <v>216</v>
      </c>
      <c r="C43" s="141"/>
    </row>
    <row r="44" spans="1:3" ht="22.5" hidden="1" customHeight="1" outlineLevel="1">
      <c r="B44" s="133" t="s">
        <v>107</v>
      </c>
      <c r="C44" s="120"/>
    </row>
    <row r="45" spans="1:3" ht="71.25" hidden="1" customHeight="1" outlineLevel="1">
      <c r="B45" s="133" t="s">
        <v>188</v>
      </c>
      <c r="C45" s="120"/>
    </row>
    <row r="46" spans="1:3" s="142" customFormat="1" ht="56.25" collapsed="1">
      <c r="A46" s="143" t="s">
        <v>167</v>
      </c>
      <c r="B46" s="145" t="s">
        <v>217</v>
      </c>
      <c r="C46" s="141"/>
    </row>
    <row r="47" spans="1:3" s="142" customFormat="1" ht="53.25" customHeight="1">
      <c r="A47" s="143" t="s">
        <v>168</v>
      </c>
      <c r="B47" s="145" t="s">
        <v>218</v>
      </c>
      <c r="C47" s="141"/>
    </row>
    <row r="48" spans="1:3" s="142" customFormat="1" ht="37.5">
      <c r="A48" s="143" t="s">
        <v>170</v>
      </c>
      <c r="B48" s="145" t="s">
        <v>169</v>
      </c>
      <c r="C48" s="141">
        <v>7950</v>
      </c>
    </row>
    <row r="49" spans="1:3" s="142" customFormat="1" ht="56.25">
      <c r="A49" s="143" t="s">
        <v>171</v>
      </c>
      <c r="B49" s="145" t="s">
        <v>180</v>
      </c>
      <c r="C49" s="141">
        <v>5700</v>
      </c>
    </row>
    <row r="50" spans="1:3" s="119" customFormat="1" ht="40.5">
      <c r="A50" s="126" t="s">
        <v>103</v>
      </c>
      <c r="B50" s="129" t="s">
        <v>603</v>
      </c>
      <c r="C50" s="118" t="e">
        <f>SUM(C51:C56)</f>
        <v>#REF!</v>
      </c>
    </row>
    <row r="51" spans="1:3" ht="56.25" customHeight="1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>
      <c r="B52" s="121" t="e">
        <f>'АИП 2013-2015гг'!#REF!</f>
        <v>#REF!</v>
      </c>
      <c r="C52" s="121" t="e">
        <f>'АИП 2013-2015гг'!#REF!</f>
        <v>#REF!</v>
      </c>
    </row>
    <row r="53" spans="1:3">
      <c r="B53" s="121" t="e">
        <f>'АИП 2013-2015гг'!#REF!</f>
        <v>#REF!</v>
      </c>
      <c r="C53" s="121" t="e">
        <f>'АИП 2013-2015гг'!#REF!</f>
        <v>#REF!</v>
      </c>
    </row>
    <row r="54" spans="1:3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0.5">
      <c r="A57" s="126" t="s">
        <v>104</v>
      </c>
      <c r="B57" s="134" t="s">
        <v>401</v>
      </c>
      <c r="C57" s="118" t="e">
        <f>SUM(C58:C58)</f>
        <v>#REF!</v>
      </c>
    </row>
    <row r="58" spans="1:3" ht="57" customHeight="1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>
      <c r="A59" s="126" t="s">
        <v>105</v>
      </c>
      <c r="B59" s="129" t="s">
        <v>156</v>
      </c>
      <c r="C59" s="134">
        <f>SUM(C60:C62)</f>
        <v>9690</v>
      </c>
    </row>
    <row r="60" spans="1:3" s="138" customFormat="1" ht="51.75" customHeight="1">
      <c r="A60" s="135"/>
      <c r="B60" s="113" t="s">
        <v>159</v>
      </c>
      <c r="C60" s="121">
        <v>9010</v>
      </c>
    </row>
    <row r="61" spans="1:3" s="138" customFormat="1" ht="18.75" customHeight="1">
      <c r="A61" s="135"/>
      <c r="B61" s="113" t="s">
        <v>160</v>
      </c>
      <c r="C61" s="121">
        <v>200</v>
      </c>
    </row>
    <row r="62" spans="1:3" s="138" customFormat="1" ht="18">
      <c r="A62" s="135"/>
      <c r="B62" s="113" t="s">
        <v>565</v>
      </c>
      <c r="C62" s="113">
        <v>480</v>
      </c>
    </row>
    <row r="63" spans="1:3" s="119" customFormat="1" ht="36">
      <c r="A63" s="126" t="s">
        <v>106</v>
      </c>
      <c r="B63" s="137" t="s">
        <v>157</v>
      </c>
      <c r="C63" s="137">
        <f>SUM(C64:C65)</f>
        <v>770</v>
      </c>
    </row>
    <row r="64" spans="1:3" ht="36">
      <c r="B64" s="113" t="s">
        <v>415</v>
      </c>
      <c r="C64" s="113">
        <v>650</v>
      </c>
    </row>
    <row r="65" spans="1:3" ht="36">
      <c r="B65" s="113" t="s">
        <v>161</v>
      </c>
      <c r="C65" s="113">
        <v>120</v>
      </c>
    </row>
    <row r="66" spans="1:3" s="119" customFormat="1" ht="36">
      <c r="A66" s="126" t="s">
        <v>108</v>
      </c>
      <c r="B66" s="137" t="s">
        <v>158</v>
      </c>
      <c r="C66" s="137">
        <f>SUM(C67,C68)</f>
        <v>2430</v>
      </c>
    </row>
    <row r="67" spans="1:3" s="147" customFormat="1" ht="37.5">
      <c r="A67" s="146" t="s">
        <v>102</v>
      </c>
      <c r="B67" s="145" t="s">
        <v>162</v>
      </c>
      <c r="C67" s="145">
        <v>1130</v>
      </c>
    </row>
    <row r="68" spans="1:3" s="147" customFormat="1" ht="56.25">
      <c r="A68" s="146" t="s">
        <v>103</v>
      </c>
      <c r="B68" s="145" t="s">
        <v>234</v>
      </c>
      <c r="C68" s="145">
        <v>1300</v>
      </c>
    </row>
    <row r="69" spans="1:3" s="119" customFormat="1" ht="36">
      <c r="A69" s="126" t="s">
        <v>109</v>
      </c>
      <c r="B69" s="137" t="s">
        <v>414</v>
      </c>
      <c r="C69" s="137">
        <f>SUM(C70:C70)</f>
        <v>370</v>
      </c>
    </row>
    <row r="70" spans="1:3" ht="36">
      <c r="B70" s="113" t="s">
        <v>235</v>
      </c>
      <c r="C70" s="113">
        <v>370</v>
      </c>
    </row>
    <row r="71" spans="1:3">
      <c r="A71" s="126" t="s">
        <v>110</v>
      </c>
      <c r="B71" s="137" t="s">
        <v>116</v>
      </c>
      <c r="C71" s="137">
        <f>SUM(C72:C76)</f>
        <v>7000</v>
      </c>
    </row>
    <row r="72" spans="1:3" ht="128.25" customHeight="1">
      <c r="B72" s="113" t="s">
        <v>413</v>
      </c>
      <c r="C72" s="113">
        <v>500</v>
      </c>
    </row>
    <row r="73" spans="1:3" ht="37.5" customHeight="1">
      <c r="B73" s="113" t="s">
        <v>172</v>
      </c>
      <c r="C73" s="113">
        <v>400</v>
      </c>
    </row>
    <row r="74" spans="1:3" ht="71.25" customHeight="1">
      <c r="B74" s="113" t="s">
        <v>173</v>
      </c>
      <c r="C74" s="113">
        <v>1000</v>
      </c>
    </row>
    <row r="75" spans="1:3" ht="36" customHeight="1">
      <c r="B75" s="113" t="s">
        <v>174</v>
      </c>
      <c r="C75" s="113">
        <v>100</v>
      </c>
    </row>
    <row r="76" spans="1:3" ht="54.75" customHeight="1">
      <c r="B76" s="113" t="s">
        <v>175</v>
      </c>
      <c r="C76" s="113">
        <v>5000</v>
      </c>
    </row>
    <row r="77" spans="1:3">
      <c r="A77" s="126" t="s">
        <v>110</v>
      </c>
      <c r="B77" s="137" t="s">
        <v>238</v>
      </c>
      <c r="C77" s="178" t="e">
        <f>C78+C85</f>
        <v>#REF!</v>
      </c>
    </row>
    <row r="78" spans="1:3" ht="57" customHeight="1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>
      <c r="B85" s="121" t="e">
        <f>'АИП 2013-2015гг'!#REF!</f>
        <v>#REF!</v>
      </c>
      <c r="C85" s="121" t="e">
        <f>'АИП 2013-2015гг'!#REF!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2013-02-18T13:26:43Z</cp:lastPrinted>
  <dcterms:created xsi:type="dcterms:W3CDTF">2002-08-12T10:42:45Z</dcterms:created>
  <dcterms:modified xsi:type="dcterms:W3CDTF">2013-02-18T13:26:56Z</dcterms:modified>
</cp:coreProperties>
</file>