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8370" windowHeight="69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" sheetId="10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АИП!$A$1:$A$233</definedName>
    <definedName name="Z_218E5692_EE98_4164_B638_0644175B5E65_.wvu.FilterData" localSheetId="4" hidden="1">АИП!$A$1:$A$233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АИП!$3:$3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АИП!#REF!,АИП!$2:$2,АИП!#REF!,АИП!#REF!,АИП!#REF!,АИП!#REF!,АИП!$22:$29,АИП!#REF!,АИП!$52:$52,АИП!#REF!,АИП!#REF!,АИП!#REF!,АИП!#REF!,АИП!#REF!,АИП!$53:$135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АИП!$A$1:$A$233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АИП!$3:$3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АИП!#REF!,АИП!$2:$2,АИП!#REF!,АИП!#REF!,АИП!#REF!,АИП!#REF!,АИП!$22:$29,АИП!#REF!,АИП!$52:$52,АИП!#REF!,АИП!#REF!,АИП!#REF!,АИП!#REF!,АИП!#REF!,АИП!$53:$135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АИП!$A$1:$A$233</definedName>
    <definedName name="_xlnm.Print_Titles" localSheetId="4">АИП!$3:$3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АИП!$A$1:$F$361</definedName>
    <definedName name="_xlnm.Print_Area" localSheetId="6">ПРИЛ1!$A$1:$C$537</definedName>
    <definedName name="_xlnm.Print_Area" localSheetId="1">ПРИЛОЖЕНИЕ!$A$1:$D$109</definedName>
  </definedNames>
  <calcPr calcId="125725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E111" i="10"/>
  <c r="E154"/>
  <c r="E169"/>
  <c r="E171"/>
  <c r="E193"/>
  <c r="E205"/>
  <c r="E133"/>
  <c r="E131"/>
  <c r="E129"/>
  <c r="E124"/>
  <c r="E127"/>
  <c r="E288" l="1"/>
  <c r="E358"/>
  <c r="E357" s="1"/>
  <c r="F360"/>
  <c r="F359"/>
  <c r="F358" s="1"/>
  <c r="F357" s="1"/>
  <c r="F51" l="1"/>
  <c r="E50"/>
  <c r="F50" s="1"/>
  <c r="F140" l="1"/>
  <c r="E139"/>
  <c r="E9"/>
  <c r="E101"/>
  <c r="F110"/>
  <c r="F109"/>
  <c r="E99"/>
  <c r="E92" l="1"/>
  <c r="F98"/>
  <c r="F97"/>
  <c r="F96"/>
  <c r="E26"/>
  <c r="F27"/>
  <c r="F120"/>
  <c r="E119"/>
  <c r="F119" s="1"/>
  <c r="E118" l="1"/>
  <c r="E29"/>
  <c r="F45"/>
  <c r="F44"/>
  <c r="E5"/>
  <c r="F6"/>
  <c r="E117"/>
  <c r="F5" l="1"/>
  <c r="F184"/>
  <c r="F183"/>
  <c r="F182"/>
  <c r="F162"/>
  <c r="E285" l="1"/>
  <c r="E280"/>
  <c r="E274"/>
  <c r="E266"/>
  <c r="E262"/>
  <c r="E257"/>
  <c r="E255"/>
  <c r="E244"/>
  <c r="E237"/>
  <c r="E231"/>
  <c r="E229"/>
  <c r="E224"/>
  <c r="E217" l="1"/>
  <c r="E214"/>
  <c r="E181"/>
  <c r="E161"/>
  <c r="E158"/>
  <c r="E137"/>
  <c r="F87"/>
  <c r="F82"/>
  <c r="E270"/>
  <c r="E220" s="1"/>
  <c r="E209"/>
  <c r="E201"/>
  <c r="E197"/>
  <c r="E179"/>
  <c r="E173"/>
  <c r="E164"/>
  <c r="E89"/>
  <c r="E77"/>
  <c r="E71"/>
  <c r="E67"/>
  <c r="E48"/>
  <c r="E46"/>
  <c r="E24"/>
  <c r="E22"/>
  <c r="E20"/>
  <c r="D168"/>
  <c r="F168" s="1"/>
  <c r="B288"/>
  <c r="C288"/>
  <c r="D353"/>
  <c r="F353" s="1"/>
  <c r="D345"/>
  <c r="F345" s="1"/>
  <c r="D349"/>
  <c r="F349" s="1"/>
  <c r="D329"/>
  <c r="F329" s="1"/>
  <c r="D325"/>
  <c r="F325" s="1"/>
  <c r="D318"/>
  <c r="F318" s="1"/>
  <c r="D289"/>
  <c r="C71"/>
  <c r="C67"/>
  <c r="B67"/>
  <c r="D70"/>
  <c r="F70" s="1"/>
  <c r="C201"/>
  <c r="C48"/>
  <c r="C46"/>
  <c r="C270"/>
  <c r="C220" s="1"/>
  <c r="C89"/>
  <c r="C77"/>
  <c r="C24"/>
  <c r="C22"/>
  <c r="C20"/>
  <c r="D213"/>
  <c r="F213" s="1"/>
  <c r="C209"/>
  <c r="D153"/>
  <c r="F153" s="1"/>
  <c r="C139"/>
  <c r="C197"/>
  <c r="C164"/>
  <c r="C181"/>
  <c r="D192"/>
  <c r="F192" s="1"/>
  <c r="D180"/>
  <c r="F180" s="1"/>
  <c r="C179"/>
  <c r="D179" s="1"/>
  <c r="C173"/>
  <c r="F289" l="1"/>
  <c r="E136"/>
  <c r="E4"/>
  <c r="E135"/>
  <c r="E53"/>
  <c r="C219"/>
  <c r="F179"/>
  <c r="E219"/>
  <c r="C53"/>
  <c r="C135"/>
  <c r="E52" l="1"/>
  <c r="D28"/>
  <c r="F28" s="1"/>
  <c r="D25"/>
  <c r="F25" s="1"/>
  <c r="D23"/>
  <c r="F23" s="1"/>
  <c r="D21"/>
  <c r="F21" s="1"/>
  <c r="D19"/>
  <c r="F19" s="1"/>
  <c r="D18"/>
  <c r="F18" s="1"/>
  <c r="D17"/>
  <c r="F17" s="1"/>
  <c r="D16"/>
  <c r="F16" s="1"/>
  <c r="D15"/>
  <c r="F15" s="1"/>
  <c r="D14"/>
  <c r="F14" s="1"/>
  <c r="D13"/>
  <c r="F13" s="1"/>
  <c r="F11"/>
  <c r="D10"/>
  <c r="F10" s="1"/>
  <c r="D30"/>
  <c r="F30" s="1"/>
  <c r="D31"/>
  <c r="F31" s="1"/>
  <c r="D32"/>
  <c r="F32" s="1"/>
  <c r="D33"/>
  <c r="F33" s="1"/>
  <c r="D34"/>
  <c r="F34" s="1"/>
  <c r="D35"/>
  <c r="F35" s="1"/>
  <c r="D36"/>
  <c r="F36" s="1"/>
  <c r="D37"/>
  <c r="F37" s="1"/>
  <c r="D38"/>
  <c r="F38" s="1"/>
  <c r="D39"/>
  <c r="F39" s="1"/>
  <c r="D40"/>
  <c r="F40" s="1"/>
  <c r="D41"/>
  <c r="F41" s="1"/>
  <c r="D42"/>
  <c r="F42" s="1"/>
  <c r="D43"/>
  <c r="F43" s="1"/>
  <c r="D47"/>
  <c r="F47" s="1"/>
  <c r="D49"/>
  <c r="F49" s="1"/>
  <c r="D54"/>
  <c r="F54" s="1"/>
  <c r="D55"/>
  <c r="F55" s="1"/>
  <c r="D56"/>
  <c r="F56" s="1"/>
  <c r="D57"/>
  <c r="F57" s="1"/>
  <c r="D58"/>
  <c r="F58" s="1"/>
  <c r="D59"/>
  <c r="F59" s="1"/>
  <c r="D60"/>
  <c r="F60" s="1"/>
  <c r="D61"/>
  <c r="F61" s="1"/>
  <c r="D62"/>
  <c r="F62" s="1"/>
  <c r="D63"/>
  <c r="F63" s="1"/>
  <c r="D64"/>
  <c r="F64" s="1"/>
  <c r="D65"/>
  <c r="F65" s="1"/>
  <c r="D66"/>
  <c r="F66" s="1"/>
  <c r="D68"/>
  <c r="F68" s="1"/>
  <c r="D69"/>
  <c r="F69" s="1"/>
  <c r="D72"/>
  <c r="F72" s="1"/>
  <c r="D73"/>
  <c r="F73" s="1"/>
  <c r="D74"/>
  <c r="F74" s="1"/>
  <c r="D75"/>
  <c r="F75" s="1"/>
  <c r="D76"/>
  <c r="F76" s="1"/>
  <c r="D78"/>
  <c r="F78" s="1"/>
  <c r="D79"/>
  <c r="F79" s="1"/>
  <c r="D80"/>
  <c r="F80" s="1"/>
  <c r="D81"/>
  <c r="F81" s="1"/>
  <c r="D83"/>
  <c r="F83" s="1"/>
  <c r="D84"/>
  <c r="F84" s="1"/>
  <c r="D85"/>
  <c r="F85" s="1"/>
  <c r="D86"/>
  <c r="F86" s="1"/>
  <c r="D88"/>
  <c r="F88" s="1"/>
  <c r="D90"/>
  <c r="F90" s="1"/>
  <c r="D91"/>
  <c r="F91" s="1"/>
  <c r="D93"/>
  <c r="F93" s="1"/>
  <c r="D94"/>
  <c r="F94" s="1"/>
  <c r="D95"/>
  <c r="F95" s="1"/>
  <c r="D100"/>
  <c r="F100" s="1"/>
  <c r="D102"/>
  <c r="F102" s="1"/>
  <c r="D103"/>
  <c r="F103" s="1"/>
  <c r="D104"/>
  <c r="F104" s="1"/>
  <c r="D105"/>
  <c r="F105" s="1"/>
  <c r="D106"/>
  <c r="F106" s="1"/>
  <c r="D107"/>
  <c r="F107" s="1"/>
  <c r="D108"/>
  <c r="F108" s="1"/>
  <c r="D112"/>
  <c r="F112" s="1"/>
  <c r="D113"/>
  <c r="F113" s="1"/>
  <c r="D114"/>
  <c r="F114" s="1"/>
  <c r="D115"/>
  <c r="F115" s="1"/>
  <c r="D116"/>
  <c r="F116" s="1"/>
  <c r="D117"/>
  <c r="F117" s="1"/>
  <c r="D121"/>
  <c r="F121" s="1"/>
  <c r="D122"/>
  <c r="F122" s="1"/>
  <c r="D125"/>
  <c r="F125" s="1"/>
  <c r="D126"/>
  <c r="F126" s="1"/>
  <c r="D128"/>
  <c r="F128" s="1"/>
  <c r="D130"/>
  <c r="F130" s="1"/>
  <c r="D132"/>
  <c r="F132" s="1"/>
  <c r="D134"/>
  <c r="F134" s="1"/>
  <c r="D136"/>
  <c r="F136" s="1"/>
  <c r="D138"/>
  <c r="F138" s="1"/>
  <c r="D141"/>
  <c r="F141" s="1"/>
  <c r="D142"/>
  <c r="F142" s="1"/>
  <c r="D143"/>
  <c r="F143" s="1"/>
  <c r="D144"/>
  <c r="F144" s="1"/>
  <c r="D145"/>
  <c r="F145" s="1"/>
  <c r="D146"/>
  <c r="F146" s="1"/>
  <c r="D147"/>
  <c r="F147" s="1"/>
  <c r="D148"/>
  <c r="F148" s="1"/>
  <c r="D149"/>
  <c r="F149" s="1"/>
  <c r="D150"/>
  <c r="F150" s="1"/>
  <c r="D151"/>
  <c r="F151" s="1"/>
  <c r="D152"/>
  <c r="F152" s="1"/>
  <c r="D155"/>
  <c r="F155" s="1"/>
  <c r="D156"/>
  <c r="F156" s="1"/>
  <c r="D157"/>
  <c r="F157" s="1"/>
  <c r="D159"/>
  <c r="F159" s="1"/>
  <c r="D160"/>
  <c r="F160" s="1"/>
  <c r="D163"/>
  <c r="F163" s="1"/>
  <c r="D165"/>
  <c r="F165" s="1"/>
  <c r="D166"/>
  <c r="F166" s="1"/>
  <c r="D167"/>
  <c r="F167" s="1"/>
  <c r="D170"/>
  <c r="F170" s="1"/>
  <c r="D172"/>
  <c r="F172" s="1"/>
  <c r="D174"/>
  <c r="F174" s="1"/>
  <c r="D175"/>
  <c r="F175" s="1"/>
  <c r="D176"/>
  <c r="F176" s="1"/>
  <c r="D177"/>
  <c r="F177" s="1"/>
  <c r="D178"/>
  <c r="F178" s="1"/>
  <c r="D185"/>
  <c r="F185" s="1"/>
  <c r="D186"/>
  <c r="F186" s="1"/>
  <c r="D187"/>
  <c r="F187" s="1"/>
  <c r="D188"/>
  <c r="F188" s="1"/>
  <c r="D189"/>
  <c r="F189" s="1"/>
  <c r="D190"/>
  <c r="F190" s="1"/>
  <c r="D191"/>
  <c r="F191" s="1"/>
  <c r="D194"/>
  <c r="F194" s="1"/>
  <c r="D195"/>
  <c r="F195" s="1"/>
  <c r="D196"/>
  <c r="F196" s="1"/>
  <c r="D198"/>
  <c r="F198" s="1"/>
  <c r="D199"/>
  <c r="F199" s="1"/>
  <c r="D200"/>
  <c r="F200" s="1"/>
  <c r="D202"/>
  <c r="F202" s="1"/>
  <c r="D203"/>
  <c r="F203" s="1"/>
  <c r="D204"/>
  <c r="F204" s="1"/>
  <c r="D206"/>
  <c r="F206" s="1"/>
  <c r="D207"/>
  <c r="F207" s="1"/>
  <c r="D208"/>
  <c r="F208" s="1"/>
  <c r="D210"/>
  <c r="F210" s="1"/>
  <c r="D211"/>
  <c r="F211" s="1"/>
  <c r="D212"/>
  <c r="F212" s="1"/>
  <c r="D215"/>
  <c r="F215" s="1"/>
  <c r="D216"/>
  <c r="F216" s="1"/>
  <c r="D218"/>
  <c r="F218" s="1"/>
  <c r="D222"/>
  <c r="F222" s="1"/>
  <c r="D223"/>
  <c r="F223" s="1"/>
  <c r="D225"/>
  <c r="F225" s="1"/>
  <c r="D226"/>
  <c r="F226" s="1"/>
  <c r="D227"/>
  <c r="F227" s="1"/>
  <c r="D228"/>
  <c r="F228" s="1"/>
  <c r="D230"/>
  <c r="F230" s="1"/>
  <c r="D232"/>
  <c r="F232" s="1"/>
  <c r="D234"/>
  <c r="F234" s="1"/>
  <c r="D235"/>
  <c r="F235" s="1"/>
  <c r="D236"/>
  <c r="F236" s="1"/>
  <c r="F238"/>
  <c r="D239"/>
  <c r="F239" s="1"/>
  <c r="D240"/>
  <c r="F240" s="1"/>
  <c r="D242"/>
  <c r="F242" s="1"/>
  <c r="D243"/>
  <c r="F243" s="1"/>
  <c r="D245"/>
  <c r="F245" s="1"/>
  <c r="D246"/>
  <c r="F246" s="1"/>
  <c r="D247"/>
  <c r="F247" s="1"/>
  <c r="D248"/>
  <c r="F248" s="1"/>
  <c r="D249"/>
  <c r="F249" s="1"/>
  <c r="D250"/>
  <c r="F250" s="1"/>
  <c r="D252"/>
  <c r="F252" s="1"/>
  <c r="D253"/>
  <c r="F253" s="1"/>
  <c r="D254"/>
  <c r="F254" s="1"/>
  <c r="D256"/>
  <c r="F256" s="1"/>
  <c r="D258"/>
  <c r="F258" s="1"/>
  <c r="F259"/>
  <c r="D260"/>
  <c r="F260" s="1"/>
  <c r="D261"/>
  <c r="F261" s="1"/>
  <c r="D263"/>
  <c r="F263" s="1"/>
  <c r="D265"/>
  <c r="F265" s="1"/>
  <c r="D267"/>
  <c r="F267" s="1"/>
  <c r="D268"/>
  <c r="F268" s="1"/>
  <c r="D269"/>
  <c r="F269" s="1"/>
  <c r="D271"/>
  <c r="F271" s="1"/>
  <c r="D272"/>
  <c r="F272" s="1"/>
  <c r="D273"/>
  <c r="F273" s="1"/>
  <c r="D275"/>
  <c r="F275" s="1"/>
  <c r="D276"/>
  <c r="F276" s="1"/>
  <c r="D277"/>
  <c r="F277" s="1"/>
  <c r="D278"/>
  <c r="F278" s="1"/>
  <c r="D279"/>
  <c r="F279" s="1"/>
  <c r="F281"/>
  <c r="D282"/>
  <c r="F282" s="1"/>
  <c r="D284"/>
  <c r="F284" s="1"/>
  <c r="D286"/>
  <c r="F286" s="1"/>
  <c r="D287"/>
  <c r="F287" s="1"/>
  <c r="C29"/>
  <c r="C9"/>
  <c r="C52"/>
  <c r="B139"/>
  <c r="D139" s="1"/>
  <c r="F139" s="1"/>
  <c r="B9"/>
  <c r="E361" l="1"/>
  <c r="F67"/>
  <c r="F71"/>
  <c r="D9"/>
  <c r="F9" s="1"/>
  <c r="D71"/>
  <c r="D67"/>
  <c r="C4"/>
  <c r="C361" s="1"/>
  <c r="B214"/>
  <c r="D214" s="1"/>
  <c r="F214" s="1"/>
  <c r="B217"/>
  <c r="D217" s="1"/>
  <c r="F217" s="1"/>
  <c r="B137" l="1"/>
  <c r="D137" s="1"/>
  <c r="F137" s="1"/>
  <c r="B209" l="1"/>
  <c r="D209" s="1"/>
  <c r="F209" s="1"/>
  <c r="B205"/>
  <c r="D205" s="1"/>
  <c r="F205" s="1"/>
  <c r="B201"/>
  <c r="D201" s="1"/>
  <c r="F201" s="1"/>
  <c r="B197"/>
  <c r="D197" s="1"/>
  <c r="F197" s="1"/>
  <c r="B193"/>
  <c r="D193" s="1"/>
  <c r="F193" s="1"/>
  <c r="B181"/>
  <c r="D181" s="1"/>
  <c r="F181" s="1"/>
  <c r="B173"/>
  <c r="D173" s="1"/>
  <c r="F173" s="1"/>
  <c r="B171"/>
  <c r="D171" s="1"/>
  <c r="F171" s="1"/>
  <c r="B169"/>
  <c r="D169" s="1"/>
  <c r="F169" s="1"/>
  <c r="B164"/>
  <c r="D164" s="1"/>
  <c r="F164" s="1"/>
  <c r="B161"/>
  <c r="D161" s="1"/>
  <c r="F161" s="1"/>
  <c r="B158"/>
  <c r="D158" s="1"/>
  <c r="F158" s="1"/>
  <c r="B154"/>
  <c r="D154" s="1"/>
  <c r="F154" s="1"/>
  <c r="F135" l="1"/>
  <c r="D135"/>
  <c r="B135"/>
  <c r="B29"/>
  <c r="D29" s="1"/>
  <c r="F29" s="1"/>
  <c r="B124" l="1"/>
  <c r="D124" s="1"/>
  <c r="F124" s="1"/>
  <c r="B127"/>
  <c r="D127" s="1"/>
  <c r="F127" s="1"/>
  <c r="D343" l="1"/>
  <c r="F343" s="1"/>
  <c r="D338"/>
  <c r="F338" s="1"/>
  <c r="D334"/>
  <c r="F334" s="1"/>
  <c r="D321"/>
  <c r="F321" s="1"/>
  <c r="D313"/>
  <c r="F313" s="1"/>
  <c r="D309"/>
  <c r="F309" s="1"/>
  <c r="D302"/>
  <c r="F302" s="1"/>
  <c r="D297"/>
  <c r="F297" s="1"/>
  <c r="D293"/>
  <c r="D288" s="1"/>
  <c r="B285"/>
  <c r="D285" s="1"/>
  <c r="F285" s="1"/>
  <c r="B283"/>
  <c r="D283" s="1"/>
  <c r="F283" s="1"/>
  <c r="F293" l="1"/>
  <c r="F288" s="1"/>
  <c r="B280"/>
  <c r="D280" s="1"/>
  <c r="F280" s="1"/>
  <c r="B274"/>
  <c r="D274" s="1"/>
  <c r="F274" s="1"/>
  <c r="B270"/>
  <c r="D270" s="1"/>
  <c r="F270" s="1"/>
  <c r="B266"/>
  <c r="D266" s="1"/>
  <c r="F266" s="1"/>
  <c r="B264"/>
  <c r="D264" s="1"/>
  <c r="F264" s="1"/>
  <c r="B262"/>
  <c r="D262" s="1"/>
  <c r="F262" s="1"/>
  <c r="B257"/>
  <c r="D257" s="1"/>
  <c r="F257" s="1"/>
  <c r="B255"/>
  <c r="D255" s="1"/>
  <c r="F255" s="1"/>
  <c r="B251"/>
  <c r="D251" s="1"/>
  <c r="F251" s="1"/>
  <c r="B244"/>
  <c r="D244" s="1"/>
  <c r="F244" s="1"/>
  <c r="B241"/>
  <c r="D241" s="1"/>
  <c r="F241" s="1"/>
  <c r="B237"/>
  <c r="D237" s="1"/>
  <c r="F237" s="1"/>
  <c r="B233"/>
  <c r="D233" s="1"/>
  <c r="F233" s="1"/>
  <c r="B231"/>
  <c r="D231" s="1"/>
  <c r="F231" s="1"/>
  <c r="B229"/>
  <c r="D229" s="1"/>
  <c r="F229" s="1"/>
  <c r="B224"/>
  <c r="D224" s="1"/>
  <c r="F224" s="1"/>
  <c r="B221"/>
  <c r="D221" s="1"/>
  <c r="F221" s="1"/>
  <c r="B220" l="1"/>
  <c r="B219" l="1"/>
  <c r="D219" s="1"/>
  <c r="F219" s="1"/>
  <c r="D220"/>
  <c r="F220" s="1"/>
  <c r="B133"/>
  <c r="D133" s="1"/>
  <c r="F133" s="1"/>
  <c r="B46"/>
  <c r="D46" s="1"/>
  <c r="F46" s="1"/>
  <c r="B129"/>
  <c r="D129" s="1"/>
  <c r="F129" s="1"/>
  <c r="B131"/>
  <c r="D131" s="1"/>
  <c r="F131" s="1"/>
  <c r="B99"/>
  <c r="D99" s="1"/>
  <c r="F99" s="1"/>
  <c r="B111"/>
  <c r="D111" s="1"/>
  <c r="F111" s="1"/>
  <c r="B89"/>
  <c r="D89" s="1"/>
  <c r="F89" s="1"/>
  <c r="B77"/>
  <c r="D77" s="1"/>
  <c r="F77" s="1"/>
  <c r="B20"/>
  <c r="D20" s="1"/>
  <c r="F20" s="1"/>
  <c r="B26"/>
  <c r="D26" s="1"/>
  <c r="F26" s="1"/>
  <c r="B24"/>
  <c r="D24" s="1"/>
  <c r="F24" s="1"/>
  <c r="B22"/>
  <c r="D22" s="1"/>
  <c r="F22" s="1"/>
  <c r="B118"/>
  <c r="D118" s="1"/>
  <c r="F118" s="1"/>
  <c r="B101"/>
  <c r="D101" s="1"/>
  <c r="F101" s="1"/>
  <c r="B48"/>
  <c r="D48" s="1"/>
  <c r="F48" s="1"/>
  <c r="B71"/>
  <c r="B92"/>
  <c r="D92" s="1"/>
  <c r="F92" s="1"/>
  <c r="B4" l="1"/>
  <c r="D4" s="1"/>
  <c r="F4" s="1"/>
  <c r="B53"/>
  <c r="D53" s="1"/>
  <c r="B123"/>
  <c r="D123" s="1"/>
  <c r="F123" s="1"/>
  <c r="F53" l="1"/>
  <c r="F52" s="1"/>
  <c r="F361" s="1"/>
  <c r="D52"/>
  <c r="D361" s="1"/>
  <c r="B52"/>
  <c r="B361" l="1"/>
  <c r="D56" i="2"/>
  <c r="D49"/>
  <c r="D46" s="1"/>
  <c r="D44" s="1"/>
  <c r="C58" i="3" s="1"/>
  <c r="D100" i="2"/>
  <c r="D95"/>
  <c r="D71"/>
  <c r="D68" s="1"/>
  <c r="D43"/>
  <c r="D40" s="1"/>
  <c r="D74"/>
  <c r="C55" i="3" s="1"/>
  <c r="C48" i="6"/>
  <c r="C44"/>
  <c r="C41"/>
  <c r="C37"/>
  <c r="C33"/>
  <c r="C26"/>
  <c r="C18"/>
  <c r="C14"/>
  <c r="C11"/>
  <c r="C7"/>
  <c r="C49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115"/>
  <c r="C4" i="8"/>
  <c r="C29"/>
  <c r="C51"/>
  <c r="C50" s="1"/>
  <c r="D19" i="2" s="1"/>
  <c r="D16" s="1"/>
  <c r="C52" i="8"/>
  <c r="C53"/>
  <c r="C54"/>
  <c r="C55"/>
  <c r="C56"/>
  <c r="D36" i="2"/>
  <c r="C70" i="3" s="1"/>
  <c r="D63" i="2"/>
  <c r="D60" s="1"/>
  <c r="D10"/>
  <c r="D22"/>
  <c r="D28"/>
  <c r="D31"/>
  <c r="D50"/>
  <c r="B56" i="8"/>
  <c r="B52"/>
  <c r="B53"/>
  <c r="B54"/>
  <c r="B55"/>
  <c r="B51"/>
  <c r="C415" i="6"/>
  <c r="C412"/>
  <c r="C406"/>
  <c r="C402"/>
  <c r="C397"/>
  <c r="C394"/>
  <c r="C391"/>
  <c r="C388"/>
  <c r="C382"/>
  <c r="C377"/>
  <c r="C374"/>
  <c r="C369"/>
  <c r="C365"/>
  <c r="C358"/>
  <c r="C354"/>
  <c r="C347"/>
  <c r="C343"/>
  <c r="C336"/>
  <c r="C188"/>
  <c r="C185"/>
  <c r="C176"/>
  <c r="C170"/>
  <c r="C164"/>
  <c r="C156"/>
  <c r="C150"/>
  <c r="C144"/>
  <c r="C140"/>
  <c r="C331"/>
  <c r="C314"/>
  <c r="C307"/>
  <c r="C300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23"/>
  <c r="C117"/>
  <c r="C114"/>
  <c r="C109"/>
  <c r="C106"/>
  <c r="C102"/>
  <c r="C99"/>
  <c r="C91"/>
  <c r="C88"/>
  <c r="C84"/>
  <c r="C81"/>
  <c r="C76"/>
  <c r="C72"/>
  <c r="C69"/>
  <c r="C62"/>
  <c r="C57"/>
  <c r="C53"/>
  <c r="C535" i="7"/>
  <c r="C536" s="1"/>
  <c r="C532"/>
  <c r="C524"/>
  <c r="C520"/>
  <c r="C515"/>
  <c r="C512"/>
  <c r="C509"/>
  <c r="C506"/>
  <c r="C500"/>
  <c r="C495"/>
  <c r="C492"/>
  <c r="C487"/>
  <c r="C483"/>
  <c r="C476"/>
  <c r="C472"/>
  <c r="C465"/>
  <c r="C461"/>
  <c r="C454"/>
  <c r="C304"/>
  <c r="C301"/>
  <c r="C292"/>
  <c r="C286"/>
  <c r="C280"/>
  <c r="C272"/>
  <c r="C266"/>
  <c r="C260"/>
  <c r="C256"/>
  <c r="C164"/>
  <c r="C160"/>
  <c r="C156"/>
  <c r="C153"/>
  <c r="C149"/>
  <c r="C145"/>
  <c r="C138"/>
  <c r="C130"/>
  <c r="C126"/>
  <c r="C122"/>
  <c r="C123" s="1"/>
  <c r="C119"/>
  <c r="C448"/>
  <c r="C431"/>
  <c r="C424"/>
  <c r="C417"/>
  <c r="C408"/>
  <c r="C396"/>
  <c r="C386"/>
  <c r="C383"/>
  <c r="C377"/>
  <c r="C373"/>
  <c r="C365"/>
  <c r="C357"/>
  <c r="C352"/>
  <c r="C345"/>
  <c r="C341"/>
  <c r="C337"/>
  <c r="C329"/>
  <c r="C322"/>
  <c r="C319"/>
  <c r="C250"/>
  <c r="C245"/>
  <c r="C240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9"/>
  <c r="C80"/>
  <c r="C81"/>
  <c r="C82"/>
  <c r="C83"/>
  <c r="C84"/>
  <c r="C58"/>
  <c r="C57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27"/>
  <c r="C44"/>
  <c r="C74"/>
  <c r="C5"/>
  <c r="C25"/>
  <c r="C45"/>
  <c r="C48"/>
  <c r="C416" i="6" l="1"/>
  <c r="C525" i="7"/>
  <c r="C134" i="6"/>
  <c r="C165" i="7"/>
  <c r="C166" s="1"/>
  <c r="C251"/>
  <c r="C449"/>
  <c r="C305"/>
  <c r="C306" s="1"/>
  <c r="C332" i="6"/>
  <c r="C189"/>
  <c r="C407"/>
  <c r="C2" i="8"/>
  <c r="C1" s="1"/>
  <c r="C77"/>
  <c r="C537" i="7"/>
  <c r="C526"/>
  <c r="C28" i="3"/>
  <c r="D104" i="2"/>
  <c r="C417" i="6" l="1"/>
</calcChain>
</file>

<file path=xl/sharedStrings.xml><?xml version="1.0" encoding="utf-8"?>
<sst xmlns="http://schemas.openxmlformats.org/spreadsheetml/2006/main" count="1739" uniqueCount="975">
  <si>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</si>
  <si>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</si>
  <si>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</si>
  <si>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</si>
  <si>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</si>
  <si>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</si>
  <si>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</si>
  <si>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</si>
  <si>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</si>
  <si>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</si>
  <si>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</si>
  <si>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</si>
  <si>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</si>
  <si>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</si>
  <si>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</si>
  <si>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</si>
  <si>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</si>
  <si>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</si>
  <si>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</si>
  <si>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</si>
  <si>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</si>
  <si>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</si>
  <si>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</si>
  <si>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</si>
  <si>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</si>
  <si>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</si>
  <si>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</si>
  <si>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</si>
  <si>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</si>
  <si>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</si>
  <si>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</si>
  <si>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</si>
  <si>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</si>
  <si>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</si>
  <si>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</si>
  <si>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</si>
  <si>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</si>
  <si>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</si>
  <si>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</si>
  <si>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</si>
  <si>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</si>
  <si>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</si>
  <si>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</si>
  <si>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</si>
  <si>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</si>
  <si>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</si>
  <si>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</si>
  <si>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</si>
  <si>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</si>
  <si>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</si>
  <si>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</si>
  <si>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</si>
  <si>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</si>
  <si>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</si>
  <si>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</si>
  <si>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</si>
  <si>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</si>
  <si>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</si>
  <si>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</si>
  <si>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</si>
  <si>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</si>
  <si>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</si>
  <si>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</si>
  <si>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</si>
  <si>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</si>
  <si>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</si>
  <si>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</si>
  <si>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</si>
  <si>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</si>
  <si>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</si>
  <si>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</si>
  <si>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</si>
  <si>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</si>
  <si>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</si>
  <si>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</si>
  <si>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</si>
  <si>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</si>
  <si>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</si>
  <si>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</si>
  <si>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</si>
  <si>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</si>
  <si>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</si>
  <si>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</si>
  <si>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</si>
  <si>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</si>
  <si>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</si>
  <si>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</si>
  <si>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</si>
  <si>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</si>
  <si>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</si>
  <si>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</si>
  <si>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</si>
  <si>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</si>
  <si>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</si>
  <si>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</si>
  <si>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</si>
  <si>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</si>
  <si>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</si>
  <si>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</si>
  <si>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</si>
  <si>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</si>
  <si>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</si>
  <si>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</si>
  <si>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</si>
  <si>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</si>
  <si>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</si>
  <si>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</si>
  <si>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</si>
  <si>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</si>
  <si>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</si>
  <si>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</si>
  <si>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</si>
  <si>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</si>
  <si>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</si>
  <si>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</si>
  <si>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</si>
  <si>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</si>
  <si>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</si>
  <si>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</si>
  <si>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</si>
  <si>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</si>
  <si>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</si>
  <si>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</si>
  <si>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</si>
  <si>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</si>
  <si>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</si>
  <si>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</si>
  <si>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</si>
  <si>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</si>
  <si>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</si>
  <si>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</si>
  <si>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</si>
  <si>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</si>
  <si>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</si>
  <si>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</si>
  <si>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</si>
  <si>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</si>
  <si>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</si>
  <si>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</si>
  <si>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</si>
  <si>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</si>
  <si>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</si>
  <si>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</si>
  <si>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</si>
  <si>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</si>
  <si>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</si>
  <si>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</si>
  <si>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</si>
  <si>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</si>
  <si>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</si>
  <si>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</si>
  <si>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</si>
  <si>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</si>
  <si>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</si>
  <si>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</si>
  <si>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</si>
  <si>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</si>
  <si>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</si>
  <si>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</si>
  <si>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</si>
  <si>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</si>
  <si>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</si>
  <si>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</si>
  <si>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</si>
  <si>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</si>
  <si>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</si>
  <si>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</si>
  <si>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</si>
  <si>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</si>
  <si>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</si>
  <si>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</si>
  <si>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</si>
  <si>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</si>
  <si>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</si>
  <si>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</si>
  <si>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</si>
  <si>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</si>
  <si>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</si>
  <si>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</si>
  <si>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</si>
  <si>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</si>
  <si>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</si>
  <si>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</si>
  <si>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</si>
  <si>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</si>
  <si>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</si>
  <si>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</si>
  <si>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</si>
  <si>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</si>
  <si>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</si>
  <si>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</si>
  <si>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</si>
  <si>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</si>
  <si>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</si>
  <si>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</si>
  <si>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</si>
  <si>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</si>
  <si>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</si>
  <si>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</si>
  <si>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</si>
  <si>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</si>
  <si>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</si>
  <si>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</si>
  <si>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</si>
  <si>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</si>
  <si>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</si>
  <si>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</si>
  <si>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</si>
  <si>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</si>
  <si>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</si>
  <si>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</si>
  <si>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</si>
  <si>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</si>
  <si>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</si>
  <si>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</si>
  <si>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</si>
  <si>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</si>
  <si>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</si>
  <si>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</si>
  <si>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</si>
  <si>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</si>
  <si>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</si>
  <si>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</si>
  <si>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</si>
  <si>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</si>
  <si>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</si>
  <si>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</si>
  <si>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</si>
  <si>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</si>
  <si>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</si>
  <si>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</si>
  <si>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</si>
  <si>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</si>
  <si>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</si>
  <si>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</si>
  <si>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</si>
  <si>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</si>
  <si>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</si>
  <si>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</si>
  <si>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</si>
  <si>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</si>
  <si>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</si>
  <si>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</si>
  <si>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</si>
  <si>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</si>
  <si>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</si>
  <si>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</si>
  <si>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</si>
  <si>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</si>
  <si>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</si>
  <si>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</si>
  <si>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</si>
  <si>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</si>
  <si>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</si>
  <si>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</si>
  <si>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</si>
  <si>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</si>
  <si>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</si>
  <si>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</si>
  <si>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</si>
  <si>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</si>
  <si>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</si>
  <si>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</si>
  <si>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</si>
  <si>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</si>
  <si>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</si>
  <si>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</si>
  <si>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</si>
  <si>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</si>
  <si>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</si>
  <si>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</si>
  <si>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</si>
  <si>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</si>
  <si>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</si>
  <si>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</si>
  <si>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</si>
  <si>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</si>
  <si>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</si>
  <si>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</si>
  <si>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</si>
  <si>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</si>
  <si>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</si>
  <si>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</si>
  <si>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</si>
  <si>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</si>
  <si>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</si>
  <si>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</si>
  <si>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</si>
  <si>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</si>
  <si>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</si>
  <si>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</si>
  <si>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</si>
  <si>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</si>
  <si>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</si>
  <si>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</si>
  <si>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</si>
  <si>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</si>
  <si>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</si>
  <si>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</si>
  <si>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</si>
  <si>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</si>
  <si>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</si>
  <si>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</si>
  <si>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</si>
  <si>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</si>
  <si>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</si>
  <si>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</si>
  <si>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</si>
  <si>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</si>
  <si>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</si>
  <si>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</si>
  <si>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</si>
  <si>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</si>
  <si>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</si>
  <si>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</si>
  <si>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</si>
  <si>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</si>
  <si>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</si>
  <si>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</si>
  <si>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</si>
  <si>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</si>
  <si>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</si>
  <si>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</si>
  <si>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</si>
  <si>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</si>
  <si>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</si>
  <si>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</si>
  <si>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</si>
  <si>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</si>
  <si>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</si>
  <si>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</si>
  <si>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</si>
  <si>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</si>
  <si>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</si>
  <si>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</si>
  <si>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</si>
  <si>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</si>
  <si>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</si>
  <si>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</si>
  <si>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</si>
  <si>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</si>
  <si>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</si>
  <si>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</si>
  <si>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</si>
  <si>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</si>
  <si>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</si>
  <si>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</si>
  <si>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</si>
  <si>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</si>
  <si>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</si>
  <si>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</si>
  <si>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</si>
  <si>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</si>
  <si>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</si>
  <si>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</si>
  <si>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</si>
  <si>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</si>
  <si>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</si>
  <si>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</si>
  <si>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</si>
  <si>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</si>
  <si>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</si>
  <si>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</si>
  <si>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</si>
  <si>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</si>
  <si>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</si>
  <si>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</si>
  <si>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</si>
  <si>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</si>
  <si>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</si>
  <si>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</si>
  <si>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</si>
  <si>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</si>
  <si>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</si>
  <si>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</si>
  <si>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</si>
  <si>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</si>
  <si>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</si>
  <si>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</si>
  <si>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</si>
  <si>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</si>
  <si>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</si>
  <si>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</si>
  <si>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</si>
  <si>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</si>
  <si>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</si>
  <si>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</si>
  <si>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</si>
  <si>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</si>
  <si>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</si>
  <si>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</si>
  <si>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</si>
  <si>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</si>
  <si>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</si>
  <si>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</si>
  <si>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</si>
  <si>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</si>
  <si>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</si>
  <si>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</si>
  <si>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</si>
  <si>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</si>
  <si>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</si>
  <si>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</si>
  <si>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</si>
  <si>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</si>
  <si>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</si>
  <si>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</si>
  <si>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</si>
  <si>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</si>
  <si>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</si>
  <si>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</si>
  <si>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</si>
  <si>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</si>
  <si>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</si>
  <si>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</si>
  <si>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</si>
  <si>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>Иные объекты</t>
  </si>
  <si>
    <t>Строительство и реконструкция объектов объектов физ. культуры и спорта в сельской местности</t>
  </si>
  <si>
    <t>Строительство и реконструкция объектов культуры в сельской местности</t>
  </si>
  <si>
    <t>Строительство Ростовской ЦРБ</t>
  </si>
  <si>
    <t>Строительство Угличской ЦРБ</t>
  </si>
  <si>
    <t>ОВОП в г. Переславле</t>
  </si>
  <si>
    <t>Строительство стадионов и прочих объектов физ.культуры и спорта</t>
  </si>
  <si>
    <t>Строительство школы в д. Березники Борисоглебского МР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</si>
  <si>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</si>
  <si>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</si>
  <si>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</si>
  <si>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</si>
  <si>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</si>
  <si>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</si>
  <si>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</si>
  <si>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</si>
  <si>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</si>
  <si>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</si>
  <si>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</si>
  <si>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</si>
  <si>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</si>
  <si>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</si>
  <si>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</si>
  <si>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</si>
  <si>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</si>
  <si>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</si>
  <si>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</si>
  <si>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</si>
  <si>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</si>
  <si>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</si>
  <si>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</si>
  <si>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</si>
  <si>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</si>
  <si>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</si>
  <si>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</si>
  <si>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</si>
  <si>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</si>
  <si>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</si>
  <si>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</si>
  <si>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</si>
  <si>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</si>
  <si>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</si>
  <si>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</si>
  <si>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</si>
  <si>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</si>
  <si>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</si>
  <si>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</si>
  <si>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</si>
  <si>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</si>
  <si>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</si>
  <si>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</si>
  <si>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</si>
  <si>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</si>
  <si>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</si>
  <si>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</si>
  <si>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</si>
  <si>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</si>
  <si>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</si>
  <si>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</si>
  <si>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</si>
  <si>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</si>
  <si>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</si>
  <si>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</si>
  <si>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</si>
  <si>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</si>
  <si>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</si>
  <si>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</si>
  <si>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</si>
  <si>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</si>
  <si>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</si>
  <si>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</si>
  <si>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</si>
  <si>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</si>
  <si>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</si>
  <si>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</si>
  <si>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</si>
  <si>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</si>
  <si>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</si>
  <si>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</si>
  <si>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</si>
  <si>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</si>
  <si>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</si>
  <si>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</si>
  <si>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</si>
  <si>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</si>
  <si>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</si>
  <si>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</si>
  <si>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</si>
  <si>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</si>
  <si>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</si>
  <si>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</si>
  <si>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</si>
  <si>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</si>
  <si>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</si>
  <si>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</si>
  <si>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</si>
  <si>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</si>
  <si>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</si>
  <si>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</si>
  <si>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 xml:space="preserve">Реконструкция цехов по производству и переработке льноволокна и его производных на базе МУП "Гаврилов-Ямский льнозавод", Гаврилов-Ямский муниципальный район  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</si>
  <si>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</si>
  <si>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</si>
  <si>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</si>
  <si>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</si>
  <si>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</si>
  <si>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</si>
  <si>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</si>
  <si>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</si>
  <si>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</si>
  <si>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</si>
  <si>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</si>
  <si>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</si>
  <si>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</si>
  <si>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</si>
  <si>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</si>
  <si>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</si>
  <si>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"Развитие агропромышленного комплекса и сельских территорий  Ярославской области" на 2010-2014 годы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</si>
  <si>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</si>
  <si>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</si>
  <si>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>Газоснабжение жилых домов дер. Настасьино и дер. Тимино, Любимский муниципальный район</t>
  </si>
  <si>
    <t>Областная целевая программа "Берегоукрепление" на 2010-2013 годы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</si>
  <si>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 на 2011-2014 годы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</si>
  <si>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</si>
  <si>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>Газификация дер. Костюшино, дер. Захарцево, Даниловский муниципальный район</t>
  </si>
  <si>
    <t>Газификация пос. Соколиный, дер. Шарна, дер. Починок, Любимский муниципальный район</t>
  </si>
  <si>
    <t>Модернизация цеха переработки льна на МУП "Даниловский лен", Даниловский муниципальный район</t>
  </si>
  <si>
    <t xml:space="preserve">Строительство пристройки к амбулатории для фельдшерско-акушерского пункта в с. Арефино, Рыбинский муниципальный район  </t>
  </si>
  <si>
    <t xml:space="preserve">Строительство и реконструкция  дошкольных образовательных учреждений в сельской местности </t>
  </si>
  <si>
    <t xml:space="preserve">Строительство и реконструкция объектов здравоохранения в сельской местности </t>
  </si>
  <si>
    <t xml:space="preserve">Строительство детского сада, с. Великое, Гаврилов-Ямский муниципальный район </t>
  </si>
  <si>
    <t xml:space="preserve">Строительство и реконструкция школ в сельской местности </t>
  </si>
  <si>
    <t xml:space="preserve">Строительство школы в с. Дмитриевское, Даниловский муниципальный район </t>
  </si>
  <si>
    <t xml:space="preserve">Строительство детского сада в г. Мышкин, Мышкинский  муниципальный район </t>
  </si>
  <si>
    <t>Берегоукрепление правого берега р. Волги от Хлебной биржи до "Обелиска", г. Рыбинск</t>
  </si>
  <si>
    <t>Строительство артезианской скважины с установкой водонапорной башни в с. Кукобой (Кукобойское сельское поселение)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</si>
  <si>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</si>
  <si>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</si>
  <si>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>Модернизация водозабора в с. Брейтово</t>
  </si>
  <si>
    <t>Строительство сетей канализации центральной части в раб. пос. Борисоглебский</t>
  </si>
  <si>
    <t xml:space="preserve">Реконструкция канализационной насосной станции № 2 в г. Угличе </t>
  </si>
  <si>
    <t>Строительство водоочистных сооружений на подземном водозаборе в микрорайоне Волжский</t>
  </si>
  <si>
    <t>ОБЪЕКТЫ ОБЛАСТНОЙ СОБСТВЕННОСТИ</t>
  </si>
  <si>
    <t>Строительство канализации в с. Чурьяково</t>
  </si>
  <si>
    <t>Строительство очистных сооружений хозяйственно-бытовых сточных вод пос. Отрадное</t>
  </si>
  <si>
    <t>Строительство артезианской скважины в пос. Микляиха (Константиновское сельское поселение)</t>
  </si>
  <si>
    <t>Реконструкция водонапорной башни в дер. Березники (Инальцинское сельское поселение)</t>
  </si>
  <si>
    <t>Реконструкция водонапорной башни в дер. Инальцино (Инальцинское сельское поселение)</t>
  </si>
  <si>
    <t>Реконструкция водонапорной башни в микрорайоне "Аграрник" пос. Борисоглебский (Борисоглебское сельское поселение)</t>
  </si>
  <si>
    <t>Строительство водопроводных сетей в г. Пошехонье (городское поселение Пошехонье)</t>
  </si>
  <si>
    <t>Мероприятия по реконструкции и строительству шахтных колодцев</t>
  </si>
  <si>
    <t>Большесельский муниципальный район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</si>
  <si>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</si>
  <si>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</si>
  <si>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 xml:space="preserve">Расширение и реконструкция очистных сооружений канализации (2 очередь - цех механического обезвоживания) </t>
  </si>
  <si>
    <t>Строительство артезианской скважины в селе Левашово</t>
  </si>
  <si>
    <t>Наименование раздела функциональной классификации, программы и объекта</t>
  </si>
  <si>
    <t>Мышкинский муниципальный район</t>
  </si>
  <si>
    <t xml:space="preserve">Строительство объектов льнопереработки 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</si>
  <si>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</si>
  <si>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</si>
  <si>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</si>
  <si>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</si>
  <si>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</si>
  <si>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</si>
  <si>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</si>
  <si>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</si>
  <si>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</si>
  <si>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</si>
  <si>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</si>
  <si>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</si>
  <si>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</si>
  <si>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</si>
  <si>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</si>
  <si>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</si>
  <si>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</si>
  <si>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</si>
  <si>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</si>
  <si>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</si>
  <si>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</si>
  <si>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</si>
  <si>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</si>
  <si>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</si>
  <si>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</si>
  <si>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</si>
  <si>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</si>
  <si>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</si>
  <si>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</si>
  <si>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</si>
  <si>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</si>
  <si>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</si>
  <si>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</si>
  <si>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</si>
  <si>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</si>
  <si>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</si>
  <si>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</si>
  <si>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</si>
  <si>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</si>
  <si>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</si>
  <si>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</si>
  <si>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</si>
  <si>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</si>
  <si>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</si>
  <si>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</si>
  <si>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</si>
  <si>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</si>
  <si>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</si>
  <si>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</si>
  <si>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</si>
  <si>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</si>
  <si>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</si>
  <si>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</si>
  <si>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</si>
  <si>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</si>
  <si>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</si>
  <si>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</si>
  <si>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</si>
  <si>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</si>
  <si>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</si>
  <si>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</si>
  <si>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</si>
  <si>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</si>
  <si>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</si>
  <si>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</si>
  <si>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</si>
  <si>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</si>
  <si>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</si>
  <si>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</si>
  <si>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</si>
  <si>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</si>
  <si>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</si>
  <si>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</si>
  <si>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</si>
  <si>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</si>
  <si>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</si>
  <si>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</si>
  <si>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</si>
  <si>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</si>
  <si>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</si>
  <si>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</si>
  <si>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</si>
  <si>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</si>
  <si>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</si>
  <si>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</si>
  <si>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</si>
  <si>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</si>
  <si>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</si>
  <si>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</si>
  <si>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</si>
  <si>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</si>
  <si>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</si>
  <si>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</si>
  <si>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</si>
  <si>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</si>
  <si>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</si>
  <si>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</si>
  <si>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</si>
  <si>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</si>
  <si>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</si>
  <si>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</si>
  <si>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</si>
  <si>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</si>
  <si>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</si>
  <si>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</si>
  <si>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</si>
  <si>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</si>
  <si>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</si>
  <si>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</si>
  <si>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</si>
  <si>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</si>
  <si>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</si>
  <si>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</si>
  <si>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</si>
  <si>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</si>
  <si>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</si>
  <si>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</si>
  <si>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</si>
  <si>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</si>
  <si>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</si>
  <si>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</si>
  <si>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</si>
  <si>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</si>
  <si>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</si>
  <si>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</si>
  <si>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</si>
  <si>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</si>
  <si>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</si>
  <si>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</si>
  <si>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</si>
  <si>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</si>
  <si>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</si>
  <si>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</si>
  <si>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</si>
  <si>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</si>
  <si>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</si>
  <si>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</si>
  <si>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</si>
  <si>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</si>
  <si>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</si>
  <si>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</si>
  <si>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</si>
  <si>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</si>
  <si>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</si>
  <si>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</si>
  <si>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</si>
  <si>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</si>
  <si>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</si>
  <si>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</si>
  <si>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</si>
  <si>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</si>
  <si>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</si>
  <si>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</si>
  <si>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Реконструкция водонапорных башен, резервуаров и насосных станций в поселках Тихменево, Красная Горка, дер.Новый Поселок</t>
  </si>
  <si>
    <t>Реконструкция очистных сооружений канализации в дер.Дюдьково</t>
  </si>
  <si>
    <t>Строительство артезианской скважины и водовода в с. Борисоглеб (Левобережное сельское поселение)</t>
  </si>
  <si>
    <t>Строительство артезианской скважины в дер. Столбищи (Артемьевское сельское поселение)</t>
  </si>
  <si>
    <t>Строительство артезианских скважин в с. Новое село с установкой станции водоподготовки  (Большесельское сельское поселение)</t>
  </si>
  <si>
    <t>Реконструкция канализационной насосной станции в с.Дунилово</t>
  </si>
  <si>
    <t>Строительство сооружений очистки воды для хозяйственно-питьевых целей из артезианских скважин в раб.пос.Борисоглебский (Борисоглебское сельское поселение)</t>
  </si>
  <si>
    <t>Реконструкция водопроводных сетей в с.Брейтово</t>
  </si>
  <si>
    <t>Модернизация канализационных коллекторов в с.Брейтово</t>
  </si>
  <si>
    <t>Реконструкция очистных сооружений водоснабжения в г.Мышкине</t>
  </si>
  <si>
    <t>Реконструкция скважины "Сельхозтехника" в с.Новый Некоуз с установкой системы водоочистки</t>
  </si>
  <si>
    <t>Строительство артезианской скважины и водовода к станции обезжелезивания воды в пос.Волга</t>
  </si>
  <si>
    <t xml:space="preserve">Реконструкция очистных сооружений и канализационнных сетей в дер.Грешнево </t>
  </si>
  <si>
    <t>Реконструкция очистных сооружений канализации детского дома в дер.Шельпухово</t>
  </si>
  <si>
    <t>Реконструкция очистных сооружений канализации в с. Кукобой</t>
  </si>
  <si>
    <t>Реконструкция сетей водоснабжения в с. Кукобой</t>
  </si>
  <si>
    <t>Строительство очистных сооружений канализации в с. Купанское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</si>
  <si>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специалистов"на 2011-2012 годы</t>
  </si>
  <si>
    <t>Строительство физкультурно-оздоровительного комплекса в поселке Улейма Угличского МР</t>
  </si>
  <si>
    <t>Строительство физкультурно-оздоровительного комплекса в пос. Рязанцево Переславского МР</t>
  </si>
  <si>
    <t>Строительство физкультурно-оздоровительного комплекса в пос. Семибратово Ростовского МР</t>
  </si>
  <si>
    <t>Региональная программа "Социальная поддержка пожилых граждан в Ярославской области" на 2011-2013 годы</t>
  </si>
  <si>
    <t>Областная целевая программа "Развитие материально-технической базы учреждений здравоохранения Ярославской области" на 2009-2015 годы</t>
  </si>
  <si>
    <t>Областная целевая программа "Развитие материально-технической базы учреждений культуры Ярославской области" на 2010-2014 годы</t>
  </si>
  <si>
    <t>Областная целевая программа "Развитие материально-технической базы общеобразовательных учреждений Ярославской области"  на 2011-2014 годы</t>
  </si>
  <si>
    <t xml:space="preserve">Областная целевая программа "Развитие материально-технической базы физической культуры и спорта Ярославской области" на 2011-2014 годы </t>
  </si>
  <si>
    <t xml:space="preserve">Областная целевая программа "Развитие материально-технической базы учреждений культуры Ярославской области"  на 2010-2014 годы </t>
  </si>
  <si>
    <t>Строительство разводящих сетей в с. Улейма, Угличский муниципальный район</t>
  </si>
  <si>
    <r>
      <t>Реконструкция артезианских скважин с оснащением установкой обеззараживания и обезжелезивания воды в поселках Тихменево</t>
    </r>
    <r>
      <rPr>
        <sz val="12"/>
        <color rgb="FFFF0000"/>
        <rFont val="Times New Roman"/>
        <family val="1"/>
        <charset val="204"/>
      </rPr>
      <t xml:space="preserve">, Красная Горка, дер.Новый Поселок </t>
    </r>
  </si>
  <si>
    <t>Реконструкция водопроводных сетей д.Кузьмино</t>
  </si>
  <si>
    <t>Строительство биологических прудов на очистных сооружениях канализации в г. Любиме</t>
  </si>
  <si>
    <t>Строительство сооружений биологической очистки сточных вод в п.Макеевское</t>
  </si>
  <si>
    <t>Строительство автодороги Кашин-Углич, участок граница Тверской области-Заречье в Уличском муниципальном районе</t>
  </si>
  <si>
    <t>Гаврилов-Ямскийский муниципальный район</t>
  </si>
  <si>
    <t>Городской округ  г. Переславль-Залесский</t>
  </si>
  <si>
    <t>Городской округ г. Рыбинск</t>
  </si>
  <si>
    <t>Рыбинский муниципальнй район</t>
  </si>
  <si>
    <t xml:space="preserve">Региональная программа "Стимулирование развития жилищного строительства на территории Ярославской области" на 2011-2015 годы 
</t>
  </si>
  <si>
    <t xml:space="preserve">Областная целевая программа "Обеспечение доступности дошкольного образования в Ярославской области" на 2011-2014 годы </t>
  </si>
  <si>
    <t xml:space="preserve">Областная целевая программа "Комплексный инвестиционный план модернизации городского поселения Гаврилов-Ям" на 2010-2015 годы </t>
  </si>
  <si>
    <t xml:space="preserve">Строительство спального корпуса Гаврилов-Ямского дома-интерната для престарелых и инвалидов, г. Гаврилов-Ям </t>
  </si>
  <si>
    <t>Реконструкция водозаборных очистных сооружений и строительство станции очистки воды в раб. пос. Семибратово</t>
  </si>
  <si>
    <t>Строительство станции ультрафиолетового обеззараживания очищенных стоков перед сбросом в р.Нерль-Волжская</t>
  </si>
  <si>
    <t>Реконструкция очистных сооружений канализации в раб. пос. Борисоглебский</t>
  </si>
  <si>
    <t>Стабилизация береговой полосы Горьковского водохранилища в районе населенного пункта Устье</t>
  </si>
  <si>
    <t>ВСЕГО</t>
  </si>
  <si>
    <t>Реконструкция здания Брейтовской ЦРБ</t>
  </si>
  <si>
    <t>Завершение реконструкции и строительства школы искусств для детей на 200 мест с котельной в пос. Борисоглебский, Борисоглебский муниципальный район</t>
  </si>
  <si>
    <t xml:space="preserve">Строительство спального корпуса с очистными сооружениями государственного специального учреждения социального обслуживания "Кривецкий специальный дом-интернат для престарелых и инвалидов" </t>
  </si>
  <si>
    <t>Строительство детского сада, пос.Ивняки, Ярославский муниципальный район</t>
  </si>
  <si>
    <t>Газификация дер. Добрынское, Борисоглебский муниципальный район</t>
  </si>
  <si>
    <t>Газификация дер. Денисьево, Борисоглебский муниципальный район</t>
  </si>
  <si>
    <t>Газификация дер. Архипово, Борисоглебский муниципальный район</t>
  </si>
  <si>
    <t>Строительство разводящих сетей в с. Шопша, Гаврилов-Ямский муниципальный район</t>
  </si>
  <si>
    <t>Газификация деревень Дубровки, Путятино, Остроносово, Погорелка, Кожевники, Даниловский муниципальный район</t>
  </si>
  <si>
    <t>Газификация деревень Туфаново, Скоково, Решетники, Даниловский муниципальный район</t>
  </si>
  <si>
    <t>Строительство разводящих сетей в дер. Осиновая Слобода, Некрасовский муниципальный район</t>
  </si>
  <si>
    <t>Строительство разводящих сетей в дер. Григорьевское (Заволжское сельское поселение), Ярославский муниципальный район</t>
  </si>
  <si>
    <t>Строительство сервисного объекта в музее-усадьбе "Карабиха", Ярославский муниципальный район</t>
  </si>
  <si>
    <t>Строительство офиса врача общей практики пос. Ивановское, Переславский муниципальный район</t>
  </si>
  <si>
    <t>Строительство офиса врача общей практики с. Купанское, Переславский муниципальный район</t>
  </si>
  <si>
    <t>Строительство офиса врача общей практики пос. Берендеево, Переславский муниципальный район</t>
  </si>
  <si>
    <t>Строительство офиса врача общей практики пос. Волга, Некоузский муниципальный район</t>
  </si>
  <si>
    <t>Мероприятия по теплоснабжению и газификации</t>
  </si>
  <si>
    <t>Реконструкция офиса врача общей практики в пос. Техменево, Рыбинский муниципальный район</t>
  </si>
  <si>
    <t>Строительство детского сада в раб. пос. Красные Ткачи, Ярославский муниципальный район</t>
  </si>
  <si>
    <t>Областная целевая программа "Развитие материально-технической базы общеобразовательных учреждений Ярославской области" на 2011-2014 годы</t>
  </si>
  <si>
    <t>Региональная адресная программа по переселению граждан из аварийного жилищного фонда с учетом необходимости развития малоэтажного жилищного строительства на 2012 год</t>
  </si>
  <si>
    <t>Региональная адресная программа по переселению граждан из аварийного жилищного фонда Ярославской области на 2012 год</t>
  </si>
  <si>
    <t>Берегоукрепление  в дер. Приволжье Ломовского сельского округа</t>
  </si>
  <si>
    <t>Областная целевая программа "Обращение с твердыми бытовыми отходами на территории Ярославской области" на 2011 - 2014 годы</t>
  </si>
  <si>
    <t>Поправки ко второму чтению</t>
  </si>
  <si>
    <t xml:space="preserve">2012 год
</t>
  </si>
  <si>
    <t xml:space="preserve"> (руб.)</t>
  </si>
  <si>
    <t>Строительство офиса врача общей практики в с. Семеновское, Первомайский муниципальный район</t>
  </si>
  <si>
    <t>Реконструкция интерната МОУ Левашовской СОШ для детского сада в с. Левашово, Некрасовский муниципальный район</t>
  </si>
  <si>
    <t>Строительство комплекса сооружений подземного водоснабжения в раб. пос. Некрасовское</t>
  </si>
  <si>
    <t>Восстановление артезианских скважин  и монтаж станции обезжелезивания в раб. пос. Красные ткачи</t>
  </si>
  <si>
    <t>Модернизация комплекса водозабора и очистных сооружений водоснабжения в дер. Дюдьково</t>
  </si>
  <si>
    <t>Мышкинский  муниципальный район</t>
  </si>
  <si>
    <t>Поправки в мае 2012 года</t>
  </si>
  <si>
    <t>2012 год               (с учетом поправок в мае)</t>
  </si>
  <si>
    <t xml:space="preserve">2012 год               </t>
  </si>
  <si>
    <t>Газопровод высокого, среднего и низкого давления в дер. Опальнево и дер. Дядьково, Борисоглебский муниципальный район</t>
  </si>
  <si>
    <t>Строительство разводящих сетей в с. Толгоболь, д. Ракино, д. Курдумово, Ярославский муниципальный район</t>
  </si>
  <si>
    <t>Реконструкция сетей водоснабжения в дер. Кузьмино (Дмитриевское сельское поселение)</t>
  </si>
  <si>
    <t>Реконструкция станции водоочистки на базе скважины "Птичник" в с. Новый Некоуз</t>
  </si>
  <si>
    <t>Реконструкция очистных сооружений канализации в раб. пос. Пречистое (городское поселение Пречистое)</t>
  </si>
  <si>
    <t>Строительство наружных сетей водопровода и канализации с. Большая Брембола (Пригородное сельское поселение)</t>
  </si>
  <si>
    <t>Волжское сельское поселение</t>
  </si>
  <si>
    <t>Октябрьское сельское поселение</t>
  </si>
  <si>
    <t>городское поселение Песочное</t>
  </si>
  <si>
    <t>сельское поселение Ишня</t>
  </si>
  <si>
    <t>сельское поселение Семибратово</t>
  </si>
  <si>
    <t>сельское поселение Петровское</t>
  </si>
  <si>
    <t>Левобережное сельское поселение</t>
  </si>
  <si>
    <t>Константиновское сельское поселение</t>
  </si>
  <si>
    <t xml:space="preserve">городское поселение Тутаев </t>
  </si>
  <si>
    <t>Артемьевское сельское поселение</t>
  </si>
  <si>
    <t>городское поселение Углич</t>
  </si>
  <si>
    <t>Отрадновское сельское поселение</t>
  </si>
  <si>
    <t>Слободское сельское поселение</t>
  </si>
  <si>
    <t>Ильинское сельское поселение</t>
  </si>
  <si>
    <t>Улейминское сельское поселение</t>
  </si>
  <si>
    <t>Головинское сельское поселение</t>
  </si>
  <si>
    <t>Большесельское сельское поселение</t>
  </si>
  <si>
    <t>Благовещенское сельское поселение</t>
  </si>
  <si>
    <t>Вареговское сельское поселение</t>
  </si>
  <si>
    <t>Высоковское сельское поселение</t>
  </si>
  <si>
    <t>Борисоглебское сельское поселение</t>
  </si>
  <si>
    <t>Вощажниковское сельское поселение</t>
  </si>
  <si>
    <t>Брейтовское сельское поселение</t>
  </si>
  <si>
    <t>Прозоровское сельское поселение</t>
  </si>
  <si>
    <t>городское поселение Гаврилов-Ям</t>
  </si>
  <si>
    <t>Великосельское сельское поселение</t>
  </si>
  <si>
    <t>Митинское сельское поселение</t>
  </si>
  <si>
    <t>Даниловское сельское поселение</t>
  </si>
  <si>
    <t>Дмитриевское сельское поселение</t>
  </si>
  <si>
    <t>Середское сельское поселение</t>
  </si>
  <si>
    <t>городское поселение Любим</t>
  </si>
  <si>
    <t>Осецкое сельское поселение</t>
  </si>
  <si>
    <t>Ермаковское сельское поселение</t>
  </si>
  <si>
    <t>Воскресенское сельское поселение</t>
  </si>
  <si>
    <t>Охотинское сельское поселение</t>
  </si>
  <si>
    <t>городское поселение Мышкин</t>
  </si>
  <si>
    <t>Приволжское сельское поселение</t>
  </si>
  <si>
    <t>Некоузское сельское поселение</t>
  </si>
  <si>
    <t>Веретейское сельское поселение</t>
  </si>
  <si>
    <t>Пречистенское сельское поселение</t>
  </si>
  <si>
    <t>Нагорьевское сельское поселение</t>
  </si>
  <si>
    <t>Пригородное сельское поселение</t>
  </si>
  <si>
    <t>Рязанцевское сельское поселение</t>
  </si>
  <si>
    <t>Белосельское сельское поселение</t>
  </si>
  <si>
    <t>Заволжское сельское поселение</t>
  </si>
  <si>
    <t>Туношонское сельское поселение</t>
  </si>
  <si>
    <t>Ивняковское сельское поселение</t>
  </si>
  <si>
    <t>Строительство  газо-угольной котельной с блоком-прачечной в раб. пос. Петровское (сельское поселение Петровское Ростовского МР)</t>
  </si>
  <si>
    <t>Строительство блочно-модульной газовой  котельной Нагорьевской СОШ в с. Нагорье Переславского МР</t>
  </si>
  <si>
    <t>Реконструкция угольной котельной СОШ  в с. Высоково Борисоглебского МР</t>
  </si>
  <si>
    <t>Техническое перевооружение мазутной котельной с переводом на природный газ и оптимизация тепловых сетей в с. Нагорье Переславского МР</t>
  </si>
  <si>
    <t>Реконструкция центральной мазутной котельной левого берега с переводом на природный газ в  г. Тутаеве Тутаевского МР</t>
  </si>
  <si>
    <t>Оптимизация системы теплоснабжения центрального района г. Углича Угличского  МР</t>
  </si>
  <si>
    <t>Газификация раб. пос. Некрасовское Некрасовского МР</t>
  </si>
  <si>
    <t>Строительство газопровода-присоединения к газораспределительной сети с.Елохино Некрасовского МР</t>
  </si>
  <si>
    <t>Газификация с.Малые Соли Некрасовского МР</t>
  </si>
  <si>
    <t>Газификация раб. пос. Пречистое (городское поселение Пречистое) Первомайского МР</t>
  </si>
  <si>
    <t>Газовые сети  низкого давления в районе города "Грачковская Слобода"(улицы Лабазная, Большая Протечная, Малая Протечная, Советская, Комитетская, Валовое Кольцо - нечетная сторона, переулки Грачковский, Чернореченский, Горсоветский) городского округа г.Переславля-Залесского</t>
  </si>
  <si>
    <t xml:space="preserve">Газификация с. Нагорье и населенных пунктов в зоне межпоселкового газопровода с. Кубринск- с.Нагорье Переславского МР </t>
  </si>
  <si>
    <t>Строительство газопровода в с. Веськово Переславского МР</t>
  </si>
  <si>
    <t>Газификация с. Кубринск Переславского МР</t>
  </si>
  <si>
    <t>Строительство газопроводов- вводов  к жилым домам в районе между реками Сога и Согожа, г.Пошехонье (городское поселение Пошехонье Пошехонского МР)</t>
  </si>
  <si>
    <t>Газификация г. Ростова (городское поселение Ростов Ростовского МР)</t>
  </si>
  <si>
    <t>Газификация с. Климатино (сельское поселение Поречье-Рыбное Ростовского МР)</t>
  </si>
  <si>
    <t>Газификация раб.пос.Петровское (Петровское сельское поселение Ростовского МР)</t>
  </si>
  <si>
    <t>Газификация  раб.пос. Поречье-Рыбное (сельское поселение Поречье-Рыбное Ростовского МР)</t>
  </si>
  <si>
    <t>Строительство межпоселкового газопровода до дер. Судино Ростовского МР</t>
  </si>
  <si>
    <t>Газификация муниципальных домов в пос. Каменники Рыбинского МР</t>
  </si>
  <si>
    <t>Газификация раб.пос.Константиновский (Константиновское сельское поселение Тутаевского МР)</t>
  </si>
  <si>
    <t>Газификация г. Углича Угличского МР</t>
  </si>
  <si>
    <t>Газификация левобережной части, г. Углича Угличского МР</t>
  </si>
  <si>
    <t xml:space="preserve">Газификация раб. пос. Красные Ткачи , в том числе ул. Красная (3-й этап) Ярославского МР </t>
  </si>
  <si>
    <t>Строительство газопровода высокого давления от газораспределительной станции Климовское до дер.Высоко Карабихского сельского поселения Ярославского МР</t>
  </si>
  <si>
    <t>Строительство офиса врача общей практики в пос. Волга, Некоузский  муниципальный район (в том числе проектные работы)</t>
  </si>
  <si>
    <t>Подпрограмма "Стимулирование программ развития жилищного строительства муниципальных образований  Ярославской области"</t>
  </si>
  <si>
    <t>Строительство концертно-зрелищного центра, г.Ярославль</t>
  </si>
  <si>
    <t xml:space="preserve">Общегосударственные вопросы 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</si>
  <si>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</si>
  <si>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Завершение строительства корпуса стационарных отделений ГБУЗ «Некрасовская ЦРБ»</t>
  </si>
  <si>
    <t xml:space="preserve">Областная целевая программа "Комплексный инвестиционный план модернизации городского поселения Ростов" на 2010-2015 годы в части мероприятий на строительство объектов коммунальной инфраструктуры  
</t>
  </si>
  <si>
    <t>Строительство хозяйственно-бытовой канализации в центральной части г. Ростова (в том числе проектно-сметная документация)</t>
  </si>
  <si>
    <t>Строительство школы в с. Туношна, Ярославский муниципальный район</t>
  </si>
  <si>
    <t>Строительство легкоатлетического стадиона в пос. Пречистое, Первомайский муниципальный район</t>
  </si>
  <si>
    <t>Реконструкция зрительного зала здания муниципального учреждения "Районный Дворец культуры" в г.Тутаеве, Тутаевский муниципальный район</t>
  </si>
  <si>
    <t>Строительство стационарного пункта весового и габаритного контроля, Угличский муниципальный район</t>
  </si>
  <si>
    <t>Строительство стационарного пункта весового и габаритного контроля, Угличский муниципальный район (погашение кредиторской задолженности прошлых лет)</t>
  </si>
  <si>
    <t>Строительство автодороги Селифонтово-Прохоровское, Ярославский муниципальный район (погашение кредиторской задолженности прошлых лет)</t>
  </si>
  <si>
    <t>Строительство автодороги Селифонтово-Прохоровское, Ярославский муниципальный район</t>
  </si>
  <si>
    <t>Строительство специализированной стоянки для задержанного автотранспорта  на стационарном пункте весового контроля № 1 на автомобильной дороге Ярославль-Рыбинск, км 17, Ярославский муниципальный район</t>
  </si>
  <si>
    <t>Строительство специализированной стоянки для задержанного автотранспорта  на стационарном пункте весового контроля № 4 на автомобильной дороге Иваново-Писцово-Ярославль, км 82, Гаврилов-Ямский муниципальный район</t>
  </si>
  <si>
    <t>Строительство автодороги Головино-Троицкое, Гаврилов-Ямский и Некрасовский муниципальные районы</t>
  </si>
  <si>
    <t>Реконструкция мостового перехода через реку Юхоть на автомобильной дороге Ярославль-Углич, км 71+300, Большесельский муниципальный район</t>
  </si>
  <si>
    <t>Реконструкция ГБОУ ДОД ЯО "Ярославский региональный инновационный образовательный центр "Новая школа" (в том числе проектные работы)</t>
  </si>
  <si>
    <t>ОВОП в пос. Тихменево, Рыбинский муниципальный район</t>
  </si>
  <si>
    <t>Завершение строительства Гаврилов-Ямской ЦРБ</t>
  </si>
  <si>
    <t>Строительство промышленного парка "Гаврилов-Ям"</t>
  </si>
  <si>
    <t xml:space="preserve">Завершение строительства учебного корпуса ГОУ НПО ЯО ПУ № 34, г. Мышкин </t>
  </si>
  <si>
    <t>Строительство здания государственного реабилитационного центра для детей-инвалидов с паталогией нервной системы и опорно-двигательного аппарата, г. Ярославль</t>
  </si>
  <si>
    <t>Строительство детской поликлиники, г. Тутаев (проектные работы)</t>
  </si>
  <si>
    <t xml:space="preserve">Строительство офиса врача общей практики с.Поречье-Рыбное, Ростовский  муниципальный район (в том числе проектные работы) </t>
  </si>
  <si>
    <t>Строительство участка лыжероллерной трассы в ЦЛС "Демино" на переходе через р. Колокша в г. Рыбинске, городской округ г. Рыбинск</t>
  </si>
  <si>
    <t>Реконструкция стадиона «Спартак» в г. Ростове, городское поселение Ростов</t>
  </si>
  <si>
    <t>Завершение строительства III и IV очереди СОШ № 12 в г. Рыбинске, городской округ г. Рыбинск</t>
  </si>
  <si>
    <t>Реконструкция детского сада по ул. Дементьева, д.24 в г. Тутаеве, Тутаевский муниципальный район</t>
  </si>
  <si>
    <t xml:space="preserve">Строительство детского сада по ул. Моторостроителей, 33 в г. Рыбинске, городской округ г. Рыбинск </t>
  </si>
  <si>
    <t>Строительство детского сада в г. Ростове, Ростовский муниципальный район</t>
  </si>
  <si>
    <t xml:space="preserve">Строительство пристройки к детскому саду по ул.Молодежная, 7 в г. Рыбинске, городской округ г. Рыбинск </t>
  </si>
  <si>
    <t>Строительство биатлонного стрельбища на территории ЦЛС "Демино" в г. Рыбинске, городской округ г. Рыбинск</t>
  </si>
  <si>
    <t>Реконструкция здания бывшего Дома культуры "Радуга" для размещения библиотечно-информационного центра в г. Рыбинске, городской округ г. Рыбинск</t>
  </si>
  <si>
    <t>Берегоукрепление левого берега р.Волги от кислородной станции до моста через ручей в г. Рыбинске</t>
  </si>
  <si>
    <t>Берегоукрепление левого берега р. Волга в г. Тутаев (проектные работы), городское поселение Тутаев</t>
  </si>
  <si>
    <t>Строительство полигона твердых бытовых отходов "Николаевское",  Большесельский муниципальный район</t>
  </si>
  <si>
    <t>Строительство межпоселкового газопровода с. Вощажниково-пос. Красный Октябрь Борисоглебского МР</t>
  </si>
  <si>
    <t>Газификация микрорайонов Веретье, Прибрежный городского округа г. Рыбинска</t>
  </si>
  <si>
    <t>Газификация Запахомовского района городского округа г. Рыбинска</t>
  </si>
  <si>
    <t>Газификация Заволжского района городского округа г. Рыбинска</t>
  </si>
  <si>
    <t xml:space="preserve">Строительство газопровода к жилым домам в дер. Пирогово НекрасовскогоМР </t>
  </si>
  <si>
    <t xml:space="preserve">Газификация г. Любима (городское поселение Любим Любимского МР) </t>
  </si>
  <si>
    <t>Строительство межпоселкового газопровода с. Дмитриевское-дер. Костюшино  Даниловского МР</t>
  </si>
  <si>
    <t xml:space="preserve">Газификация дер. Ступкино Гаврилов-Ямского МР </t>
  </si>
  <si>
    <t xml:space="preserve">Строительство газораспределительных сетей от с. Стогинское до деревень Путилово, Пасынково, Ульяново, Кадищи, Матвейка, Осенево Гаврилов-Ямского МР </t>
  </si>
  <si>
    <t>Газификация г. Гаврилов-Яма (городское поселение Гаврилов-Ям Гаврилов-Ямского МР)</t>
  </si>
  <si>
    <t>Газификация с. Вощажниково и населенных пунктов, находящихся в зоне газопровода  газораспределительная станция Борисоглебская  - дер. Варусово – с.Вощажниково – дер. Юркино - дер. Погорелка – воинская часть 9804 с отводом к с. Неверково Борисоглебского МР</t>
  </si>
  <si>
    <t>Реконструкция котельной Неверковского СДК с переводом на природный газ с. Неверково Борисоглебского МР</t>
  </si>
  <si>
    <t>Реконструкция котельной Вощажниковского СДК  с переводом на природный газ в с. Вощажниково Борисоглебского МР</t>
  </si>
  <si>
    <t>Реконструкция угольной котельной с переводом на природный газ в с. Вощажниково  ул.Советская, д. 1 Борисоглебского МР</t>
  </si>
  <si>
    <t>Реконструкция угольной котельной с переводом на природный газ в с. Вощажниково ул.Советская, д. 41 Борисоглебского МР</t>
  </si>
  <si>
    <t>Модернизация котельной с переводом на природный газ  в с. Большое Село, ул. Мясникова, д.16</t>
  </si>
  <si>
    <t>Реконструкция угольной котельной с переводом на природный газ в пос. Красный Октябрь</t>
  </si>
  <si>
    <t xml:space="preserve">Реконструкция угольной котельной МОУ Вощажниковская  СОШ с переводом на природный газ в с. Вощажниково </t>
  </si>
  <si>
    <t>Реконструкция котельной МОУ Юркинская ООШ с переводом на природный газ в дер. Юркино</t>
  </si>
  <si>
    <t>Реконструкция котельной детского сада МОУ Юркинская ООШ с переводом на природный газ в  дер. Юркино</t>
  </si>
  <si>
    <t>Реконструкция котельной с переводом на природный газ  в с. Неверково, ул.Центральная д.44</t>
  </si>
  <si>
    <t>Реконструкция котельной с переводом на природный газ в дер. Юркино, ул. Центральная д.15</t>
  </si>
  <si>
    <t xml:space="preserve">Реконструкция котельной  библиотеки с переводом на природный газ в с. Неверково </t>
  </si>
  <si>
    <t>Модернизация котельной СОШ  № 1  г. Данилова</t>
  </si>
  <si>
    <t xml:space="preserve">Модернизация котельной с. Дмитриановское </t>
  </si>
  <si>
    <t xml:space="preserve">Модернизация котельной с. Караш </t>
  </si>
  <si>
    <t xml:space="preserve">Модернизация котельной с. Марково </t>
  </si>
  <si>
    <t>Строительство блочно-модульной газовой котельной и подводящих инженерных сетей в с. Климатино</t>
  </si>
  <si>
    <t xml:space="preserve">Строительство модульной газовой котельной в пос. Красная Горка </t>
  </si>
  <si>
    <t>Реконструкция автономной модульной газовой котельной в с. Сретенье (Волжское сельское поселение)</t>
  </si>
  <si>
    <t xml:space="preserve">Газификация левобережного района  г. Тутаева (городское поселение Тутаев) </t>
  </si>
  <si>
    <t>Строительство межпоселкового газопровода до дер. Григорьевское Заволжского сельского поселения</t>
  </si>
  <si>
    <t>Строительство межпоселкового газопровода раб.пос. Красные Ткачи</t>
  </si>
  <si>
    <t xml:space="preserve">Реконструкция котельной очистных сооружений канализации в г. Мышкине  </t>
  </si>
  <si>
    <t>Реконструкция котельной  с переводом на природный газ в дер. Коптево</t>
  </si>
  <si>
    <t>Оптимизация системы теплоснабжения в пос. Октябрь</t>
  </si>
  <si>
    <t>Федеральная целевая программа "Развитие транспортной системы России (2010-2015 годы)". Подпрограмма "Автомобильные дороги"</t>
  </si>
  <si>
    <t>Реконструкция угольной котельной дома культуры и детского сада с переводом на природный газ в дер. Ермаково</t>
  </si>
  <si>
    <t>Строительство водопровода в г. Ростове (в том числе проектно-сметная документация)</t>
  </si>
  <si>
    <t>Строительство бокса для стоянки легковых автомобилей для ГУ ЯО "Транспортная служба Ярославской области"</t>
  </si>
  <si>
    <t>Реконструкция автодороги Брейтово-пос.Сить-Станилово-Бутовская, Некоузский муниципальный район</t>
  </si>
  <si>
    <t>Строительство межпоселкового газопровода, газораспределительная станция Нажеровка - с. Угодичи - с. Воржа</t>
  </si>
  <si>
    <t>Региональная программа "Развитие водоснабжения, водоотведения и очистки сточных вод Ярославской области" на 2012-2017 годы</t>
  </si>
  <si>
    <t>Строительство сооружений биологической очистки хозяйственно-бытовых стоков в с. Великое (Великосельское сельское поселение)</t>
  </si>
  <si>
    <t>Андреевское сельское поселение</t>
  </si>
  <si>
    <t xml:space="preserve">Перечень строек и объектов, планируемых к финансированию из областного бюджета в рамках адресной инвестиционной программы Ярославской области                                                     в 2012 году                                                                                      </t>
  </si>
  <si>
    <t>Завершение строительства крытого  катка с искусственным льдом в г. Переславле-Залесском, городской округ г. Переславль-Залесский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</si>
</sst>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#,##0.0"/>
    <numFmt numFmtId="166" formatCode="#,##0_ ;[Red]\-#,##0\ "/>
    <numFmt numFmtId="167" formatCode="#,##0_ ;\-#,##0\ "/>
  </numFmts>
  <fonts count="7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4"/>
      <name val="Times New Roman Cyr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0" fillId="0" borderId="0"/>
    <xf numFmtId="0" fontId="6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60" fillId="0" borderId="0"/>
  </cellStyleXfs>
  <cellXfs count="525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8" fillId="0" borderId="0" xfId="0" applyFont="1" applyFill="1"/>
    <xf numFmtId="0" fontId="58" fillId="0" borderId="0" xfId="0" applyFont="1" applyFill="1" applyAlignment="1">
      <alignment vertical="top"/>
    </xf>
    <xf numFmtId="0" fontId="58" fillId="0" borderId="0" xfId="0" applyFont="1" applyFill="1" applyBorder="1" applyAlignment="1">
      <alignment vertical="top"/>
    </xf>
    <xf numFmtId="0" fontId="50" fillId="0" borderId="0" xfId="0" applyFont="1" applyFill="1" applyAlignment="1">
      <alignment vertical="top"/>
    </xf>
    <xf numFmtId="0" fontId="41" fillId="0" borderId="0" xfId="0" applyFont="1" applyFill="1" applyAlignment="1">
      <alignment horizontal="right" vertical="center"/>
    </xf>
    <xf numFmtId="0" fontId="41" fillId="0" borderId="0" xfId="0" applyFont="1" applyFill="1" applyAlignment="1">
      <alignment horizontal="left" vertical="center"/>
    </xf>
    <xf numFmtId="0" fontId="58" fillId="0" borderId="0" xfId="0" applyFont="1" applyFill="1" applyAlignment="1">
      <alignment vertical="center"/>
    </xf>
    <xf numFmtId="49" fontId="42" fillId="0" borderId="1" xfId="0" applyNumberFormat="1" applyFont="1" applyFill="1" applyBorder="1" applyAlignment="1">
      <alignment horizontal="left" vertical="top" wrapText="1"/>
    </xf>
    <xf numFmtId="49" fontId="41" fillId="0" borderId="1" xfId="3" applyNumberFormat="1" applyFont="1" applyFill="1" applyBorder="1" applyAlignment="1">
      <alignment horizontal="left" vertical="top" wrapText="1"/>
    </xf>
    <xf numFmtId="49" fontId="42" fillId="0" borderId="1" xfId="3" applyNumberFormat="1" applyFont="1" applyFill="1" applyBorder="1" applyAlignment="1">
      <alignment horizontal="left" vertical="top" wrapText="1"/>
    </xf>
    <xf numFmtId="0" fontId="42" fillId="0" borderId="1" xfId="4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left" vertical="top" wrapText="1"/>
    </xf>
    <xf numFmtId="49" fontId="41" fillId="0" borderId="1" xfId="0" applyNumberFormat="1" applyFont="1" applyFill="1" applyBorder="1" applyAlignment="1">
      <alignment horizontal="left" vertical="top" wrapText="1"/>
    </xf>
    <xf numFmtId="49" fontId="50" fillId="0" borderId="1" xfId="0" applyNumberFormat="1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vertical="top" wrapText="1"/>
    </xf>
    <xf numFmtId="0" fontId="42" fillId="0" borderId="1" xfId="0" applyFont="1" applyFill="1" applyBorder="1" applyAlignment="1">
      <alignment horizontal="left" vertical="top" wrapText="1"/>
    </xf>
    <xf numFmtId="0" fontId="42" fillId="3" borderId="1" xfId="4" applyFont="1" applyFill="1" applyBorder="1" applyAlignment="1">
      <alignment horizontal="left" vertical="top" wrapText="1"/>
    </xf>
    <xf numFmtId="0" fontId="50" fillId="0" borderId="1" xfId="0" applyFont="1" applyBorder="1" applyAlignment="1">
      <alignment horizontal="left" vertical="top" wrapText="1"/>
    </xf>
    <xf numFmtId="0" fontId="41" fillId="0" borderId="1" xfId="0" applyFont="1" applyBorder="1" applyAlignment="1">
      <alignment horizontal="left" vertical="top" wrapText="1"/>
    </xf>
    <xf numFmtId="3" fontId="41" fillId="0" borderId="1" xfId="0" applyNumberFormat="1" applyFont="1" applyFill="1" applyBorder="1" applyAlignment="1">
      <alignment vertical="top" wrapText="1"/>
    </xf>
    <xf numFmtId="49" fontId="42" fillId="3" borderId="1" xfId="3" applyNumberFormat="1" applyFont="1" applyFill="1" applyBorder="1" applyAlignment="1">
      <alignment horizontal="left" vertical="top" wrapText="1"/>
    </xf>
    <xf numFmtId="0" fontId="63" fillId="0" borderId="1" xfId="4" applyFont="1" applyFill="1" applyBorder="1" applyAlignment="1">
      <alignment horizontal="left" vertical="top" wrapText="1"/>
    </xf>
    <xf numFmtId="49" fontId="50" fillId="3" borderId="1" xfId="0" applyNumberFormat="1" applyFont="1" applyFill="1" applyBorder="1" applyAlignment="1">
      <alignment horizontal="left" vertical="top" wrapText="1"/>
    </xf>
    <xf numFmtId="49" fontId="41" fillId="3" borderId="1" xfId="0" applyNumberFormat="1" applyFont="1" applyFill="1" applyBorder="1" applyAlignment="1">
      <alignment horizontal="left" vertical="top" wrapText="1"/>
    </xf>
    <xf numFmtId="0" fontId="41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49" fontId="41" fillId="9" borderId="1" xfId="0" applyNumberFormat="1" applyFont="1" applyFill="1" applyBorder="1" applyAlignment="1">
      <alignment horizontal="left" vertical="top" wrapText="1"/>
    </xf>
    <xf numFmtId="49" fontId="41" fillId="9" borderId="1" xfId="3" applyNumberFormat="1" applyFont="1" applyFill="1" applyBorder="1" applyAlignment="1">
      <alignment horizontal="left" vertical="top" wrapText="1"/>
    </xf>
    <xf numFmtId="0" fontId="58" fillId="0" borderId="0" xfId="0" applyFont="1" applyFill="1" applyAlignment="1">
      <alignment vertical="top" wrapText="1"/>
    </xf>
    <xf numFmtId="3" fontId="50" fillId="0" borderId="1" xfId="0" applyNumberFormat="1" applyFont="1" applyFill="1" applyBorder="1" applyAlignment="1">
      <alignment vertical="top" wrapText="1"/>
    </xf>
    <xf numFmtId="3" fontId="41" fillId="9" borderId="1" xfId="0" applyNumberFormat="1" applyFont="1" applyFill="1" applyBorder="1" applyAlignment="1">
      <alignment vertical="top" wrapText="1"/>
    </xf>
    <xf numFmtId="3" fontId="42" fillId="0" borderId="1" xfId="0" applyNumberFormat="1" applyFont="1" applyFill="1" applyBorder="1" applyAlignment="1">
      <alignment vertical="top" wrapText="1"/>
    </xf>
    <xf numFmtId="49" fontId="64" fillId="3" borderId="1" xfId="0" applyNumberFormat="1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horizontal="left" vertical="top" wrapText="1"/>
    </xf>
    <xf numFmtId="0" fontId="41" fillId="0" borderId="1" xfId="2" applyNumberFormat="1" applyFont="1" applyFill="1" applyBorder="1" applyAlignment="1" applyProtection="1">
      <alignment horizontal="left" vertical="top" wrapText="1"/>
      <protection hidden="1"/>
    </xf>
    <xf numFmtId="0" fontId="42" fillId="0" borderId="1" xfId="2" applyNumberFormat="1" applyFont="1" applyFill="1" applyBorder="1" applyAlignment="1" applyProtection="1">
      <alignment horizontal="left" vertical="top" wrapText="1"/>
      <protection hidden="1"/>
    </xf>
    <xf numFmtId="0" fontId="61" fillId="0" borderId="1" xfId="0" applyFont="1" applyBorder="1" applyAlignment="1">
      <alignment horizontal="left" vertical="top" wrapText="1"/>
    </xf>
    <xf numFmtId="0" fontId="65" fillId="0" borderId="1" xfId="0" applyFont="1" applyBorder="1" applyAlignment="1">
      <alignment horizontal="left" vertical="top" wrapText="1"/>
    </xf>
    <xf numFmtId="3" fontId="41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top" wrapText="1"/>
    </xf>
    <xf numFmtId="0" fontId="41" fillId="0" borderId="1" xfId="0" applyFont="1" applyBorder="1" applyAlignment="1">
      <alignment vertical="top" wrapText="1"/>
    </xf>
    <xf numFmtId="49" fontId="42" fillId="9" borderId="1" xfId="0" applyNumberFormat="1" applyFont="1" applyFill="1" applyBorder="1" applyAlignment="1">
      <alignment horizontal="left" vertical="top" wrapText="1"/>
    </xf>
    <xf numFmtId="0" fontId="42" fillId="9" borderId="1" xfId="0" applyFont="1" applyFill="1" applyBorder="1" applyAlignment="1">
      <alignment horizontal="left" vertical="top" wrapText="1"/>
    </xf>
    <xf numFmtId="0" fontId="41" fillId="0" borderId="0" xfId="0" applyFont="1" applyFill="1" applyAlignment="1">
      <alignment vertical="top"/>
    </xf>
    <xf numFmtId="0" fontId="41" fillId="0" borderId="1" xfId="4" applyFont="1" applyFill="1" applyBorder="1" applyAlignment="1">
      <alignment horizontal="left" vertical="top" wrapText="1"/>
    </xf>
    <xf numFmtId="49" fontId="12" fillId="0" borderId="0" xfId="0" applyNumberFormat="1" applyFont="1" applyFill="1" applyBorder="1" applyAlignment="1">
      <alignment horizontal="left" vertical="top" wrapText="1"/>
    </xf>
    <xf numFmtId="49" fontId="50" fillId="9" borderId="1" xfId="0" applyNumberFormat="1" applyFont="1" applyFill="1" applyBorder="1" applyAlignment="1">
      <alignment horizontal="left" vertical="top" wrapText="1"/>
    </xf>
    <xf numFmtId="0" fontId="50" fillId="9" borderId="1" xfId="0" applyFont="1" applyFill="1" applyBorder="1" applyAlignment="1">
      <alignment horizontal="left" vertical="top" wrapText="1"/>
    </xf>
    <xf numFmtId="0" fontId="61" fillId="9" borderId="1" xfId="0" applyFont="1" applyFill="1" applyBorder="1" applyAlignment="1">
      <alignment horizontal="left" vertical="top" wrapText="1"/>
    </xf>
    <xf numFmtId="0" fontId="41" fillId="9" borderId="1" xfId="0" applyFont="1" applyFill="1" applyBorder="1" applyAlignment="1">
      <alignment horizontal="left" vertical="top" wrapText="1"/>
    </xf>
    <xf numFmtId="0" fontId="66" fillId="9" borderId="1" xfId="0" applyFont="1" applyFill="1" applyBorder="1" applyAlignment="1">
      <alignment vertical="top" wrapText="1"/>
    </xf>
    <xf numFmtId="3" fontId="66" fillId="9" borderId="1" xfId="0" applyNumberFormat="1" applyFont="1" applyFill="1" applyBorder="1" applyAlignment="1">
      <alignment vertical="top" wrapText="1"/>
    </xf>
    <xf numFmtId="0" fontId="59" fillId="0" borderId="1" xfId="0" applyFont="1" applyBorder="1" applyAlignment="1">
      <alignment vertical="top" wrapText="1"/>
    </xf>
    <xf numFmtId="0" fontId="41" fillId="9" borderId="1" xfId="4" applyFont="1" applyFill="1" applyBorder="1" applyAlignment="1">
      <alignment horizontal="left" vertical="top" wrapText="1"/>
    </xf>
    <xf numFmtId="0" fontId="42" fillId="0" borderId="1" xfId="1" applyNumberFormat="1" applyFont="1" applyFill="1" applyBorder="1" applyAlignment="1" applyProtection="1">
      <alignment horizontal="left" vertical="top" wrapText="1"/>
      <protection hidden="1"/>
    </xf>
    <xf numFmtId="3" fontId="42" fillId="9" borderId="1" xfId="0" applyNumberFormat="1" applyFont="1" applyFill="1" applyBorder="1" applyAlignment="1">
      <alignment vertical="top" wrapText="1"/>
    </xf>
    <xf numFmtId="3" fontId="63" fillId="9" borderId="1" xfId="0" applyNumberFormat="1" applyFont="1" applyFill="1" applyBorder="1" applyAlignment="1">
      <alignment vertical="top" wrapText="1"/>
    </xf>
    <xf numFmtId="3" fontId="42" fillId="9" borderId="1" xfId="5" applyNumberFormat="1" applyFont="1" applyFill="1" applyBorder="1" applyAlignment="1">
      <alignment vertical="top" wrapText="1"/>
    </xf>
    <xf numFmtId="3" fontId="41" fillId="9" borderId="1" xfId="5" applyNumberFormat="1" applyFont="1" applyFill="1" applyBorder="1" applyAlignment="1">
      <alignment vertical="top" wrapText="1"/>
    </xf>
    <xf numFmtId="3" fontId="42" fillId="0" borderId="1" xfId="5" applyNumberFormat="1" applyFont="1" applyFill="1" applyBorder="1" applyAlignment="1">
      <alignment vertical="top" wrapText="1"/>
    </xf>
    <xf numFmtId="166" fontId="41" fillId="9" borderId="1" xfId="0" applyNumberFormat="1" applyFont="1" applyFill="1" applyBorder="1" applyAlignment="1">
      <alignment vertical="top" wrapText="1"/>
    </xf>
    <xf numFmtId="3" fontId="50" fillId="0" borderId="1" xfId="5" applyNumberFormat="1" applyFont="1" applyFill="1" applyBorder="1" applyAlignment="1">
      <alignment vertical="top" wrapText="1"/>
    </xf>
    <xf numFmtId="3" fontId="50" fillId="9" borderId="1" xfId="0" applyNumberFormat="1" applyFont="1" applyFill="1" applyBorder="1" applyAlignment="1">
      <alignment vertical="top" wrapText="1"/>
    </xf>
    <xf numFmtId="3" fontId="50" fillId="9" borderId="1" xfId="5" applyNumberFormat="1" applyFont="1" applyFill="1" applyBorder="1" applyAlignment="1">
      <alignment vertical="top" wrapText="1"/>
    </xf>
    <xf numFmtId="166" fontId="41" fillId="9" borderId="1" xfId="5" applyNumberFormat="1" applyFont="1" applyFill="1" applyBorder="1" applyAlignment="1">
      <alignment vertical="top" wrapText="1"/>
    </xf>
    <xf numFmtId="166" fontId="41" fillId="3" borderId="1" xfId="5" applyNumberFormat="1" applyFont="1" applyFill="1" applyBorder="1" applyAlignment="1">
      <alignment vertical="top" wrapText="1"/>
    </xf>
    <xf numFmtId="3" fontId="50" fillId="0" borderId="1" xfId="5" applyNumberFormat="1" applyFont="1" applyFill="1" applyBorder="1" applyAlignment="1">
      <alignment vertical="top"/>
    </xf>
    <xf numFmtId="3" fontId="42" fillId="9" borderId="1" xfId="0" applyNumberFormat="1" applyFont="1" applyFill="1" applyBorder="1" applyAlignment="1">
      <alignment vertical="top"/>
    </xf>
    <xf numFmtId="3" fontId="66" fillId="9" borderId="1" xfId="0" applyNumberFormat="1" applyFont="1" applyFill="1" applyBorder="1" applyAlignment="1">
      <alignment vertical="top"/>
    </xf>
    <xf numFmtId="3" fontId="41" fillId="9" borderId="1" xfId="0" applyNumberFormat="1" applyFont="1" applyFill="1" applyBorder="1" applyAlignment="1">
      <alignment vertical="top"/>
    </xf>
    <xf numFmtId="3" fontId="50" fillId="0" borderId="1" xfId="5" applyNumberFormat="1" applyFont="1" applyBorder="1" applyAlignment="1">
      <alignment vertical="top" wrapText="1"/>
    </xf>
    <xf numFmtId="0" fontId="42" fillId="0" borderId="1" xfId="0" applyFont="1" applyFill="1" applyBorder="1" applyAlignment="1">
      <alignment vertical="top" wrapText="1"/>
    </xf>
    <xf numFmtId="0" fontId="41" fillId="0" borderId="9" xfId="0" applyFont="1" applyFill="1" applyBorder="1" applyAlignment="1">
      <alignment horizontal="right" vertical="top" wrapText="1"/>
    </xf>
    <xf numFmtId="0" fontId="41" fillId="9" borderId="1" xfId="2" applyNumberFormat="1" applyFont="1" applyFill="1" applyBorder="1" applyAlignment="1" applyProtection="1">
      <alignment horizontal="left" vertical="top" wrapText="1"/>
      <protection hidden="1"/>
    </xf>
    <xf numFmtId="3" fontId="42" fillId="9" borderId="1" xfId="0" applyNumberFormat="1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top"/>
    </xf>
    <xf numFmtId="0" fontId="58" fillId="0" borderId="1" xfId="0" applyFont="1" applyFill="1" applyBorder="1"/>
    <xf numFmtId="0" fontId="50" fillId="0" borderId="1" xfId="0" applyFont="1" applyFill="1" applyBorder="1" applyAlignment="1">
      <alignment vertical="top"/>
    </xf>
    <xf numFmtId="0" fontId="41" fillId="0" borderId="1" xfId="0" applyFont="1" applyFill="1" applyBorder="1" applyAlignment="1">
      <alignment vertical="center"/>
    </xf>
    <xf numFmtId="0" fontId="41" fillId="0" borderId="1" xfId="0" applyFont="1" applyFill="1" applyBorder="1" applyAlignment="1">
      <alignment vertical="top" wrapText="1"/>
    </xf>
    <xf numFmtId="3" fontId="42" fillId="0" borderId="1" xfId="0" applyNumberFormat="1" applyFont="1" applyFill="1" applyBorder="1" applyAlignment="1">
      <alignment vertical="top"/>
    </xf>
    <xf numFmtId="167" fontId="41" fillId="9" borderId="1" xfId="0" applyNumberFormat="1" applyFont="1" applyFill="1" applyBorder="1" applyAlignment="1">
      <alignment vertical="top" wrapText="1"/>
    </xf>
    <xf numFmtId="3" fontId="41" fillId="0" borderId="1" xfId="0" applyNumberFormat="1" applyFont="1" applyFill="1" applyBorder="1" applyAlignment="1">
      <alignment vertical="top"/>
    </xf>
    <xf numFmtId="166" fontId="41" fillId="0" borderId="1" xfId="0" applyNumberFormat="1" applyFont="1" applyFill="1" applyBorder="1" applyAlignment="1">
      <alignment vertical="top" wrapText="1"/>
    </xf>
    <xf numFmtId="3" fontId="42" fillId="0" borderId="0" xfId="0" applyNumberFormat="1" applyFont="1" applyFill="1" applyBorder="1" applyAlignment="1">
      <alignment horizontal="right" vertical="top"/>
    </xf>
    <xf numFmtId="3" fontId="50" fillId="0" borderId="1" xfId="0" applyNumberFormat="1" applyFont="1" applyFill="1" applyBorder="1" applyAlignment="1">
      <alignment vertical="top"/>
    </xf>
    <xf numFmtId="3" fontId="41" fillId="3" borderId="1" xfId="5" applyNumberFormat="1" applyFont="1" applyFill="1" applyBorder="1" applyAlignment="1">
      <alignment vertical="top" wrapText="1"/>
    </xf>
    <xf numFmtId="0" fontId="66" fillId="0" borderId="1" xfId="0" applyFont="1" applyFill="1" applyBorder="1" applyAlignment="1">
      <alignment vertical="top" wrapText="1"/>
    </xf>
    <xf numFmtId="0" fontId="42" fillId="0" borderId="1" xfId="6" applyFont="1" applyFill="1" applyBorder="1" applyAlignment="1">
      <alignment vertical="top" wrapText="1"/>
    </xf>
    <xf numFmtId="0" fontId="61" fillId="0" borderId="1" xfId="0" applyFont="1" applyBorder="1" applyAlignment="1">
      <alignment vertical="top" wrapText="1"/>
    </xf>
    <xf numFmtId="3" fontId="41" fillId="0" borderId="1" xfId="0" applyNumberFormat="1" applyFont="1" applyFill="1" applyBorder="1" applyAlignment="1">
      <alignment horizontal="right" vertical="top"/>
    </xf>
    <xf numFmtId="49" fontId="42" fillId="9" borderId="1" xfId="0" applyNumberFormat="1" applyFont="1" applyFill="1" applyBorder="1" applyAlignment="1">
      <alignment horizontal="center" vertical="top" wrapText="1"/>
    </xf>
    <xf numFmtId="0" fontId="69" fillId="0" borderId="1" xfId="0" applyFont="1" applyBorder="1" applyAlignment="1">
      <alignment horizontal="left" vertical="top" wrapText="1"/>
    </xf>
    <xf numFmtId="0" fontId="69" fillId="3" borderId="1" xfId="0" applyFont="1" applyFill="1" applyBorder="1" applyAlignment="1">
      <alignment horizontal="left" vertical="top" wrapText="1"/>
    </xf>
    <xf numFmtId="0" fontId="66" fillId="0" borderId="1" xfId="0" applyFont="1" applyFill="1" applyBorder="1" applyAlignment="1">
      <alignment horizontal="left" vertical="top" wrapText="1"/>
    </xf>
    <xf numFmtId="0" fontId="68" fillId="9" borderId="1" xfId="0" applyFont="1" applyFill="1" applyBorder="1" applyAlignment="1">
      <alignment horizontal="left" vertical="top" wrapText="1"/>
    </xf>
    <xf numFmtId="0" fontId="66" fillId="9" borderId="1" xfId="0" applyFont="1" applyFill="1" applyBorder="1" applyAlignment="1">
      <alignment horizontal="left" vertical="top" wrapText="1"/>
    </xf>
    <xf numFmtId="3" fontId="42" fillId="0" borderId="1" xfId="5" applyNumberFormat="1" applyFont="1" applyBorder="1" applyAlignment="1">
      <alignment vertical="top" wrapText="1"/>
    </xf>
    <xf numFmtId="0" fontId="70" fillId="9" borderId="1" xfId="0" applyFont="1" applyFill="1" applyBorder="1" applyAlignment="1">
      <alignment vertical="top" wrapText="1"/>
    </xf>
    <xf numFmtId="0" fontId="70" fillId="9" borderId="1" xfId="0" applyFont="1" applyFill="1" applyBorder="1" applyAlignment="1">
      <alignment horizontal="left" vertical="top" wrapText="1"/>
    </xf>
    <xf numFmtId="3" fontId="70" fillId="9" borderId="1" xfId="0" applyNumberFormat="1" applyFont="1" applyFill="1" applyBorder="1" applyAlignment="1">
      <alignment vertical="top"/>
    </xf>
    <xf numFmtId="3" fontId="42" fillId="0" borderId="1" xfId="0" applyNumberFormat="1" applyFont="1" applyFill="1" applyBorder="1" applyAlignment="1">
      <alignment horizontal="right" vertical="top" wrapText="1"/>
    </xf>
    <xf numFmtId="3" fontId="41" fillId="0" borderId="0" xfId="0" applyNumberFormat="1" applyFont="1" applyFill="1" applyBorder="1" applyAlignment="1">
      <alignment horizontal="right" vertical="top"/>
    </xf>
    <xf numFmtId="3" fontId="41" fillId="0" borderId="0" xfId="0" applyNumberFormat="1" applyFont="1" applyFill="1" applyBorder="1" applyAlignment="1">
      <alignment vertical="top"/>
    </xf>
    <xf numFmtId="3" fontId="41" fillId="0" borderId="0" xfId="0" applyNumberFormat="1" applyFont="1" applyFill="1"/>
    <xf numFmtId="3" fontId="41" fillId="0" borderId="0" xfId="0" applyNumberFormat="1" applyFont="1" applyFill="1" applyAlignment="1">
      <alignment vertical="top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62" fillId="0" borderId="0" xfId="0" applyNumberFormat="1" applyFont="1" applyFill="1" applyBorder="1" applyAlignment="1">
      <alignment horizontal="center" vertical="center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  <xf numFmtId="0" fontId="41" fillId="9" borderId="2" xfId="0" applyFont="1" applyFill="1" applyBorder="1" applyAlignment="1">
      <alignment horizontal="left" vertical="top" wrapText="1"/>
    </xf>
    <xf numFmtId="49" fontId="41" fillId="0" borderId="1" xfId="0" applyNumberFormat="1" applyFont="1" applyFill="1" applyBorder="1" applyAlignment="1">
      <alignment horizontal="center" vertical="top" wrapText="1"/>
    </xf>
    <xf numFmtId="0" fontId="41" fillId="0" borderId="1" xfId="0" applyFont="1" applyFill="1" applyBorder="1" applyAlignment="1">
      <alignment horizontal="center" vertical="top" wrapText="1"/>
    </xf>
    <xf numFmtId="0" fontId="41" fillId="0" borderId="1" xfId="0" applyNumberFormat="1" applyFont="1" applyFill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_tmp" xfId="2"/>
    <cellStyle name="Обычный_АИП 2009-2012  24-08-2008" xfId="3"/>
    <cellStyle name="Обычный_АИП2009-2011 30.9" xfId="6"/>
    <cellStyle name="Обычный_Проект АИП 2009-2012 (Софинанс)" xfId="4"/>
    <cellStyle name="Финансовый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586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75" customHeight="1">
      <c r="A4" s="95">
        <v>1</v>
      </c>
      <c r="B4" s="173" t="s">
        <v>306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7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7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75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631</v>
      </c>
      <c r="E1" s="86"/>
    </row>
    <row r="2" spans="1:5" s="68" customFormat="1" ht="15.75" outlineLevel="1">
      <c r="A2" s="386"/>
      <c r="B2" s="387"/>
      <c r="C2" s="387"/>
      <c r="D2" s="388" t="s">
        <v>22</v>
      </c>
      <c r="E2" s="86"/>
    </row>
    <row r="3" spans="1:5" s="68" customFormat="1" ht="15.75" outlineLevel="1">
      <c r="A3" s="386"/>
      <c r="B3" s="387"/>
      <c r="C3" s="387"/>
      <c r="D3" s="388" t="s">
        <v>23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498" t="s">
        <v>21</v>
      </c>
      <c r="C6" s="498"/>
      <c r="D6" s="498"/>
    </row>
    <row r="7" spans="1:5" s="9" customFormat="1" ht="15.75" customHeight="1">
      <c r="A7" s="325"/>
      <c r="B7" s="10" t="s">
        <v>84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672</v>
      </c>
      <c r="B9" s="104" t="s">
        <v>213</v>
      </c>
      <c r="C9" s="105" t="s">
        <v>85</v>
      </c>
      <c r="D9" s="371" t="s">
        <v>415</v>
      </c>
      <c r="E9" s="82"/>
    </row>
    <row r="10" spans="1:5" s="12" customFormat="1" ht="57" customHeight="1">
      <c r="A10" s="327">
        <v>1</v>
      </c>
      <c r="B10" s="29" t="s">
        <v>250</v>
      </c>
      <c r="C10" s="107" t="s">
        <v>86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679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340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689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688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87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574</v>
      </c>
      <c r="C16" s="110" t="s">
        <v>89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679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214</v>
      </c>
      <c r="C18" s="158"/>
      <c r="D18" s="373">
        <v>58268</v>
      </c>
      <c r="E18" s="159"/>
    </row>
    <row r="19" spans="1:5" s="160" customFormat="1" ht="16.5" hidden="1" customHeight="1" outlineLevel="1">
      <c r="A19" s="329"/>
      <c r="B19" s="176" t="s">
        <v>385</v>
      </c>
      <c r="C19" s="177"/>
      <c r="D19" s="374" t="e">
        <f>Л!C50</f>
        <v>#REF!</v>
      </c>
      <c r="E19" s="159"/>
    </row>
    <row r="20" spans="1:5" s="21" customFormat="1" ht="39" customHeight="1" collapsed="1">
      <c r="A20" s="326">
        <v>3</v>
      </c>
      <c r="B20" s="150" t="s">
        <v>575</v>
      </c>
      <c r="C20" s="116" t="s">
        <v>712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576</v>
      </c>
      <c r="C21" s="116" t="s">
        <v>24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577</v>
      </c>
      <c r="C22" s="110" t="s">
        <v>710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679</v>
      </c>
      <c r="C23" s="158"/>
      <c r="D23" s="373"/>
      <c r="E23" s="159"/>
    </row>
    <row r="24" spans="1:5" s="160" customFormat="1" ht="16.5" hidden="1" customHeight="1" outlineLevel="1">
      <c r="A24" s="330"/>
      <c r="B24" s="189" t="s">
        <v>214</v>
      </c>
      <c r="C24" s="161"/>
      <c r="D24" s="373">
        <v>1200</v>
      </c>
      <c r="E24" s="159"/>
    </row>
    <row r="25" spans="1:5" s="160" customFormat="1" ht="29.25" hidden="1" customHeight="1" outlineLevel="1">
      <c r="A25" s="330"/>
      <c r="B25" s="188" t="s">
        <v>258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373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578</v>
      </c>
      <c r="C27" s="116" t="s">
        <v>710</v>
      </c>
      <c r="D27" s="275">
        <v>3800</v>
      </c>
      <c r="E27" s="85"/>
    </row>
    <row r="28" spans="1:5" s="16" customFormat="1" ht="95.25" customHeight="1">
      <c r="A28" s="496">
        <v>7</v>
      </c>
      <c r="B28" s="94" t="s">
        <v>579</v>
      </c>
      <c r="C28" s="108" t="s">
        <v>88</v>
      </c>
      <c r="D28" s="275">
        <f>SUM(D29)</f>
        <v>17240</v>
      </c>
      <c r="E28" s="85"/>
    </row>
    <row r="29" spans="1:5" s="16" customFormat="1" ht="74.25" customHeight="1">
      <c r="A29" s="497"/>
      <c r="B29" s="93" t="s">
        <v>589</v>
      </c>
      <c r="C29" s="179" t="s">
        <v>88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580</v>
      </c>
      <c r="C30" s="116" t="s">
        <v>710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468</v>
      </c>
      <c r="C31" s="107" t="s">
        <v>711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679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688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689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479</v>
      </c>
      <c r="C35" s="116" t="s">
        <v>448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480</v>
      </c>
      <c r="C36" s="108" t="s">
        <v>88</v>
      </c>
      <c r="D36" s="275" t="e">
        <f>#REF!</f>
        <v>#REF!</v>
      </c>
      <c r="E36" s="85"/>
    </row>
    <row r="37" spans="1:6" s="16" customFormat="1" ht="75" customHeight="1">
      <c r="A37" s="329">
        <v>12</v>
      </c>
      <c r="B37" s="94" t="s">
        <v>436</v>
      </c>
      <c r="C37" s="108" t="s">
        <v>710</v>
      </c>
      <c r="D37" s="275">
        <v>30000</v>
      </c>
      <c r="E37" s="85"/>
    </row>
    <row r="38" spans="1:6" s="12" customFormat="1" ht="57.75" customHeight="1">
      <c r="A38" s="329">
        <v>13</v>
      </c>
      <c r="B38" s="151" t="s">
        <v>413</v>
      </c>
      <c r="C38" s="107" t="s">
        <v>710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269</v>
      </c>
      <c r="C39" s="108" t="s">
        <v>710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270</v>
      </c>
      <c r="C40" s="110" t="s">
        <v>710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679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340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385</v>
      </c>
      <c r="C43" s="116"/>
      <c r="D43" s="374" t="e">
        <f>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271</v>
      </c>
      <c r="C44" s="107" t="s">
        <v>710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590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591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679</v>
      </c>
      <c r="C47" s="112"/>
      <c r="D47" s="373"/>
      <c r="E47" s="82"/>
    </row>
    <row r="48" spans="1:6" s="12" customFormat="1" ht="16.5" hidden="1" customHeight="1" outlineLevel="1">
      <c r="A48" s="332"/>
      <c r="B48" s="196" t="s">
        <v>340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385</v>
      </c>
      <c r="C49" s="112"/>
      <c r="D49" s="373" t="e">
        <f>#REF!</f>
        <v>#REF!</v>
      </c>
      <c r="E49" s="82"/>
    </row>
    <row r="50" spans="1:5" s="12" customFormat="1" ht="19.5" customHeight="1" collapsed="1">
      <c r="A50" s="332"/>
      <c r="B50" s="343" t="s">
        <v>592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679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340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414</v>
      </c>
      <c r="C53" s="266"/>
      <c r="D53" s="378">
        <v>32800</v>
      </c>
      <c r="E53" s="114"/>
    </row>
    <row r="54" spans="1:5" s="115" customFormat="1" ht="57.75" customHeight="1">
      <c r="A54" s="333"/>
      <c r="B54" s="151" t="s">
        <v>356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82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272</v>
      </c>
      <c r="C56" s="108" t="s">
        <v>710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679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340</v>
      </c>
      <c r="C58" s="109"/>
      <c r="D58" s="377">
        <v>15000</v>
      </c>
      <c r="E58" s="114"/>
    </row>
    <row r="59" spans="1:5" s="115" customFormat="1" ht="16.5" hidden="1" customHeight="1" outlineLevel="1">
      <c r="A59" s="335"/>
      <c r="B59" s="185" t="s">
        <v>259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496</v>
      </c>
      <c r="C60" s="110" t="s">
        <v>710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679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240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259</v>
      </c>
      <c r="C63" s="116"/>
      <c r="D63" s="374" t="e">
        <f>#REF!</f>
        <v>#REF!</v>
      </c>
      <c r="E63" s="114"/>
    </row>
    <row r="64" spans="1:5" s="115" customFormat="1" ht="72.75" customHeight="1" collapsed="1">
      <c r="A64" s="336">
        <v>19</v>
      </c>
      <c r="B64" s="149" t="s">
        <v>497</v>
      </c>
      <c r="C64" s="116" t="s">
        <v>449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498</v>
      </c>
      <c r="C65" s="116" t="s">
        <v>710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499</v>
      </c>
      <c r="C66" s="116" t="s">
        <v>710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593</v>
      </c>
      <c r="C67" s="148" t="s">
        <v>710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42</v>
      </c>
      <c r="C68" s="163" t="s">
        <v>710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679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713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385</v>
      </c>
      <c r="C71" s="169"/>
      <c r="D71" s="374" t="e">
        <f>#REF!</f>
        <v>#REF!</v>
      </c>
      <c r="E71" s="166"/>
    </row>
    <row r="72" spans="1:5" s="115" customFormat="1" ht="38.25" customHeight="1" collapsed="1">
      <c r="A72" s="180">
        <v>24</v>
      </c>
      <c r="B72" s="150" t="s">
        <v>43</v>
      </c>
      <c r="C72" s="116" t="s">
        <v>710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44</v>
      </c>
      <c r="C73" s="108" t="s">
        <v>710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375</v>
      </c>
      <c r="C74" s="109" t="s">
        <v>710</v>
      </c>
      <c r="D74" s="378" t="e">
        <f>#REF!</f>
        <v>#REF!</v>
      </c>
      <c r="E74" s="82"/>
    </row>
    <row r="75" spans="1:5" s="12" customFormat="1" ht="35.25" customHeight="1">
      <c r="A75" s="329">
        <v>27</v>
      </c>
      <c r="B75" s="149" t="s">
        <v>68</v>
      </c>
      <c r="C75" s="109" t="s">
        <v>710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256</v>
      </c>
      <c r="C76" s="179" t="s">
        <v>710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67</v>
      </c>
      <c r="C77" s="110" t="s">
        <v>710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679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214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34</v>
      </c>
      <c r="C80" s="161"/>
      <c r="D80" s="377">
        <v>21049.9</v>
      </c>
      <c r="E80" s="154"/>
    </row>
    <row r="81" spans="1:5" s="155" customFormat="1" ht="16.5" hidden="1" customHeight="1" outlineLevel="1">
      <c r="A81" s="336"/>
      <c r="B81" s="271" t="s">
        <v>585</v>
      </c>
      <c r="C81" s="177"/>
      <c r="D81" s="374">
        <v>5560</v>
      </c>
      <c r="E81" s="154"/>
    </row>
    <row r="82" spans="1:5" s="13" customFormat="1" ht="75.75" customHeight="1" collapsed="1">
      <c r="A82" s="180">
        <v>30</v>
      </c>
      <c r="B82" s="150" t="s">
        <v>66</v>
      </c>
      <c r="C82" s="116" t="s">
        <v>710</v>
      </c>
      <c r="D82" s="275">
        <v>8000</v>
      </c>
      <c r="E82" s="102"/>
    </row>
    <row r="83" spans="1:5" ht="37.5" hidden="1">
      <c r="A83" s="180">
        <v>34</v>
      </c>
      <c r="B83" s="193" t="s">
        <v>256</v>
      </c>
      <c r="C83" s="165" t="s">
        <v>710</v>
      </c>
      <c r="D83" s="321">
        <v>8034.5</v>
      </c>
    </row>
    <row r="84" spans="1:5" ht="54.75" customHeight="1">
      <c r="A84" s="180">
        <v>31</v>
      </c>
      <c r="B84" s="193" t="s">
        <v>45</v>
      </c>
      <c r="C84" s="165" t="s">
        <v>257</v>
      </c>
      <c r="D84" s="321">
        <v>30000</v>
      </c>
    </row>
    <row r="85" spans="1:5" ht="37.5" customHeight="1">
      <c r="A85" s="180">
        <v>32</v>
      </c>
      <c r="B85" s="181" t="s">
        <v>441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286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339</v>
      </c>
      <c r="C87" s="165" t="s">
        <v>257</v>
      </c>
      <c r="D87" s="321">
        <v>10124</v>
      </c>
    </row>
    <row r="88" spans="1:5" ht="75">
      <c r="A88" s="345">
        <v>35</v>
      </c>
      <c r="B88" s="352" t="s">
        <v>81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369</v>
      </c>
      <c r="C89" s="353">
        <v>2007</v>
      </c>
      <c r="D89" s="361">
        <v>42000</v>
      </c>
    </row>
    <row r="90" spans="1:5" ht="37.5">
      <c r="A90" s="345">
        <v>37</v>
      </c>
      <c r="B90" s="352" t="s">
        <v>368</v>
      </c>
      <c r="C90" s="353">
        <v>2007</v>
      </c>
      <c r="D90" s="361">
        <v>20050</v>
      </c>
    </row>
    <row r="91" spans="1:5" ht="57.75" customHeight="1">
      <c r="A91" s="345">
        <v>38</v>
      </c>
      <c r="B91" s="352" t="s">
        <v>367</v>
      </c>
      <c r="C91" s="353" t="s">
        <v>257</v>
      </c>
      <c r="D91" s="361">
        <v>10000</v>
      </c>
    </row>
    <row r="92" spans="1:5">
      <c r="A92" s="345">
        <v>39</v>
      </c>
      <c r="B92" s="352" t="s">
        <v>366</v>
      </c>
      <c r="C92" s="353" t="s">
        <v>257</v>
      </c>
      <c r="D92" s="361">
        <v>56000</v>
      </c>
    </row>
    <row r="93" spans="1:5" ht="57.75" customHeight="1">
      <c r="A93" s="345">
        <v>40</v>
      </c>
      <c r="B93" s="352" t="s">
        <v>365</v>
      </c>
      <c r="C93" s="353" t="s">
        <v>257</v>
      </c>
      <c r="D93" s="361">
        <v>3300</v>
      </c>
    </row>
    <row r="94" spans="1:5" ht="76.5" customHeight="1">
      <c r="A94" s="345">
        <v>41</v>
      </c>
      <c r="B94" s="354" t="s">
        <v>389</v>
      </c>
      <c r="C94" s="355" t="s">
        <v>257</v>
      </c>
      <c r="D94" s="379">
        <v>10255</v>
      </c>
    </row>
    <row r="95" spans="1:5" ht="39.75" customHeight="1">
      <c r="A95" s="345">
        <v>42</v>
      </c>
      <c r="B95" s="352" t="s">
        <v>387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679</v>
      </c>
      <c r="C96" s="357"/>
      <c r="D96" s="380"/>
    </row>
    <row r="97" spans="1:5" ht="15.75" hidden="1" customHeight="1" outlineLevel="1">
      <c r="A97" s="346"/>
      <c r="B97" s="358" t="s">
        <v>688</v>
      </c>
      <c r="C97" s="359"/>
      <c r="D97" s="381">
        <v>1000</v>
      </c>
    </row>
    <row r="98" spans="1:5" ht="15.75" hidden="1" customHeight="1" outlineLevel="1">
      <c r="A98" s="347"/>
      <c r="B98" s="358" t="s">
        <v>442</v>
      </c>
      <c r="C98" s="357"/>
      <c r="D98" s="380">
        <v>3000</v>
      </c>
    </row>
    <row r="99" spans="1:5" ht="15.75" hidden="1" customHeight="1" outlineLevel="1">
      <c r="A99" s="347"/>
      <c r="B99" s="358" t="s">
        <v>386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388</v>
      </c>
      <c r="C100" s="353" t="s">
        <v>425</v>
      </c>
      <c r="D100" s="361">
        <f>SUM(D102)</f>
        <v>1605</v>
      </c>
      <c r="E100" s="323"/>
    </row>
    <row r="101" spans="1:5" s="324" customFormat="1" ht="16.5" hidden="1" customHeight="1" outlineLevel="1">
      <c r="A101" s="349"/>
      <c r="B101" s="362" t="s">
        <v>679</v>
      </c>
      <c r="C101" s="363"/>
      <c r="D101" s="382"/>
      <c r="E101" s="323"/>
    </row>
    <row r="102" spans="1:5" s="324" customFormat="1" ht="16.5" hidden="1" customHeight="1" outlineLevel="1">
      <c r="A102" s="350"/>
      <c r="B102" s="364" t="s">
        <v>688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374</v>
      </c>
      <c r="C103" s="353" t="s">
        <v>257</v>
      </c>
      <c r="D103" s="361">
        <v>58800</v>
      </c>
      <c r="E103" s="323"/>
    </row>
    <row r="104" spans="1:5" s="77" customFormat="1" ht="15.75" hidden="1" outlineLevel="1">
      <c r="A104" s="340"/>
      <c r="B104" s="272" t="s">
        <v>399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498" t="str">
        <f>ПРИЛОЖЕНИЕ!B6</f>
        <v>Перечень областных целевых программ на 2007 год</v>
      </c>
      <c r="B1" s="498"/>
      <c r="C1" s="498"/>
    </row>
    <row r="2" spans="1:4" ht="24" customHeight="1">
      <c r="A2" s="502" t="str">
        <f>ПРИЛОЖЕНИЕ!B7</f>
        <v>(в рамках финансирования по соответствующим разделам областного бюджета)</v>
      </c>
      <c r="B2" s="502"/>
      <c r="C2" s="502"/>
    </row>
    <row r="3" spans="1:4" ht="59.25" customHeight="1">
      <c r="A3" s="503" t="s">
        <v>371</v>
      </c>
      <c r="B3" s="503"/>
      <c r="C3" s="503"/>
    </row>
    <row r="4" spans="1:4" ht="56.25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>
      <c r="A5" s="33" t="s">
        <v>674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>
      <c r="A6" s="33" t="s">
        <v>675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>
      <c r="A7" s="33" t="s">
        <v>676</v>
      </c>
      <c r="B7" s="33" t="e">
        <f>ПРИЛОЖЕНИЕ!#REF!</f>
        <v>#REF!</v>
      </c>
      <c r="C7" s="30" t="e">
        <f>ПРИЛОЖЕНИЕ!#REF!</f>
        <v>#REF!</v>
      </c>
    </row>
    <row r="8" spans="1:4" ht="57.75" customHeight="1">
      <c r="A8" s="33" t="s">
        <v>677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>
      <c r="A9" s="33" t="s">
        <v>678</v>
      </c>
      <c r="B9" s="33" t="e">
        <f>ПРИЛОЖЕНИЕ!#REF!</f>
        <v>#REF!</v>
      </c>
      <c r="C9" s="30" t="e">
        <f>ПРИЛОЖЕНИЕ!#REF!</f>
        <v>#REF!</v>
      </c>
      <c r="D9" s="88" t="s">
        <v>274</v>
      </c>
    </row>
    <row r="10" spans="1:4" ht="74.25" customHeight="1">
      <c r="A10" s="33" t="s">
        <v>680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>
      <c r="A11" s="33" t="s">
        <v>681</v>
      </c>
      <c r="B11" s="33" t="e">
        <f>ПРИЛОЖЕНИЕ!#REF!</f>
        <v>#REF!</v>
      </c>
      <c r="C11" s="30" t="e">
        <f>ПРИЛОЖЕНИЕ!#REF!</f>
        <v>#REF!</v>
      </c>
      <c r="D11" s="88" t="s">
        <v>274</v>
      </c>
    </row>
    <row r="12" spans="1:4" ht="78" customHeight="1">
      <c r="A12" s="33" t="s">
        <v>682</v>
      </c>
      <c r="B12" s="33" t="e">
        <f>ПРИЛОЖЕНИЕ!#REF!</f>
        <v>#REF!</v>
      </c>
      <c r="C12" s="30" t="e">
        <f>ПРИЛОЖЕНИЕ!#REF!</f>
        <v>#REF!</v>
      </c>
      <c r="D12" s="88" t="s">
        <v>274</v>
      </c>
    </row>
    <row r="13" spans="1:4" ht="37.5" customHeight="1">
      <c r="A13" s="33" t="s">
        <v>683</v>
      </c>
      <c r="B13" s="33" t="e">
        <f>ПРИЛОЖЕНИЕ!#REF!</f>
        <v>#REF!</v>
      </c>
      <c r="C13" s="30" t="e">
        <f>ПРИЛОЖЕНИЕ!#REF!</f>
        <v>#REF!</v>
      </c>
      <c r="D13" s="88" t="s">
        <v>274</v>
      </c>
    </row>
    <row r="14" spans="1:4" ht="72.75" customHeight="1">
      <c r="A14" s="33" t="s">
        <v>684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>
      <c r="A15" s="33" t="s">
        <v>685</v>
      </c>
      <c r="B15" s="33" t="e">
        <f>ПРИЛОЖЕНИЕ!#REF!</f>
        <v>#REF!</v>
      </c>
      <c r="C15" s="30" t="e">
        <f>ПРИЛОЖЕНИЕ!#REF!</f>
        <v>#REF!</v>
      </c>
    </row>
    <row r="16" spans="1:4" ht="75.75" customHeight="1">
      <c r="A16" s="33" t="s">
        <v>686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>
      <c r="A17" s="33" t="s">
        <v>687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>
      <c r="A18" s="33" t="s">
        <v>482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>
      <c r="A19" s="33" t="s">
        <v>483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>
      <c r="A20" s="33" t="s">
        <v>97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>
      <c r="A21" s="33" t="s">
        <v>98</v>
      </c>
      <c r="B21" s="33" t="e">
        <f>ПРИЛОЖЕНИЕ!#REF!</f>
        <v>#REF!</v>
      </c>
      <c r="C21" s="30" t="e">
        <f>ПРИЛОЖЕНИЕ!#REF!</f>
        <v>#REF!</v>
      </c>
      <c r="D21" s="14" t="s">
        <v>120</v>
      </c>
    </row>
    <row r="22" spans="1:4" ht="41.25" customHeight="1">
      <c r="A22" s="33" t="s">
        <v>99</v>
      </c>
      <c r="B22" s="33" t="e">
        <f>ПРИЛОЖЕНИЕ!#REF!</f>
        <v>#REF!</v>
      </c>
      <c r="C22" s="30" t="e">
        <f>ПРИЛОЖЕНИЕ!#REF!</f>
        <v>#REF!</v>
      </c>
      <c r="D22" s="14" t="s">
        <v>120</v>
      </c>
    </row>
    <row r="23" spans="1:4" ht="54.75" customHeight="1">
      <c r="A23" s="33" t="s">
        <v>100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>
      <c r="A24" s="33" t="s">
        <v>101</v>
      </c>
      <c r="B24" s="33" t="e">
        <f>ПРИЛОЖЕНИЕ!#REF!</f>
        <v>#REF!</v>
      </c>
      <c r="C24" s="30" t="e">
        <f>ПРИЛОЖЕНИЕ!#REF!</f>
        <v>#REF!</v>
      </c>
      <c r="D24" s="14" t="s">
        <v>120</v>
      </c>
    </row>
    <row r="25" spans="1:4" ht="54.75" customHeight="1">
      <c r="A25" s="33" t="s">
        <v>102</v>
      </c>
      <c r="B25" s="33" t="e">
        <f>ПРИЛОЖЕНИЕ!#REF!</f>
        <v>#REF!</v>
      </c>
      <c r="C25" s="30" t="e">
        <f>ПРИЛОЖЕНИЕ!#REF!</f>
        <v>#REF!</v>
      </c>
      <c r="D25" s="88" t="s">
        <v>274</v>
      </c>
    </row>
    <row r="26" spans="1:4" ht="44.25" customHeight="1">
      <c r="A26" s="499" t="s">
        <v>372</v>
      </c>
      <c r="B26" s="500"/>
      <c r="C26" s="501"/>
    </row>
    <row r="27" spans="1:4" ht="75.75" customHeight="1">
      <c r="A27" s="33" t="s">
        <v>674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>
      <c r="A28" s="40" t="s">
        <v>675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>
      <c r="A29" s="33" t="s">
        <v>676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>
      <c r="A30" s="33" t="s">
        <v>677</v>
      </c>
      <c r="B30" s="40" t="e">
        <f>ПРИЛОЖЕНИЕ!#REF!</f>
        <v>#REF!</v>
      </c>
      <c r="C30" s="90" t="e">
        <f>ПРИЛОЖЕНИЕ!#REF!</f>
        <v>#REF!</v>
      </c>
      <c r="D30" s="14" t="s">
        <v>120</v>
      </c>
    </row>
    <row r="31" spans="1:4" ht="76.5" customHeight="1">
      <c r="A31" s="33" t="s">
        <v>678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>
      <c r="A32" s="33" t="s">
        <v>680</v>
      </c>
      <c r="B32" s="33" t="e">
        <f>ПРИЛОЖЕНИЕ!#REF!</f>
        <v>#REF!</v>
      </c>
      <c r="C32" s="30" t="e">
        <f>ПРИЛОЖЕНИЕ!#REF!</f>
        <v>#REF!</v>
      </c>
    </row>
    <row r="33" spans="1:4" ht="57.75" customHeight="1">
      <c r="A33" s="33" t="s">
        <v>681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>
      <c r="A34" s="33" t="s">
        <v>682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>
      <c r="A35" s="40" t="s">
        <v>683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>
      <c r="A36" s="33" t="s">
        <v>684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>
      <c r="A37" s="33" t="s">
        <v>685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>
      <c r="A38" s="89" t="s">
        <v>686</v>
      </c>
      <c r="B38" s="33" t="e">
        <f>ПРИЛОЖЕНИЕ!#REF!</f>
        <v>#REF!</v>
      </c>
      <c r="C38" s="30" t="e">
        <f>ПРИЛОЖЕНИЕ!#REF!</f>
        <v>#REF!</v>
      </c>
      <c r="D38" s="14" t="s">
        <v>120</v>
      </c>
    </row>
    <row r="39" spans="1:4" ht="111" customHeight="1">
      <c r="A39" s="81" t="s">
        <v>687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>
      <c r="A40" s="499" t="s">
        <v>273</v>
      </c>
      <c r="B40" s="500"/>
      <c r="C40" s="501"/>
    </row>
    <row r="41" spans="1:4" ht="36" customHeight="1">
      <c r="A41" s="40" t="s">
        <v>674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5" customHeight="1">
      <c r="A42" s="41"/>
      <c r="B42" s="41" t="e">
        <f>ПРИЛОЖЕНИЕ!#REF!</f>
        <v>#REF!</v>
      </c>
      <c r="C42" s="44"/>
    </row>
    <row r="43" spans="1:4" ht="55.5" customHeight="1">
      <c r="A43" s="42" t="s">
        <v>675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>
      <c r="A44" s="42" t="s">
        <v>676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>
      <c r="A45" s="33" t="s">
        <v>677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>
      <c r="A46" s="33" t="s">
        <v>678</v>
      </c>
      <c r="B46" s="33" t="e">
        <f>ПРИЛОЖЕНИЕ!#REF!</f>
        <v>#REF!</v>
      </c>
      <c r="C46" s="30" t="e">
        <f>ПРИЛОЖЕНИЕ!#REF!</f>
        <v>#REF!</v>
      </c>
      <c r="D46" s="14" t="s">
        <v>120</v>
      </c>
    </row>
    <row r="47" spans="1:4" ht="39" customHeight="1">
      <c r="A47" s="33" t="s">
        <v>680</v>
      </c>
      <c r="B47" s="33" t="e">
        <f>ПРИЛОЖЕНИЕ!#REF!</f>
        <v>#REF!</v>
      </c>
      <c r="C47" s="30" t="e">
        <f>ПРИЛОЖЕНИЕ!#REF!</f>
        <v>#REF!</v>
      </c>
      <c r="D47" s="14" t="s">
        <v>120</v>
      </c>
    </row>
    <row r="48" spans="1:4" ht="53.25" customHeight="1">
      <c r="A48" s="33" t="s">
        <v>681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>
      <c r="A49" s="33" t="s">
        <v>682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>
      <c r="A50" s="33" t="s">
        <v>683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>
      <c r="A51" s="33" t="s">
        <v>684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>
      <c r="A52" s="33" t="s">
        <v>685</v>
      </c>
      <c r="B52" s="33" t="e">
        <f>ПРИЛОЖЕНИЕ!#REF!</f>
        <v>#REF!</v>
      </c>
      <c r="C52" s="31" t="e">
        <f>ПРИЛОЖЕНИЕ!#REF!</f>
        <v>#REF!</v>
      </c>
      <c r="D52" s="14" t="s">
        <v>120</v>
      </c>
    </row>
    <row r="53" spans="1:4" ht="39" customHeight="1">
      <c r="A53" s="33" t="s">
        <v>686</v>
      </c>
      <c r="B53" s="33" t="e">
        <f>ПРИЛОЖЕНИЕ!#REF!</f>
        <v>#REF!</v>
      </c>
      <c r="C53" s="31" t="e">
        <f>ПРИЛОЖЕНИЕ!#REF!</f>
        <v>#REF!</v>
      </c>
      <c r="D53" s="14" t="s">
        <v>120</v>
      </c>
    </row>
    <row r="54" spans="1:4" ht="37.5" customHeight="1">
      <c r="A54" s="33" t="s">
        <v>687</v>
      </c>
      <c r="B54" s="33" t="e">
        <f>ПРИЛОЖЕНИЕ!#REF!</f>
        <v>#REF!</v>
      </c>
      <c r="C54" s="31" t="e">
        <f>ПРИЛОЖЕНИЕ!#REF!</f>
        <v>#REF!</v>
      </c>
      <c r="D54" s="14" t="s">
        <v>120</v>
      </c>
    </row>
    <row r="55" spans="1:4" ht="56.25" customHeight="1">
      <c r="A55" s="33" t="s">
        <v>482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75" customHeight="1">
      <c r="A56" s="33" t="s">
        <v>483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>
      <c r="A57" s="33" t="s">
        <v>97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>
      <c r="A58" s="33" t="s">
        <v>98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>
      <c r="A59" s="33" t="s">
        <v>99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>
      <c r="A60" s="33" t="s">
        <v>100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>
      <c r="A61" s="33" t="s">
        <v>101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>
      <c r="A62" s="33" t="s">
        <v>102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>
      <c r="A63" s="33" t="s">
        <v>103</v>
      </c>
      <c r="B63" s="33" t="e">
        <f>ПРИЛОЖЕНИЕ!#REF!</f>
        <v>#REF!</v>
      </c>
      <c r="C63" s="30">
        <v>1432</v>
      </c>
    </row>
    <row r="64" spans="1:4" ht="73.5" customHeight="1">
      <c r="A64" s="33" t="s">
        <v>104</v>
      </c>
      <c r="B64" s="33" t="e">
        <f>ПРИЛОЖЕНИЕ!#REF!</f>
        <v>#REF!</v>
      </c>
      <c r="C64" s="30">
        <v>1433</v>
      </c>
    </row>
    <row r="65" spans="1:4" ht="75" customHeight="1">
      <c r="A65" s="33" t="s">
        <v>105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>
      <c r="A66" s="33" t="s">
        <v>106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>
      <c r="A67" s="33" t="s">
        <v>107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>
      <c r="A68" s="33" t="s">
        <v>108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>
      <c r="A69" s="33" t="s">
        <v>109</v>
      </c>
      <c r="B69" s="33" t="e">
        <f>ПРИЛОЖЕНИЕ!#REF!</f>
        <v>#REF!</v>
      </c>
      <c r="C69" s="30" t="e">
        <f>ПРИЛОЖЕНИЕ!#REF!</f>
        <v>#REF!</v>
      </c>
      <c r="D69" s="14" t="s">
        <v>120</v>
      </c>
    </row>
    <row r="70" spans="1:4" ht="55.5" customHeight="1">
      <c r="A70" s="33" t="s">
        <v>110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>
      <c r="A71" s="33" t="s">
        <v>111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>
      <c r="A72" s="33" t="s">
        <v>112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>
      <c r="A73" s="33" t="s">
        <v>113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>
      <c r="A74" s="40" t="s">
        <v>114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>
      <c r="A75" s="41"/>
      <c r="B75" s="41" t="e">
        <f>ПРИЛОЖЕНИЕ!#REF!</f>
        <v>#REF!</v>
      </c>
      <c r="C75" s="37"/>
    </row>
    <row r="76" spans="1:4" ht="55.5" customHeight="1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>
      <c r="A77" s="33" t="s">
        <v>115</v>
      </c>
      <c r="B77" s="33" t="e">
        <f>ПРИЛОЖЕНИЕ!#REF!</f>
        <v>#REF!</v>
      </c>
      <c r="C77" s="31" t="e">
        <f>ПРИЛОЖЕНИЕ!#REF!</f>
        <v>#REF!</v>
      </c>
      <c r="D77" s="14" t="s">
        <v>120</v>
      </c>
    </row>
    <row r="78" spans="1:4" ht="36" customHeight="1">
      <c r="A78" s="33" t="s">
        <v>116</v>
      </c>
      <c r="B78" s="33" t="e">
        <f>ПРИЛОЖЕНИЕ!#REF!</f>
        <v>#REF!</v>
      </c>
      <c r="C78" s="31" t="e">
        <f>ПРИЛОЖЕНИЕ!#REF!</f>
        <v>#REF!</v>
      </c>
      <c r="D78" s="14" t="s">
        <v>120</v>
      </c>
    </row>
    <row r="79" spans="1:4" ht="34.5" customHeight="1">
      <c r="A79" s="81" t="s">
        <v>117</v>
      </c>
      <c r="B79" s="33" t="e">
        <f>ПРИЛОЖЕНИЕ!#REF!</f>
        <v>#REF!</v>
      </c>
      <c r="C79" s="30" t="e">
        <f>ПРИЛОЖЕНИЕ!#REF!</f>
        <v>#REF!</v>
      </c>
      <c r="D79" s="88" t="s">
        <v>274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506" t="s">
        <v>121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</row>
    <row r="2" spans="1:11" s="59" customFormat="1">
      <c r="A2" s="57" t="s">
        <v>672</v>
      </c>
      <c r="B2" s="58" t="s">
        <v>673</v>
      </c>
      <c r="C2" s="58" t="s">
        <v>129</v>
      </c>
      <c r="D2" s="67" t="s">
        <v>132</v>
      </c>
      <c r="E2" s="507" t="s">
        <v>134</v>
      </c>
      <c r="F2" s="508"/>
      <c r="G2" s="508"/>
      <c r="H2" s="508"/>
      <c r="I2" s="508"/>
      <c r="J2" s="508"/>
      <c r="K2" s="509"/>
    </row>
    <row r="3" spans="1:11" s="59" customFormat="1">
      <c r="A3" s="50"/>
      <c r="B3" s="51" t="s">
        <v>123</v>
      </c>
      <c r="C3" s="51"/>
      <c r="D3" s="54" t="s">
        <v>133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25" customHeight="1">
      <c r="A4" s="79" t="s">
        <v>674</v>
      </c>
      <c r="B4" s="65" t="s">
        <v>130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128</v>
      </c>
      <c r="C5" s="69" t="s">
        <v>131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135</v>
      </c>
      <c r="C6" s="61" t="s">
        <v>136</v>
      </c>
      <c r="D6" s="4" t="s">
        <v>137</v>
      </c>
      <c r="E6" s="504">
        <v>1500</v>
      </c>
      <c r="F6" s="505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138</v>
      </c>
      <c r="C7" s="61" t="s">
        <v>139</v>
      </c>
      <c r="D7" s="4" t="s">
        <v>140</v>
      </c>
      <c r="E7" s="71"/>
      <c r="F7" s="71"/>
      <c r="G7" s="71"/>
      <c r="H7" s="504">
        <v>1800</v>
      </c>
      <c r="I7" s="505"/>
      <c r="J7" s="72"/>
      <c r="K7" s="72"/>
    </row>
    <row r="8" spans="1:11" s="68" customFormat="1" ht="47.25">
      <c r="A8" s="3"/>
      <c r="B8" s="61" t="s">
        <v>141</v>
      </c>
      <c r="C8" s="61" t="s">
        <v>142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143</v>
      </c>
      <c r="C9" s="60" t="s">
        <v>144</v>
      </c>
      <c r="D9" s="56" t="s">
        <v>137</v>
      </c>
      <c r="E9" s="504">
        <v>2500</v>
      </c>
      <c r="F9" s="505"/>
      <c r="G9" s="71"/>
      <c r="H9" s="72"/>
      <c r="I9" s="72"/>
      <c r="J9" s="72"/>
      <c r="K9" s="72"/>
    </row>
    <row r="10" spans="1:11" s="68" customFormat="1" ht="31.5">
      <c r="A10" s="3"/>
      <c r="B10" s="61" t="s">
        <v>145</v>
      </c>
      <c r="C10" s="60" t="s">
        <v>144</v>
      </c>
      <c r="D10" s="56" t="s">
        <v>146</v>
      </c>
      <c r="E10" s="71"/>
      <c r="F10" s="71"/>
      <c r="G10" s="504">
        <v>10000</v>
      </c>
      <c r="H10" s="505"/>
      <c r="I10" s="72"/>
      <c r="J10" s="72"/>
      <c r="K10" s="72"/>
    </row>
    <row r="11" spans="1:11" s="68" customFormat="1" ht="30.75" customHeight="1">
      <c r="A11" s="3"/>
      <c r="B11" s="61" t="s">
        <v>147</v>
      </c>
      <c r="C11" s="60" t="s">
        <v>148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215</v>
      </c>
      <c r="C12" s="65" t="s">
        <v>151</v>
      </c>
      <c r="D12" s="66" t="s">
        <v>152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153</v>
      </c>
      <c r="C13" s="60" t="s">
        <v>154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276</v>
      </c>
      <c r="C14" s="60" t="s">
        <v>155</v>
      </c>
      <c r="D14" s="56" t="s">
        <v>156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275</v>
      </c>
      <c r="C15" s="60" t="s">
        <v>157</v>
      </c>
      <c r="D15" s="56" t="s">
        <v>158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176</v>
      </c>
      <c r="C16" s="60" t="s">
        <v>177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>
      <c r="A17" s="3"/>
      <c r="B17" s="61" t="s">
        <v>595</v>
      </c>
      <c r="C17" s="60" t="s">
        <v>157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594</v>
      </c>
      <c r="C18" s="60" t="s">
        <v>159</v>
      </c>
      <c r="D18" s="56" t="s">
        <v>137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384</v>
      </c>
      <c r="C19" s="60" t="s">
        <v>157</v>
      </c>
      <c r="D19" s="56" t="s">
        <v>158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383</v>
      </c>
      <c r="C20" s="65" t="s">
        <v>151</v>
      </c>
      <c r="D20" s="66" t="s">
        <v>152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216</v>
      </c>
      <c r="C21" s="60" t="s">
        <v>157</v>
      </c>
      <c r="D21" s="56" t="s">
        <v>217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27</v>
      </c>
      <c r="C22" s="60" t="s">
        <v>155</v>
      </c>
      <c r="D22" s="56" t="s">
        <v>217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432</v>
      </c>
      <c r="C23" s="60" t="s">
        <v>155</v>
      </c>
      <c r="D23" s="56" t="s">
        <v>140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433</v>
      </c>
      <c r="C24" s="60" t="s">
        <v>155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434</v>
      </c>
      <c r="C25" s="60" t="s">
        <v>154</v>
      </c>
      <c r="D25" s="56" t="s">
        <v>435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175</v>
      </c>
      <c r="C26" s="60" t="s">
        <v>154</v>
      </c>
      <c r="D26" s="56" t="s">
        <v>158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178</v>
      </c>
      <c r="C27" s="60" t="s">
        <v>154</v>
      </c>
      <c r="D27" s="56" t="s">
        <v>158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179</v>
      </c>
      <c r="C28" s="60" t="s">
        <v>155</v>
      </c>
      <c r="D28" s="56" t="s">
        <v>140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180</v>
      </c>
      <c r="C29" s="60" t="s">
        <v>155</v>
      </c>
      <c r="D29" s="56" t="s">
        <v>435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181</v>
      </c>
      <c r="C30" s="60" t="s">
        <v>155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675</v>
      </c>
      <c r="B31" s="73" t="s">
        <v>182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183</v>
      </c>
      <c r="C32" s="60" t="s">
        <v>157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184</v>
      </c>
      <c r="C33" s="60" t="s">
        <v>185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481</v>
      </c>
      <c r="C34" s="60" t="s">
        <v>154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186</v>
      </c>
      <c r="C35" s="60" t="s">
        <v>157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28</v>
      </c>
      <c r="C36" s="60" t="s">
        <v>154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676</v>
      </c>
      <c r="B37" s="73" t="s">
        <v>187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118</v>
      </c>
      <c r="C38" s="61" t="s">
        <v>188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677</v>
      </c>
      <c r="B39" s="73" t="s">
        <v>370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341</v>
      </c>
      <c r="C40" s="61" t="s">
        <v>189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119</v>
      </c>
      <c r="B52" s="63" t="s">
        <v>122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125</v>
      </c>
      <c r="B53" s="63" t="s">
        <v>124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126</v>
      </c>
      <c r="B54" s="63" t="s">
        <v>127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149</v>
      </c>
      <c r="B55" t="s">
        <v>150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F361"/>
  <sheetViews>
    <sheetView showGridLines="0" tabSelected="1" view="pageBreakPreview" topLeftCell="A99" zoomScaleNormal="100" zoomScaleSheetLayoutView="100" workbookViewId="0">
      <selection activeCell="D109" sqref="D109"/>
    </sheetView>
  </sheetViews>
  <sheetFormatPr defaultRowHeight="18.75"/>
  <cols>
    <col min="1" max="1" width="45.42578125" style="429" customWidth="1"/>
    <col min="2" max="2" width="15.42578125" style="418" hidden="1" customWidth="1"/>
    <col min="3" max="3" width="13.5703125" style="390" hidden="1" customWidth="1"/>
    <col min="4" max="4" width="16.140625" style="494" customWidth="1"/>
    <col min="5" max="5" width="16" style="495" customWidth="1"/>
    <col min="6" max="6" width="18" style="494" customWidth="1"/>
    <col min="7" max="16384" width="9.140625" style="390"/>
  </cols>
  <sheetData>
    <row r="1" spans="1:6" s="391" customFormat="1" ht="68.25" customHeight="1">
      <c r="A1" s="510" t="s">
        <v>973</v>
      </c>
      <c r="B1" s="510"/>
      <c r="C1" s="510"/>
      <c r="D1" s="510"/>
      <c r="E1" s="510"/>
      <c r="F1" s="510"/>
    </row>
    <row r="2" spans="1:6" s="392" customFormat="1" ht="15.75">
      <c r="A2" s="435"/>
      <c r="B2" s="462"/>
      <c r="D2" s="492"/>
      <c r="E2" s="493"/>
      <c r="F2" s="474" t="s">
        <v>800</v>
      </c>
    </row>
    <row r="3" spans="1:6" s="389" customFormat="1" ht="50.25" customHeight="1">
      <c r="A3" s="522" t="s">
        <v>571</v>
      </c>
      <c r="B3" s="523" t="s">
        <v>799</v>
      </c>
      <c r="C3" s="523" t="s">
        <v>798</v>
      </c>
      <c r="D3" s="524" t="s">
        <v>809</v>
      </c>
      <c r="E3" s="524" t="s">
        <v>807</v>
      </c>
      <c r="F3" s="524" t="s">
        <v>808</v>
      </c>
    </row>
    <row r="4" spans="1:6" s="395" customFormat="1" ht="34.5" customHeight="1">
      <c r="A4" s="481" t="s">
        <v>557</v>
      </c>
      <c r="B4" s="445">
        <f>B22+B24+B26+B29+B46+B48+B20+B9</f>
        <v>806200000</v>
      </c>
      <c r="C4" s="445">
        <f>C22+C24+C26+C29+C46+C48+C20+C9</f>
        <v>-12600000</v>
      </c>
      <c r="D4" s="445">
        <f>B4+C4</f>
        <v>793600000</v>
      </c>
      <c r="E4" s="445">
        <f>E5+E9+E20+E29+E46+E48+E7+E22+E24+E26+E50</f>
        <v>116394474</v>
      </c>
      <c r="F4" s="445">
        <f>D4+E4</f>
        <v>909994474</v>
      </c>
    </row>
    <row r="5" spans="1:6" s="395" customFormat="1" ht="21.75" customHeight="1">
      <c r="A5" s="461" t="s">
        <v>892</v>
      </c>
      <c r="B5" s="445"/>
      <c r="C5" s="445"/>
      <c r="D5" s="445"/>
      <c r="E5" s="445">
        <f>E6</f>
        <v>6249444</v>
      </c>
      <c r="F5" s="421">
        <f t="shared" ref="F5:F28" si="0">D5+E5</f>
        <v>6249444</v>
      </c>
    </row>
    <row r="6" spans="1:6" s="395" customFormat="1" ht="49.5" customHeight="1">
      <c r="A6" s="398" t="s">
        <v>967</v>
      </c>
      <c r="B6" s="445"/>
      <c r="C6" s="445"/>
      <c r="D6" s="445"/>
      <c r="E6" s="472">
        <v>6249444</v>
      </c>
      <c r="F6" s="409">
        <f t="shared" si="0"/>
        <v>6249444</v>
      </c>
    </row>
    <row r="7" spans="1:6" s="395" customFormat="1" ht="64.5" customHeight="1">
      <c r="A7" s="399" t="s">
        <v>964</v>
      </c>
      <c r="B7" s="445"/>
      <c r="C7" s="445"/>
      <c r="D7" s="445"/>
      <c r="E7" s="470">
        <v>39156030</v>
      </c>
      <c r="F7" s="421">
        <v>39156030</v>
      </c>
    </row>
    <row r="8" spans="1:6" s="395" customFormat="1" ht="51" customHeight="1">
      <c r="A8" s="398" t="s">
        <v>903</v>
      </c>
      <c r="B8" s="445"/>
      <c r="C8" s="445"/>
      <c r="D8" s="445"/>
      <c r="E8" s="472">
        <v>39156030</v>
      </c>
      <c r="F8" s="409">
        <v>39156030</v>
      </c>
    </row>
    <row r="9" spans="1:6" s="396" customFormat="1" ht="49.5" customHeight="1">
      <c r="A9" s="461" t="s">
        <v>531</v>
      </c>
      <c r="B9" s="445">
        <f>SUM(B10:B18)</f>
        <v>380520000</v>
      </c>
      <c r="C9" s="470">
        <f>C10+C13+C14+C15+C16+C17+C18+C19</f>
        <v>-12600000</v>
      </c>
      <c r="D9" s="445">
        <f t="shared" ref="D9:D28" si="1">B9+C9</f>
        <v>367920000</v>
      </c>
      <c r="E9" s="470">
        <f>E10+E11+E12+E13+E14+E15+E16+E17+E18+E19</f>
        <v>-142631000</v>
      </c>
      <c r="F9" s="445">
        <f t="shared" si="0"/>
        <v>225289000</v>
      </c>
    </row>
    <row r="10" spans="1:6" ht="50.25" customHeight="1">
      <c r="A10" s="398" t="s">
        <v>900</v>
      </c>
      <c r="B10" s="409">
        <v>9500000</v>
      </c>
      <c r="C10" s="409">
        <v>1000000</v>
      </c>
      <c r="D10" s="409">
        <f t="shared" si="1"/>
        <v>10500000</v>
      </c>
      <c r="E10" s="409">
        <v>-1900000</v>
      </c>
      <c r="F10" s="409">
        <f t="shared" si="0"/>
        <v>8600000</v>
      </c>
    </row>
    <row r="11" spans="1:6" ht="62.25" customHeight="1">
      <c r="A11" s="398" t="s">
        <v>901</v>
      </c>
      <c r="B11" s="409"/>
      <c r="C11" s="466"/>
      <c r="D11" s="409"/>
      <c r="E11" s="409">
        <v>5045000</v>
      </c>
      <c r="F11" s="409">
        <f t="shared" si="0"/>
        <v>5045000</v>
      </c>
    </row>
    <row r="12" spans="1:6" ht="61.5" customHeight="1">
      <c r="A12" s="398" t="s">
        <v>902</v>
      </c>
      <c r="B12" s="409"/>
      <c r="C12" s="466"/>
      <c r="D12" s="409"/>
      <c r="E12" s="472">
        <v>18424000</v>
      </c>
      <c r="F12" s="409">
        <v>18424000</v>
      </c>
    </row>
    <row r="13" spans="1:6" ht="50.25" customHeight="1">
      <c r="A13" s="398" t="s">
        <v>903</v>
      </c>
      <c r="B13" s="409">
        <v>51300000</v>
      </c>
      <c r="C13" s="466"/>
      <c r="D13" s="409">
        <f t="shared" si="1"/>
        <v>51300000</v>
      </c>
      <c r="E13" s="472">
        <v>-51300000</v>
      </c>
      <c r="F13" s="409">
        <f t="shared" si="0"/>
        <v>0</v>
      </c>
    </row>
    <row r="14" spans="1:6" ht="93.75" customHeight="1">
      <c r="A14" s="398" t="s">
        <v>904</v>
      </c>
      <c r="B14" s="409">
        <v>3800000</v>
      </c>
      <c r="C14" s="466"/>
      <c r="D14" s="409">
        <f t="shared" si="1"/>
        <v>3800000</v>
      </c>
      <c r="E14" s="472">
        <v>200000</v>
      </c>
      <c r="F14" s="409">
        <f t="shared" si="0"/>
        <v>4000000</v>
      </c>
    </row>
    <row r="15" spans="1:6" ht="96.75" customHeight="1">
      <c r="A15" s="398" t="s">
        <v>905</v>
      </c>
      <c r="B15" s="409">
        <v>4300000</v>
      </c>
      <c r="C15" s="466"/>
      <c r="D15" s="409">
        <f t="shared" si="1"/>
        <v>4300000</v>
      </c>
      <c r="E15" s="472">
        <v>-500000</v>
      </c>
      <c r="F15" s="409">
        <f t="shared" si="0"/>
        <v>3800000</v>
      </c>
    </row>
    <row r="16" spans="1:6" ht="48.75" customHeight="1">
      <c r="A16" s="398" t="s">
        <v>906</v>
      </c>
      <c r="B16" s="409">
        <v>50000000</v>
      </c>
      <c r="C16" s="466"/>
      <c r="D16" s="409">
        <f t="shared" si="1"/>
        <v>50000000</v>
      </c>
      <c r="E16" s="472">
        <v>-50000000</v>
      </c>
      <c r="F16" s="409">
        <f t="shared" si="0"/>
        <v>0</v>
      </c>
    </row>
    <row r="17" spans="1:6" ht="33.75" hidden="1" customHeight="1">
      <c r="A17" s="398" t="s">
        <v>759</v>
      </c>
      <c r="B17" s="409">
        <v>80000000</v>
      </c>
      <c r="C17" s="409">
        <v>-80000000</v>
      </c>
      <c r="D17" s="409">
        <f t="shared" si="1"/>
        <v>0</v>
      </c>
      <c r="E17" s="409"/>
      <c r="F17" s="409">
        <f t="shared" si="0"/>
        <v>0</v>
      </c>
    </row>
    <row r="18" spans="1:6" ht="49.5" customHeight="1">
      <c r="A18" s="398" t="s">
        <v>968</v>
      </c>
      <c r="B18" s="409">
        <v>181620000</v>
      </c>
      <c r="C18" s="409">
        <v>6400000</v>
      </c>
      <c r="D18" s="409">
        <f t="shared" si="1"/>
        <v>188020000</v>
      </c>
      <c r="E18" s="409">
        <v>-2600000</v>
      </c>
      <c r="F18" s="409">
        <f t="shared" si="0"/>
        <v>185420000</v>
      </c>
    </row>
    <row r="19" spans="1:6" ht="67.5" customHeight="1">
      <c r="A19" s="398" t="s">
        <v>907</v>
      </c>
      <c r="B19" s="409"/>
      <c r="C19" s="409">
        <v>60000000</v>
      </c>
      <c r="D19" s="409">
        <f t="shared" si="1"/>
        <v>60000000</v>
      </c>
      <c r="E19" s="409">
        <v>-60000000</v>
      </c>
      <c r="F19" s="409">
        <f t="shared" si="0"/>
        <v>0</v>
      </c>
    </row>
    <row r="20" spans="1:6" s="389" customFormat="1" ht="63" customHeight="1">
      <c r="A20" s="399" t="s">
        <v>766</v>
      </c>
      <c r="B20" s="447">
        <f t="shared" ref="B20:E20" si="2">B21</f>
        <v>15900000</v>
      </c>
      <c r="C20" s="447">
        <f t="shared" si="2"/>
        <v>0</v>
      </c>
      <c r="D20" s="447">
        <f t="shared" si="1"/>
        <v>15900000</v>
      </c>
      <c r="E20" s="447">
        <f t="shared" si="2"/>
        <v>80000000</v>
      </c>
      <c r="F20" s="447">
        <f t="shared" si="0"/>
        <v>95900000</v>
      </c>
    </row>
    <row r="21" spans="1:6" s="389" customFormat="1" ht="30.75" customHeight="1">
      <c r="A21" s="398" t="s">
        <v>911</v>
      </c>
      <c r="B21" s="448">
        <v>15900000</v>
      </c>
      <c r="C21" s="465"/>
      <c r="D21" s="448">
        <f t="shared" si="1"/>
        <v>15900000</v>
      </c>
      <c r="E21" s="472">
        <v>80000000</v>
      </c>
      <c r="F21" s="448">
        <f t="shared" si="0"/>
        <v>95900000</v>
      </c>
    </row>
    <row r="22" spans="1:6" s="393" customFormat="1" ht="99" hidden="1" customHeight="1">
      <c r="A22" s="425" t="s">
        <v>744</v>
      </c>
      <c r="B22" s="447">
        <f t="shared" ref="B22:E22" si="3">B23</f>
        <v>20000000</v>
      </c>
      <c r="C22" s="447">
        <f t="shared" si="3"/>
        <v>0</v>
      </c>
      <c r="D22" s="447">
        <f t="shared" si="1"/>
        <v>20000000</v>
      </c>
      <c r="E22" s="447">
        <f t="shared" si="3"/>
        <v>0</v>
      </c>
      <c r="F22" s="447">
        <f t="shared" si="0"/>
        <v>20000000</v>
      </c>
    </row>
    <row r="23" spans="1:6" s="393" customFormat="1" ht="35.25" hidden="1" customHeight="1">
      <c r="A23" s="424" t="s">
        <v>912</v>
      </c>
      <c r="B23" s="420">
        <v>20000000</v>
      </c>
      <c r="C23" s="467"/>
      <c r="D23" s="420">
        <f t="shared" si="1"/>
        <v>20000000</v>
      </c>
      <c r="E23" s="475"/>
      <c r="F23" s="420">
        <f t="shared" si="0"/>
        <v>20000000</v>
      </c>
    </row>
    <row r="24" spans="1:6" s="389" customFormat="1" ht="81.75" hidden="1" customHeight="1">
      <c r="A24" s="444" t="s">
        <v>751</v>
      </c>
      <c r="B24" s="445">
        <f>B25</f>
        <v>40000000</v>
      </c>
      <c r="C24" s="445">
        <f>C25</f>
        <v>0</v>
      </c>
      <c r="D24" s="445">
        <f t="shared" si="1"/>
        <v>40000000</v>
      </c>
      <c r="E24" s="445">
        <f>E25</f>
        <v>0</v>
      </c>
      <c r="F24" s="445">
        <f t="shared" si="0"/>
        <v>40000000</v>
      </c>
    </row>
    <row r="25" spans="1:6" s="389" customFormat="1" ht="66" hidden="1" customHeight="1">
      <c r="A25" s="439" t="s">
        <v>908</v>
      </c>
      <c r="B25" s="448">
        <v>40000000</v>
      </c>
      <c r="C25" s="465"/>
      <c r="D25" s="448">
        <f t="shared" si="1"/>
        <v>40000000</v>
      </c>
      <c r="E25" s="472"/>
      <c r="F25" s="448">
        <f t="shared" si="0"/>
        <v>40000000</v>
      </c>
    </row>
    <row r="26" spans="1:6" s="389" customFormat="1" ht="63.75" customHeight="1">
      <c r="A26" s="397" t="s">
        <v>750</v>
      </c>
      <c r="B26" s="445">
        <f>B28</f>
        <v>5200000</v>
      </c>
      <c r="C26" s="465"/>
      <c r="D26" s="445">
        <f t="shared" si="1"/>
        <v>5200000</v>
      </c>
      <c r="E26" s="470">
        <f>E27+E28</f>
        <v>168000000</v>
      </c>
      <c r="F26" s="445">
        <f t="shared" si="0"/>
        <v>173200000</v>
      </c>
    </row>
    <row r="27" spans="1:6" s="433" customFormat="1" ht="34.5" customHeight="1">
      <c r="A27" s="416" t="s">
        <v>891</v>
      </c>
      <c r="B27" s="445"/>
      <c r="C27" s="465"/>
      <c r="D27" s="445"/>
      <c r="E27" s="472">
        <v>168000000</v>
      </c>
      <c r="F27" s="420">
        <f t="shared" si="0"/>
        <v>168000000</v>
      </c>
    </row>
    <row r="28" spans="1:6" s="389" customFormat="1" ht="50.25" hidden="1" customHeight="1">
      <c r="A28" s="416" t="s">
        <v>785</v>
      </c>
      <c r="B28" s="420">
        <v>5200000</v>
      </c>
      <c r="C28" s="465"/>
      <c r="D28" s="420">
        <f t="shared" si="1"/>
        <v>5200000</v>
      </c>
      <c r="E28" s="472"/>
      <c r="F28" s="420">
        <f t="shared" si="0"/>
        <v>5200000</v>
      </c>
    </row>
    <row r="29" spans="1:6" s="389" customFormat="1" ht="66.75" customHeight="1">
      <c r="A29" s="397" t="s">
        <v>749</v>
      </c>
      <c r="B29" s="421">
        <f>SUM(B30:B43)</f>
        <v>266880000</v>
      </c>
      <c r="C29" s="421">
        <f t="shared" ref="C29" si="4">SUM(C30:C43)</f>
        <v>0</v>
      </c>
      <c r="D29" s="421">
        <f>B29+C29</f>
        <v>266880000</v>
      </c>
      <c r="E29" s="421">
        <f>SUM(E30:E45)</f>
        <v>-34780000</v>
      </c>
      <c r="F29" s="421">
        <f>D29+E29</f>
        <v>232100000</v>
      </c>
    </row>
    <row r="30" spans="1:6" s="389" customFormat="1" ht="21.75" hidden="1" customHeight="1">
      <c r="A30" s="413" t="s">
        <v>419</v>
      </c>
      <c r="B30" s="420">
        <v>103000000</v>
      </c>
      <c r="C30" s="465"/>
      <c r="D30" s="420">
        <f t="shared" ref="D30:D102" si="5">B30+C30</f>
        <v>103000000</v>
      </c>
      <c r="E30" s="472"/>
      <c r="F30" s="420">
        <f t="shared" ref="F30:F66" si="6">D30+E30</f>
        <v>103000000</v>
      </c>
    </row>
    <row r="31" spans="1:6" s="389" customFormat="1" ht="21.75" customHeight="1">
      <c r="A31" s="413" t="s">
        <v>420</v>
      </c>
      <c r="B31" s="420">
        <v>19580000</v>
      </c>
      <c r="C31" s="465"/>
      <c r="D31" s="420">
        <f t="shared" si="5"/>
        <v>19580000</v>
      </c>
      <c r="E31" s="472">
        <v>-14580000</v>
      </c>
      <c r="F31" s="420">
        <f t="shared" si="6"/>
        <v>5000000</v>
      </c>
    </row>
    <row r="32" spans="1:6" s="389" customFormat="1" ht="21.75" hidden="1" customHeight="1">
      <c r="A32" s="413" t="s">
        <v>421</v>
      </c>
      <c r="B32" s="420"/>
      <c r="C32" s="465"/>
      <c r="D32" s="420">
        <f t="shared" si="5"/>
        <v>0</v>
      </c>
      <c r="E32" s="472"/>
      <c r="F32" s="420">
        <f t="shared" si="6"/>
        <v>0</v>
      </c>
    </row>
    <row r="33" spans="1:6" s="389" customFormat="1" ht="36" hidden="1" customHeight="1">
      <c r="A33" s="413" t="s">
        <v>909</v>
      </c>
      <c r="B33" s="420"/>
      <c r="C33" s="465"/>
      <c r="D33" s="420">
        <f t="shared" si="5"/>
        <v>0</v>
      </c>
      <c r="E33" s="472"/>
      <c r="F33" s="420">
        <f t="shared" si="6"/>
        <v>0</v>
      </c>
    </row>
    <row r="34" spans="1:6" s="389" customFormat="1" ht="34.5" customHeight="1">
      <c r="A34" s="416" t="s">
        <v>914</v>
      </c>
      <c r="B34" s="450">
        <v>30000000</v>
      </c>
      <c r="C34" s="465"/>
      <c r="D34" s="420">
        <f t="shared" si="5"/>
        <v>30000000</v>
      </c>
      <c r="E34" s="472">
        <v>-25000000</v>
      </c>
      <c r="F34" s="420">
        <f t="shared" si="6"/>
        <v>5000000</v>
      </c>
    </row>
    <row r="35" spans="1:6" s="389" customFormat="1" ht="33.75" hidden="1" customHeight="1">
      <c r="A35" s="402" t="s">
        <v>910</v>
      </c>
      <c r="B35" s="473">
        <v>31800000</v>
      </c>
      <c r="C35" s="465"/>
      <c r="D35" s="409">
        <f t="shared" si="5"/>
        <v>31800000</v>
      </c>
      <c r="E35" s="472"/>
      <c r="F35" s="409">
        <f t="shared" si="6"/>
        <v>31800000</v>
      </c>
    </row>
    <row r="36" spans="1:6" s="389" customFormat="1" ht="50.25" hidden="1" customHeight="1">
      <c r="A36" s="416" t="s">
        <v>786</v>
      </c>
      <c r="B36" s="450">
        <v>15000000</v>
      </c>
      <c r="C36" s="465"/>
      <c r="D36" s="420">
        <f t="shared" si="5"/>
        <v>15000000</v>
      </c>
      <c r="E36" s="472"/>
      <c r="F36" s="420">
        <f t="shared" si="6"/>
        <v>15000000</v>
      </c>
    </row>
    <row r="37" spans="1:6" s="389" customFormat="1" ht="48.75" hidden="1" customHeight="1">
      <c r="A37" s="416" t="s">
        <v>787</v>
      </c>
      <c r="B37" s="450">
        <v>15000000</v>
      </c>
      <c r="C37" s="465"/>
      <c r="D37" s="420">
        <f t="shared" si="5"/>
        <v>15000000</v>
      </c>
      <c r="E37" s="472"/>
      <c r="F37" s="420">
        <f t="shared" si="6"/>
        <v>15000000</v>
      </c>
    </row>
    <row r="38" spans="1:6" s="389" customFormat="1" ht="48.75" hidden="1" customHeight="1">
      <c r="A38" s="416" t="s">
        <v>788</v>
      </c>
      <c r="B38" s="450">
        <v>15000000</v>
      </c>
      <c r="C38" s="465"/>
      <c r="D38" s="420">
        <f t="shared" si="5"/>
        <v>15000000</v>
      </c>
      <c r="E38" s="472"/>
      <c r="F38" s="420">
        <f t="shared" si="6"/>
        <v>15000000</v>
      </c>
    </row>
    <row r="39" spans="1:6" s="389" customFormat="1" ht="47.25" hidden="1">
      <c r="A39" s="416" t="s">
        <v>789</v>
      </c>
      <c r="B39" s="450">
        <v>15000000</v>
      </c>
      <c r="C39" s="471">
        <v>-15000000</v>
      </c>
      <c r="D39" s="420">
        <f t="shared" si="5"/>
        <v>0</v>
      </c>
      <c r="E39" s="420"/>
      <c r="F39" s="420">
        <f t="shared" si="6"/>
        <v>0</v>
      </c>
    </row>
    <row r="40" spans="1:6" s="433" customFormat="1" ht="50.25" hidden="1" customHeight="1">
      <c r="A40" s="416" t="s">
        <v>801</v>
      </c>
      <c r="B40" s="450"/>
      <c r="C40" s="450">
        <v>15000000</v>
      </c>
      <c r="D40" s="420">
        <f t="shared" si="5"/>
        <v>15000000</v>
      </c>
      <c r="E40" s="420"/>
      <c r="F40" s="420">
        <f t="shared" si="6"/>
        <v>15000000</v>
      </c>
    </row>
    <row r="41" spans="1:6" s="389" customFormat="1" ht="67.5" hidden="1" customHeight="1">
      <c r="A41" s="402" t="s">
        <v>913</v>
      </c>
      <c r="B41" s="448">
        <v>4500000</v>
      </c>
      <c r="C41" s="465"/>
      <c r="D41" s="448">
        <f t="shared" si="5"/>
        <v>4500000</v>
      </c>
      <c r="E41" s="472"/>
      <c r="F41" s="448">
        <f t="shared" si="6"/>
        <v>4500000</v>
      </c>
    </row>
    <row r="42" spans="1:6" s="389" customFormat="1" ht="23.25" customHeight="1">
      <c r="A42" s="413" t="s">
        <v>773</v>
      </c>
      <c r="B42" s="420">
        <v>10000000</v>
      </c>
      <c r="C42" s="465"/>
      <c r="D42" s="420">
        <f t="shared" si="5"/>
        <v>10000000</v>
      </c>
      <c r="E42" s="472">
        <v>-10000000</v>
      </c>
      <c r="F42" s="420">
        <f t="shared" si="6"/>
        <v>0</v>
      </c>
    </row>
    <row r="43" spans="1:6" s="433" customFormat="1" ht="51" hidden="1" customHeight="1">
      <c r="A43" s="413" t="s">
        <v>791</v>
      </c>
      <c r="B43" s="420">
        <v>8000000</v>
      </c>
      <c r="C43" s="465"/>
      <c r="D43" s="420">
        <f t="shared" si="5"/>
        <v>8000000</v>
      </c>
      <c r="E43" s="472"/>
      <c r="F43" s="420">
        <f t="shared" si="6"/>
        <v>8000000</v>
      </c>
    </row>
    <row r="44" spans="1:6" s="433" customFormat="1" ht="65.25" customHeight="1">
      <c r="A44" s="416" t="s">
        <v>915</v>
      </c>
      <c r="B44" s="420"/>
      <c r="C44" s="465"/>
      <c r="D44" s="420"/>
      <c r="E44" s="472">
        <v>9800000</v>
      </c>
      <c r="F44" s="420">
        <f t="shared" si="6"/>
        <v>9800000</v>
      </c>
    </row>
    <row r="45" spans="1:6" s="433" customFormat="1" ht="52.5" customHeight="1">
      <c r="A45" s="416" t="s">
        <v>889</v>
      </c>
      <c r="B45" s="420"/>
      <c r="C45" s="465"/>
      <c r="D45" s="420"/>
      <c r="E45" s="472">
        <v>5000000</v>
      </c>
      <c r="F45" s="420">
        <f t="shared" si="6"/>
        <v>5000000</v>
      </c>
    </row>
    <row r="46" spans="1:6" s="389" customFormat="1" ht="66" hidden="1" customHeight="1">
      <c r="A46" s="444" t="s">
        <v>748</v>
      </c>
      <c r="B46" s="445">
        <f>B47</f>
        <v>62700000</v>
      </c>
      <c r="C46" s="445">
        <f>C47</f>
        <v>0</v>
      </c>
      <c r="D46" s="445">
        <f t="shared" si="5"/>
        <v>62700000</v>
      </c>
      <c r="E46" s="445">
        <f>E47</f>
        <v>0</v>
      </c>
      <c r="F46" s="445">
        <f t="shared" si="6"/>
        <v>62700000</v>
      </c>
    </row>
    <row r="47" spans="1:6" s="389" customFormat="1" ht="50.25" hidden="1" customHeight="1">
      <c r="A47" s="424" t="s">
        <v>767</v>
      </c>
      <c r="B47" s="448">
        <v>62700000</v>
      </c>
      <c r="C47" s="465"/>
      <c r="D47" s="448">
        <f t="shared" si="5"/>
        <v>62700000</v>
      </c>
      <c r="E47" s="472"/>
      <c r="F47" s="448">
        <f t="shared" si="6"/>
        <v>62700000</v>
      </c>
    </row>
    <row r="48" spans="1:6" s="389" customFormat="1" ht="81.75" hidden="1" customHeight="1">
      <c r="A48" s="397" t="s">
        <v>532</v>
      </c>
      <c r="B48" s="447">
        <f>B49</f>
        <v>15000000</v>
      </c>
      <c r="C48" s="447">
        <f>C49</f>
        <v>0</v>
      </c>
      <c r="D48" s="447">
        <f t="shared" si="5"/>
        <v>15000000</v>
      </c>
      <c r="E48" s="447">
        <f>E49</f>
        <v>0</v>
      </c>
      <c r="F48" s="447">
        <f t="shared" si="6"/>
        <v>15000000</v>
      </c>
    </row>
    <row r="49" spans="1:6" s="389" customFormat="1" ht="82.5" hidden="1" customHeight="1">
      <c r="A49" s="417" t="s">
        <v>775</v>
      </c>
      <c r="B49" s="448">
        <v>15000000</v>
      </c>
      <c r="C49" s="465"/>
      <c r="D49" s="448">
        <f t="shared" si="5"/>
        <v>15000000</v>
      </c>
      <c r="E49" s="472"/>
      <c r="F49" s="448">
        <f t="shared" si="6"/>
        <v>15000000</v>
      </c>
    </row>
    <row r="50" spans="1:6" s="433" customFormat="1" ht="96" customHeight="1">
      <c r="A50" s="478" t="s">
        <v>893</v>
      </c>
      <c r="B50" s="448"/>
      <c r="C50" s="465"/>
      <c r="D50" s="470"/>
      <c r="E50" s="470">
        <f>E51</f>
        <v>400000</v>
      </c>
      <c r="F50" s="447">
        <f>D50+E50</f>
        <v>400000</v>
      </c>
    </row>
    <row r="51" spans="1:6" s="433" customFormat="1" ht="48" customHeight="1">
      <c r="A51" s="469" t="s">
        <v>894</v>
      </c>
      <c r="B51" s="448"/>
      <c r="C51" s="465"/>
      <c r="D51" s="448"/>
      <c r="E51" s="472">
        <v>400000</v>
      </c>
      <c r="F51" s="448">
        <f>D51+E51</f>
        <v>400000</v>
      </c>
    </row>
    <row r="52" spans="1:6" s="394" customFormat="1" ht="36" customHeight="1">
      <c r="A52" s="481" t="s">
        <v>407</v>
      </c>
      <c r="B52" s="447">
        <f>B53+B92+B101+B111+B99+B116+B117+B118+B123+B133+B135+B219</f>
        <v>948528000</v>
      </c>
      <c r="C52" s="447">
        <f>C53+C92+C101+C111+C99+C116+C117+C118+C123+C133+C135+C219</f>
        <v>119000000</v>
      </c>
      <c r="D52" s="447">
        <f>D53+D92+D101+D111+D99+D116+D117+D118+D123+D133+D135+D219+D357</f>
        <v>1067528000</v>
      </c>
      <c r="E52" s="447">
        <f>E53+E92+E101+E111+E99+E116+E117+E118+E123+E133+E135+E219+E357</f>
        <v>308427905</v>
      </c>
      <c r="F52" s="447">
        <f>F53+F92+F101+F111+F99+F116+F117+F118+F123+F133+F135+F219+F357</f>
        <v>1375955905</v>
      </c>
    </row>
    <row r="53" spans="1:6" s="389" customFormat="1" ht="66.75" customHeight="1">
      <c r="A53" s="397" t="s">
        <v>532</v>
      </c>
      <c r="B53" s="449">
        <f>B67+B71+B77+B89</f>
        <v>160100000</v>
      </c>
      <c r="C53" s="449">
        <f>C67+C71+C77+C89</f>
        <v>45000000</v>
      </c>
      <c r="D53" s="449">
        <f t="shared" si="5"/>
        <v>205100000</v>
      </c>
      <c r="E53" s="449">
        <f>E67+E71+E77+E89</f>
        <v>0</v>
      </c>
      <c r="F53" s="449">
        <f t="shared" si="6"/>
        <v>205100000</v>
      </c>
    </row>
    <row r="54" spans="1:6" s="389" customFormat="1" ht="32.25" hidden="1" customHeight="1">
      <c r="A54" s="403" t="s">
        <v>715</v>
      </c>
      <c r="B54" s="451"/>
      <c r="C54" s="451"/>
      <c r="D54" s="451">
        <f t="shared" si="5"/>
        <v>0</v>
      </c>
      <c r="E54" s="451"/>
      <c r="F54" s="451">
        <f t="shared" si="6"/>
        <v>0</v>
      </c>
    </row>
    <row r="55" spans="1:6" s="389" customFormat="1" ht="36.75" hidden="1" customHeight="1">
      <c r="A55" s="434" t="s">
        <v>539</v>
      </c>
      <c r="B55" s="409"/>
      <c r="C55" s="409"/>
      <c r="D55" s="409">
        <f t="shared" si="5"/>
        <v>0</v>
      </c>
      <c r="E55" s="409"/>
      <c r="F55" s="409">
        <f t="shared" si="6"/>
        <v>0</v>
      </c>
    </row>
    <row r="56" spans="1:6" s="389" customFormat="1" ht="34.5" hidden="1" customHeight="1">
      <c r="A56" s="434" t="s">
        <v>535</v>
      </c>
      <c r="B56" s="409"/>
      <c r="C56" s="409"/>
      <c r="D56" s="409">
        <f t="shared" si="5"/>
        <v>0</v>
      </c>
      <c r="E56" s="409"/>
      <c r="F56" s="409">
        <f t="shared" si="6"/>
        <v>0</v>
      </c>
    </row>
    <row r="57" spans="1:6" s="389" customFormat="1" ht="36.75" hidden="1" customHeight="1">
      <c r="A57" s="434" t="s">
        <v>540</v>
      </c>
      <c r="B57" s="409"/>
      <c r="C57" s="409"/>
      <c r="D57" s="409">
        <f t="shared" si="5"/>
        <v>0</v>
      </c>
      <c r="E57" s="409"/>
      <c r="F57" s="409">
        <f t="shared" si="6"/>
        <v>0</v>
      </c>
    </row>
    <row r="58" spans="1:6" s="389" customFormat="1" ht="33" hidden="1" customHeight="1">
      <c r="A58" s="434" t="s">
        <v>567</v>
      </c>
      <c r="B58" s="409"/>
      <c r="C58" s="409"/>
      <c r="D58" s="409">
        <f t="shared" si="5"/>
        <v>0</v>
      </c>
      <c r="E58" s="409"/>
      <c r="F58" s="409">
        <f t="shared" si="6"/>
        <v>0</v>
      </c>
    </row>
    <row r="59" spans="1:6" s="389" customFormat="1" ht="66" hidden="1" customHeight="1">
      <c r="A59" s="434" t="s">
        <v>538</v>
      </c>
      <c r="B59" s="409"/>
      <c r="C59" s="409"/>
      <c r="D59" s="409">
        <f t="shared" si="5"/>
        <v>0</v>
      </c>
      <c r="E59" s="409"/>
      <c r="F59" s="409">
        <f t="shared" si="6"/>
        <v>0</v>
      </c>
    </row>
    <row r="60" spans="1:6" s="389" customFormat="1" ht="51" hidden="1" customHeight="1">
      <c r="A60" s="434" t="s">
        <v>568</v>
      </c>
      <c r="B60" s="409"/>
      <c r="C60" s="409"/>
      <c r="D60" s="409">
        <f t="shared" si="5"/>
        <v>0</v>
      </c>
      <c r="E60" s="409"/>
      <c r="F60" s="409">
        <f t="shared" si="6"/>
        <v>0</v>
      </c>
    </row>
    <row r="61" spans="1:6" s="389" customFormat="1" ht="18.75" hidden="1" customHeight="1">
      <c r="A61" s="423" t="s">
        <v>573</v>
      </c>
      <c r="B61" s="451"/>
      <c r="C61" s="451"/>
      <c r="D61" s="451">
        <f t="shared" si="5"/>
        <v>0</v>
      </c>
      <c r="E61" s="451"/>
      <c r="F61" s="451">
        <f t="shared" si="6"/>
        <v>0</v>
      </c>
    </row>
    <row r="62" spans="1:6" s="389" customFormat="1" ht="50.25" hidden="1" customHeight="1">
      <c r="A62" s="434" t="s">
        <v>515</v>
      </c>
      <c r="B62" s="409"/>
      <c r="C62" s="409"/>
      <c r="D62" s="409">
        <f t="shared" si="5"/>
        <v>0</v>
      </c>
      <c r="E62" s="409"/>
      <c r="F62" s="409">
        <f t="shared" si="6"/>
        <v>0</v>
      </c>
    </row>
    <row r="63" spans="1:6" s="389" customFormat="1" ht="32.25" hidden="1" customHeight="1">
      <c r="A63" s="434" t="s">
        <v>541</v>
      </c>
      <c r="B63" s="409"/>
      <c r="C63" s="409"/>
      <c r="D63" s="409">
        <f t="shared" si="5"/>
        <v>0</v>
      </c>
      <c r="E63" s="409"/>
      <c r="F63" s="409">
        <f t="shared" si="6"/>
        <v>0</v>
      </c>
    </row>
    <row r="64" spans="1:6" s="389" customFormat="1" ht="33" hidden="1" customHeight="1">
      <c r="A64" s="423" t="s">
        <v>544</v>
      </c>
      <c r="B64" s="452"/>
      <c r="C64" s="452"/>
      <c r="D64" s="452">
        <f t="shared" si="5"/>
        <v>0</v>
      </c>
      <c r="E64" s="452"/>
      <c r="F64" s="452">
        <f t="shared" si="6"/>
        <v>0</v>
      </c>
    </row>
    <row r="65" spans="1:6" s="389" customFormat="1" ht="36.75" hidden="1" customHeight="1">
      <c r="A65" s="434" t="s">
        <v>542</v>
      </c>
      <c r="B65" s="420"/>
      <c r="C65" s="420"/>
      <c r="D65" s="420">
        <f t="shared" si="5"/>
        <v>0</v>
      </c>
      <c r="E65" s="420"/>
      <c r="F65" s="420">
        <f t="shared" si="6"/>
        <v>0</v>
      </c>
    </row>
    <row r="66" spans="1:6" s="389" customFormat="1" ht="23.25" hidden="1" customHeight="1">
      <c r="A66" s="411" t="s">
        <v>416</v>
      </c>
      <c r="B66" s="446"/>
      <c r="C66" s="446"/>
      <c r="D66" s="446">
        <f t="shared" si="5"/>
        <v>0</v>
      </c>
      <c r="E66" s="446"/>
      <c r="F66" s="446">
        <f t="shared" si="6"/>
        <v>0</v>
      </c>
    </row>
    <row r="67" spans="1:6" s="389" customFormat="1" ht="49.5" hidden="1" customHeight="1">
      <c r="A67" s="423" t="s">
        <v>543</v>
      </c>
      <c r="B67" s="453">
        <f>B68+B69+B70</f>
        <v>69700000</v>
      </c>
      <c r="C67" s="453">
        <f t="shared" ref="C67:D67" si="7">C68+C69+C70</f>
        <v>5000000</v>
      </c>
      <c r="D67" s="453">
        <f t="shared" si="7"/>
        <v>74700000</v>
      </c>
      <c r="E67" s="453">
        <f t="shared" ref="E67:F67" si="8">E68+E69+E70</f>
        <v>0</v>
      </c>
      <c r="F67" s="453">
        <f t="shared" si="8"/>
        <v>74700000</v>
      </c>
    </row>
    <row r="68" spans="1:6" s="389" customFormat="1" ht="35.25" hidden="1" customHeight="1">
      <c r="A68" s="434" t="s">
        <v>545</v>
      </c>
      <c r="B68" s="454">
        <v>43000000</v>
      </c>
      <c r="C68" s="465"/>
      <c r="D68" s="448">
        <f t="shared" si="5"/>
        <v>43000000</v>
      </c>
      <c r="E68" s="472"/>
      <c r="F68" s="448">
        <f t="shared" ref="F68:F70" si="9">D68+E68</f>
        <v>43000000</v>
      </c>
    </row>
    <row r="69" spans="1:6" s="389" customFormat="1" ht="33.75" hidden="1" customHeight="1">
      <c r="A69" s="434" t="s">
        <v>776</v>
      </c>
      <c r="B69" s="454">
        <v>26700000</v>
      </c>
      <c r="C69" s="465"/>
      <c r="D69" s="448">
        <f t="shared" si="5"/>
        <v>26700000</v>
      </c>
      <c r="E69" s="472"/>
      <c r="F69" s="448">
        <f t="shared" si="9"/>
        <v>26700000</v>
      </c>
    </row>
    <row r="70" spans="1:6" s="433" customFormat="1" ht="65.25" hidden="1" customHeight="1">
      <c r="A70" s="416" t="s">
        <v>802</v>
      </c>
      <c r="B70" s="454"/>
      <c r="C70" s="454">
        <v>5000000</v>
      </c>
      <c r="D70" s="448">
        <f t="shared" si="5"/>
        <v>5000000</v>
      </c>
      <c r="E70" s="448"/>
      <c r="F70" s="448">
        <f t="shared" si="9"/>
        <v>5000000</v>
      </c>
    </row>
    <row r="71" spans="1:6" s="389" customFormat="1" ht="30" customHeight="1">
      <c r="A71" s="437" t="s">
        <v>546</v>
      </c>
      <c r="B71" s="452">
        <f>SUM(B72:B74)</f>
        <v>53800000</v>
      </c>
      <c r="C71" s="452">
        <f t="shared" ref="C71:D71" si="10">SUM(C72:C74)</f>
        <v>40000000</v>
      </c>
      <c r="D71" s="452">
        <f t="shared" si="10"/>
        <v>93800000</v>
      </c>
      <c r="E71" s="452">
        <f t="shared" ref="E71:F71" si="11">SUM(E72:E74)</f>
        <v>0</v>
      </c>
      <c r="F71" s="452">
        <f t="shared" si="11"/>
        <v>93800000</v>
      </c>
    </row>
    <row r="72" spans="1:6" s="433" customFormat="1" ht="34.5" hidden="1" customHeight="1">
      <c r="A72" s="443" t="s">
        <v>547</v>
      </c>
      <c r="B72" s="454">
        <v>53800000</v>
      </c>
      <c r="C72" s="465"/>
      <c r="D72" s="448">
        <f>B72+C72</f>
        <v>53800000</v>
      </c>
      <c r="E72" s="472"/>
      <c r="F72" s="448">
        <f>D72+E72</f>
        <v>53800000</v>
      </c>
    </row>
    <row r="73" spans="1:6" s="389" customFormat="1" ht="34.5" hidden="1" customHeight="1">
      <c r="A73" s="417" t="s">
        <v>897</v>
      </c>
      <c r="B73" s="454"/>
      <c r="C73" s="454">
        <v>40000000</v>
      </c>
      <c r="D73" s="448">
        <f t="shared" si="5"/>
        <v>40000000</v>
      </c>
      <c r="E73" s="448"/>
      <c r="F73" s="448">
        <f t="shared" ref="F73:F134" si="12">D73+E73</f>
        <v>40000000</v>
      </c>
    </row>
    <row r="74" spans="1:6" s="389" customFormat="1" ht="18.75" hidden="1" customHeight="1">
      <c r="A74" s="417" t="s">
        <v>423</v>
      </c>
      <c r="B74" s="454"/>
      <c r="C74" s="465"/>
      <c r="D74" s="448">
        <f t="shared" si="5"/>
        <v>0</v>
      </c>
      <c r="E74" s="472"/>
      <c r="F74" s="448">
        <f t="shared" si="12"/>
        <v>0</v>
      </c>
    </row>
    <row r="75" spans="1:6" s="389" customFormat="1" ht="32.25" hidden="1" customHeight="1">
      <c r="A75" s="412" t="s">
        <v>417</v>
      </c>
      <c r="B75" s="454"/>
      <c r="C75" s="465"/>
      <c r="D75" s="448">
        <f t="shared" si="5"/>
        <v>0</v>
      </c>
      <c r="E75" s="472"/>
      <c r="F75" s="448">
        <f t="shared" si="12"/>
        <v>0</v>
      </c>
    </row>
    <row r="76" spans="1:6" s="389" customFormat="1" ht="33.75" hidden="1" customHeight="1">
      <c r="A76" s="412" t="s">
        <v>418</v>
      </c>
      <c r="B76" s="455"/>
      <c r="C76" s="465"/>
      <c r="D76" s="476">
        <f t="shared" si="5"/>
        <v>0</v>
      </c>
      <c r="E76" s="472"/>
      <c r="F76" s="476">
        <f t="shared" si="12"/>
        <v>0</v>
      </c>
    </row>
    <row r="77" spans="1:6" s="389" customFormat="1" ht="31.5" customHeight="1">
      <c r="A77" s="403" t="s">
        <v>715</v>
      </c>
      <c r="B77" s="419">
        <f>SUM(B78:B88)</f>
        <v>31600000</v>
      </c>
      <c r="C77" s="419">
        <f>SUM(C78:C88)</f>
        <v>0</v>
      </c>
      <c r="D77" s="419">
        <f t="shared" si="5"/>
        <v>31600000</v>
      </c>
      <c r="E77" s="419">
        <f>SUM(E78:E88)</f>
        <v>0</v>
      </c>
      <c r="F77" s="419">
        <f t="shared" si="12"/>
        <v>31600000</v>
      </c>
    </row>
    <row r="78" spans="1:6" s="389" customFormat="1" ht="34.5" customHeight="1">
      <c r="A78" s="434" t="s">
        <v>754</v>
      </c>
      <c r="B78" s="455">
        <v>2250000</v>
      </c>
      <c r="C78" s="465"/>
      <c r="D78" s="476">
        <f t="shared" si="5"/>
        <v>2250000</v>
      </c>
      <c r="E78" s="472">
        <v>-167000</v>
      </c>
      <c r="F78" s="476">
        <f t="shared" si="12"/>
        <v>2083000</v>
      </c>
    </row>
    <row r="79" spans="1:6" s="389" customFormat="1" ht="33.75" customHeight="1">
      <c r="A79" s="430" t="s">
        <v>777</v>
      </c>
      <c r="B79" s="455">
        <v>1000000</v>
      </c>
      <c r="C79" s="465"/>
      <c r="D79" s="476">
        <f t="shared" si="5"/>
        <v>1000000</v>
      </c>
      <c r="E79" s="472">
        <v>-1000000</v>
      </c>
      <c r="F79" s="476">
        <f t="shared" si="12"/>
        <v>0</v>
      </c>
    </row>
    <row r="80" spans="1:6" s="389" customFormat="1" ht="34.5" customHeight="1">
      <c r="A80" s="430" t="s">
        <v>778</v>
      </c>
      <c r="B80" s="455">
        <v>1000000</v>
      </c>
      <c r="C80" s="465"/>
      <c r="D80" s="476">
        <f t="shared" si="5"/>
        <v>1000000</v>
      </c>
      <c r="E80" s="472">
        <v>-1000000</v>
      </c>
      <c r="F80" s="476">
        <f t="shared" si="12"/>
        <v>0</v>
      </c>
    </row>
    <row r="81" spans="1:6" s="389" customFormat="1" ht="33" customHeight="1">
      <c r="A81" s="430" t="s">
        <v>779</v>
      </c>
      <c r="B81" s="455">
        <v>1600000</v>
      </c>
      <c r="C81" s="465"/>
      <c r="D81" s="476">
        <f t="shared" si="5"/>
        <v>1600000</v>
      </c>
      <c r="E81" s="472">
        <v>-1600000</v>
      </c>
      <c r="F81" s="476">
        <f t="shared" si="12"/>
        <v>0</v>
      </c>
    </row>
    <row r="82" spans="1:6" s="433" customFormat="1" ht="48.75" customHeight="1">
      <c r="A82" s="430" t="s">
        <v>810</v>
      </c>
      <c r="B82" s="455"/>
      <c r="C82" s="465"/>
      <c r="D82" s="476"/>
      <c r="E82" s="472">
        <v>2454000</v>
      </c>
      <c r="F82" s="476">
        <f t="shared" si="12"/>
        <v>2454000</v>
      </c>
    </row>
    <row r="83" spans="1:6" s="389" customFormat="1" ht="32.25" customHeight="1">
      <c r="A83" s="430" t="s">
        <v>780</v>
      </c>
      <c r="B83" s="455">
        <v>2650000</v>
      </c>
      <c r="C83" s="465"/>
      <c r="D83" s="476">
        <f t="shared" si="5"/>
        <v>2650000</v>
      </c>
      <c r="E83" s="472">
        <v>-2000000</v>
      </c>
      <c r="F83" s="476">
        <f t="shared" si="12"/>
        <v>650000</v>
      </c>
    </row>
    <row r="84" spans="1:6" s="389" customFormat="1" ht="47.25" customHeight="1">
      <c r="A84" s="430" t="s">
        <v>782</v>
      </c>
      <c r="B84" s="455">
        <v>7850000</v>
      </c>
      <c r="C84" s="465"/>
      <c r="D84" s="476">
        <f t="shared" si="5"/>
        <v>7850000</v>
      </c>
      <c r="E84" s="472">
        <v>-690000</v>
      </c>
      <c r="F84" s="476">
        <f t="shared" si="12"/>
        <v>7160000</v>
      </c>
    </row>
    <row r="85" spans="1:6" s="389" customFormat="1" ht="48.75" customHeight="1">
      <c r="A85" s="430" t="s">
        <v>781</v>
      </c>
      <c r="B85" s="455">
        <v>7250000</v>
      </c>
      <c r="C85" s="465"/>
      <c r="D85" s="476">
        <f t="shared" si="5"/>
        <v>7250000</v>
      </c>
      <c r="E85" s="472">
        <v>-90000</v>
      </c>
      <c r="F85" s="476">
        <f t="shared" si="12"/>
        <v>7160000</v>
      </c>
    </row>
    <row r="86" spans="1:6" s="389" customFormat="1" ht="49.5" customHeight="1">
      <c r="A86" s="430" t="s">
        <v>783</v>
      </c>
      <c r="B86" s="455">
        <v>1300000</v>
      </c>
      <c r="C86" s="465"/>
      <c r="D86" s="476">
        <f t="shared" si="5"/>
        <v>1300000</v>
      </c>
      <c r="E86" s="472">
        <v>2000</v>
      </c>
      <c r="F86" s="476">
        <f t="shared" si="12"/>
        <v>1302000</v>
      </c>
    </row>
    <row r="87" spans="1:6" s="433" customFormat="1" ht="48.75" customHeight="1">
      <c r="A87" s="430" t="s">
        <v>811</v>
      </c>
      <c r="B87" s="455"/>
      <c r="C87" s="465"/>
      <c r="D87" s="476"/>
      <c r="E87" s="472">
        <v>3046000</v>
      </c>
      <c r="F87" s="476">
        <f t="shared" si="12"/>
        <v>3046000</v>
      </c>
    </row>
    <row r="88" spans="1:6" s="389" customFormat="1" ht="66" customHeight="1">
      <c r="A88" s="430" t="s">
        <v>784</v>
      </c>
      <c r="B88" s="455">
        <v>6700000</v>
      </c>
      <c r="C88" s="465"/>
      <c r="D88" s="476">
        <f t="shared" si="5"/>
        <v>6700000</v>
      </c>
      <c r="E88" s="472">
        <v>1045000</v>
      </c>
      <c r="F88" s="476">
        <f t="shared" si="12"/>
        <v>7745000</v>
      </c>
    </row>
    <row r="89" spans="1:6" s="389" customFormat="1" ht="33" hidden="1" customHeight="1">
      <c r="A89" s="404" t="s">
        <v>573</v>
      </c>
      <c r="B89" s="456">
        <f t="shared" ref="B89:C89" si="13">B90+B91</f>
        <v>5000000</v>
      </c>
      <c r="C89" s="456">
        <f t="shared" si="13"/>
        <v>0</v>
      </c>
      <c r="D89" s="456">
        <f t="shared" si="5"/>
        <v>5000000</v>
      </c>
      <c r="E89" s="456">
        <f t="shared" ref="E89" si="14">E90+E91</f>
        <v>0</v>
      </c>
      <c r="F89" s="456">
        <f t="shared" si="12"/>
        <v>5000000</v>
      </c>
    </row>
    <row r="90" spans="1:6" s="389" customFormat="1" ht="20.25" hidden="1" customHeight="1">
      <c r="A90" s="434" t="s">
        <v>515</v>
      </c>
      <c r="B90" s="455"/>
      <c r="C90" s="465"/>
      <c r="D90" s="476">
        <f t="shared" si="5"/>
        <v>0</v>
      </c>
      <c r="E90" s="472"/>
      <c r="F90" s="476">
        <f t="shared" si="12"/>
        <v>0</v>
      </c>
    </row>
    <row r="91" spans="1:6" s="389" customFormat="1" ht="53.25" hidden="1" customHeight="1">
      <c r="A91" s="434" t="s">
        <v>541</v>
      </c>
      <c r="B91" s="455">
        <v>5000000</v>
      </c>
      <c r="C91" s="465"/>
      <c r="D91" s="476">
        <f t="shared" si="5"/>
        <v>5000000</v>
      </c>
      <c r="E91" s="472"/>
      <c r="F91" s="476">
        <f t="shared" si="12"/>
        <v>5000000</v>
      </c>
    </row>
    <row r="92" spans="1:6" s="389" customFormat="1" ht="62.25" customHeight="1">
      <c r="A92" s="405" t="s">
        <v>765</v>
      </c>
      <c r="B92" s="447">
        <f>SUM(B93:B95)</f>
        <v>152800000</v>
      </c>
      <c r="C92" s="465"/>
      <c r="D92" s="447">
        <f t="shared" si="5"/>
        <v>152800000</v>
      </c>
      <c r="E92" s="470">
        <f>E93+E94+E95+E96+E97+E98</f>
        <v>36500000</v>
      </c>
      <c r="F92" s="447">
        <f t="shared" si="12"/>
        <v>189300000</v>
      </c>
    </row>
    <row r="93" spans="1:6" s="389" customFormat="1" ht="36" hidden="1" customHeight="1">
      <c r="A93" s="401" t="s">
        <v>548</v>
      </c>
      <c r="B93" s="420">
        <v>46000000</v>
      </c>
      <c r="C93" s="465"/>
      <c r="D93" s="420">
        <f t="shared" si="5"/>
        <v>46000000</v>
      </c>
      <c r="E93" s="472"/>
      <c r="F93" s="420">
        <f t="shared" si="12"/>
        <v>46000000</v>
      </c>
    </row>
    <row r="94" spans="1:6" s="389" customFormat="1" ht="34.5" hidden="1" customHeight="1">
      <c r="A94" s="401" t="s">
        <v>921</v>
      </c>
      <c r="B94" s="409">
        <v>46400000</v>
      </c>
      <c r="C94" s="465"/>
      <c r="D94" s="409">
        <f t="shared" si="5"/>
        <v>46400000</v>
      </c>
      <c r="E94" s="472"/>
      <c r="F94" s="409">
        <f t="shared" si="12"/>
        <v>46400000</v>
      </c>
    </row>
    <row r="95" spans="1:6" s="389" customFormat="1" ht="49.5" hidden="1" customHeight="1">
      <c r="A95" s="401" t="s">
        <v>792</v>
      </c>
      <c r="B95" s="409">
        <v>60400000</v>
      </c>
      <c r="C95" s="465"/>
      <c r="D95" s="409">
        <f t="shared" si="5"/>
        <v>60400000</v>
      </c>
      <c r="E95" s="472"/>
      <c r="F95" s="409">
        <f t="shared" si="12"/>
        <v>60400000</v>
      </c>
    </row>
    <row r="96" spans="1:6" s="433" customFormat="1" ht="50.25" customHeight="1">
      <c r="A96" s="401" t="s">
        <v>920</v>
      </c>
      <c r="B96" s="409"/>
      <c r="C96" s="465"/>
      <c r="D96" s="409"/>
      <c r="E96" s="472">
        <v>10000000</v>
      </c>
      <c r="F96" s="409">
        <f t="shared" si="12"/>
        <v>10000000</v>
      </c>
    </row>
    <row r="97" spans="1:6" s="433" customFormat="1" ht="48" customHeight="1">
      <c r="A97" s="401" t="s">
        <v>922</v>
      </c>
      <c r="B97" s="409"/>
      <c r="C97" s="465"/>
      <c r="D97" s="409"/>
      <c r="E97" s="472">
        <v>10000000</v>
      </c>
      <c r="F97" s="409">
        <f t="shared" si="12"/>
        <v>10000000</v>
      </c>
    </row>
    <row r="98" spans="1:6" s="433" customFormat="1" ht="47.25" customHeight="1">
      <c r="A98" s="401" t="s">
        <v>919</v>
      </c>
      <c r="B98" s="409"/>
      <c r="C98" s="465"/>
      <c r="D98" s="409"/>
      <c r="E98" s="472">
        <v>16500000</v>
      </c>
      <c r="F98" s="409">
        <f t="shared" si="12"/>
        <v>16500000</v>
      </c>
    </row>
    <row r="99" spans="1:6" s="389" customFormat="1" ht="63" customHeight="1">
      <c r="A99" s="410" t="s">
        <v>793</v>
      </c>
      <c r="B99" s="445">
        <f>SUM(B100:B100)</f>
        <v>23000000</v>
      </c>
      <c r="C99" s="465"/>
      <c r="D99" s="445">
        <f t="shared" si="5"/>
        <v>23000000</v>
      </c>
      <c r="E99" s="470">
        <f>E100</f>
        <v>-23000000</v>
      </c>
      <c r="F99" s="445">
        <f t="shared" si="12"/>
        <v>0</v>
      </c>
    </row>
    <row r="100" spans="1:6" s="389" customFormat="1" ht="45.75" customHeight="1">
      <c r="A100" s="417" t="s">
        <v>918</v>
      </c>
      <c r="B100" s="420">
        <v>23000000</v>
      </c>
      <c r="C100" s="465"/>
      <c r="D100" s="420">
        <f t="shared" si="5"/>
        <v>23000000</v>
      </c>
      <c r="E100" s="472">
        <v>-23000000</v>
      </c>
      <c r="F100" s="420">
        <f t="shared" si="12"/>
        <v>0</v>
      </c>
    </row>
    <row r="101" spans="1:6" s="389" customFormat="1" ht="63.75" customHeight="1">
      <c r="A101" s="397" t="s">
        <v>752</v>
      </c>
      <c r="B101" s="449">
        <f>SUM(B102:B108)</f>
        <v>42125000</v>
      </c>
      <c r="C101" s="465"/>
      <c r="D101" s="449">
        <f t="shared" si="5"/>
        <v>42125000</v>
      </c>
      <c r="E101" s="470">
        <f>E102+E103+E104+E109+E110</f>
        <v>17575000</v>
      </c>
      <c r="F101" s="449">
        <f t="shared" si="12"/>
        <v>59700000</v>
      </c>
    </row>
    <row r="102" spans="1:6" s="389" customFormat="1" ht="34.5" hidden="1" customHeight="1">
      <c r="A102" s="426" t="s">
        <v>917</v>
      </c>
      <c r="B102" s="420">
        <v>15000000</v>
      </c>
      <c r="C102" s="465"/>
      <c r="D102" s="420">
        <f t="shared" si="5"/>
        <v>15000000</v>
      </c>
      <c r="E102" s="472"/>
      <c r="F102" s="420">
        <f t="shared" si="12"/>
        <v>15000000</v>
      </c>
    </row>
    <row r="103" spans="1:6" s="389" customFormat="1" ht="50.25" hidden="1" customHeight="1">
      <c r="A103" s="416" t="s">
        <v>923</v>
      </c>
      <c r="B103" s="420">
        <v>20000000</v>
      </c>
      <c r="C103" s="465"/>
      <c r="D103" s="420">
        <f t="shared" ref="D103:D136" si="15">B103+C103</f>
        <v>20000000</v>
      </c>
      <c r="E103" s="472"/>
      <c r="F103" s="420">
        <f t="shared" si="12"/>
        <v>20000000</v>
      </c>
    </row>
    <row r="104" spans="1:6" s="433" customFormat="1" ht="66.75" hidden="1" customHeight="1">
      <c r="A104" s="416" t="s">
        <v>916</v>
      </c>
      <c r="B104" s="420">
        <v>7125000</v>
      </c>
      <c r="C104" s="465"/>
      <c r="D104" s="420">
        <f t="shared" si="15"/>
        <v>7125000</v>
      </c>
      <c r="E104" s="472"/>
      <c r="F104" s="420">
        <f t="shared" si="12"/>
        <v>7125000</v>
      </c>
    </row>
    <row r="105" spans="1:6" s="389" customFormat="1" ht="39" hidden="1" customHeight="1">
      <c r="A105" s="417" t="s">
        <v>745</v>
      </c>
      <c r="B105" s="420"/>
      <c r="C105" s="465"/>
      <c r="D105" s="420">
        <f t="shared" si="15"/>
        <v>0</v>
      </c>
      <c r="E105" s="472"/>
      <c r="F105" s="420">
        <f t="shared" si="12"/>
        <v>0</v>
      </c>
    </row>
    <row r="106" spans="1:6" s="389" customFormat="1" ht="37.5" hidden="1" customHeight="1">
      <c r="A106" s="417" t="s">
        <v>746</v>
      </c>
      <c r="B106" s="420"/>
      <c r="C106" s="465"/>
      <c r="D106" s="420">
        <f t="shared" si="15"/>
        <v>0</v>
      </c>
      <c r="E106" s="472"/>
      <c r="F106" s="420">
        <f t="shared" si="12"/>
        <v>0</v>
      </c>
    </row>
    <row r="107" spans="1:6" s="389" customFormat="1" ht="38.25" hidden="1" customHeight="1">
      <c r="A107" s="416" t="s">
        <v>747</v>
      </c>
      <c r="B107" s="420"/>
      <c r="C107" s="465"/>
      <c r="D107" s="420">
        <f t="shared" si="15"/>
        <v>0</v>
      </c>
      <c r="E107" s="472"/>
      <c r="F107" s="420">
        <f t="shared" si="12"/>
        <v>0</v>
      </c>
    </row>
    <row r="108" spans="1:6" s="389" customFormat="1" ht="21" hidden="1" customHeight="1">
      <c r="A108" s="427" t="s">
        <v>422</v>
      </c>
      <c r="B108" s="409"/>
      <c r="C108" s="465"/>
      <c r="D108" s="409">
        <f t="shared" si="15"/>
        <v>0</v>
      </c>
      <c r="E108" s="472"/>
      <c r="F108" s="409">
        <f t="shared" si="12"/>
        <v>0</v>
      </c>
    </row>
    <row r="109" spans="1:6" s="433" customFormat="1" ht="63.75" customHeight="1">
      <c r="A109" s="416" t="s">
        <v>974</v>
      </c>
      <c r="B109" s="409"/>
      <c r="C109" s="465"/>
      <c r="D109" s="409"/>
      <c r="E109" s="472">
        <v>7575000</v>
      </c>
      <c r="F109" s="420">
        <f t="shared" si="12"/>
        <v>7575000</v>
      </c>
    </row>
    <row r="110" spans="1:6" s="433" customFormat="1" ht="46.5" customHeight="1">
      <c r="A110" s="416" t="s">
        <v>898</v>
      </c>
      <c r="B110" s="409"/>
      <c r="C110" s="465"/>
      <c r="D110" s="409"/>
      <c r="E110" s="472">
        <v>10000000</v>
      </c>
      <c r="F110" s="420">
        <f t="shared" si="12"/>
        <v>10000000</v>
      </c>
    </row>
    <row r="111" spans="1:6" s="389" customFormat="1" ht="81" hidden="1" customHeight="1">
      <c r="A111" s="400" t="s">
        <v>753</v>
      </c>
      <c r="B111" s="447">
        <f>SUM(B112:B115)</f>
        <v>62750000</v>
      </c>
      <c r="C111" s="465"/>
      <c r="D111" s="447">
        <f t="shared" si="15"/>
        <v>62750000</v>
      </c>
      <c r="E111" s="470">
        <f>E112+E113+E114</f>
        <v>0</v>
      </c>
      <c r="F111" s="447">
        <f t="shared" si="12"/>
        <v>62750000</v>
      </c>
    </row>
    <row r="112" spans="1:6" s="389" customFormat="1" ht="69" hidden="1" customHeight="1">
      <c r="A112" s="463" t="s">
        <v>899</v>
      </c>
      <c r="B112" s="454">
        <v>6750000</v>
      </c>
      <c r="C112" s="465"/>
      <c r="D112" s="448">
        <f t="shared" si="15"/>
        <v>6750000</v>
      </c>
      <c r="E112" s="472"/>
      <c r="F112" s="448">
        <f t="shared" si="12"/>
        <v>6750000</v>
      </c>
    </row>
    <row r="113" spans="1:6" s="389" customFormat="1" ht="66.75" hidden="1" customHeight="1">
      <c r="A113" s="416" t="s">
        <v>774</v>
      </c>
      <c r="B113" s="454">
        <v>45000000</v>
      </c>
      <c r="C113" s="465"/>
      <c r="D113" s="448">
        <f t="shared" si="15"/>
        <v>45000000</v>
      </c>
      <c r="E113" s="472"/>
      <c r="F113" s="448">
        <f t="shared" si="12"/>
        <v>45000000</v>
      </c>
    </row>
    <row r="114" spans="1:6" s="389" customFormat="1" ht="65.25" hidden="1" customHeight="1">
      <c r="A114" s="416" t="s">
        <v>924</v>
      </c>
      <c r="B114" s="454">
        <v>11000000</v>
      </c>
      <c r="C114" s="465"/>
      <c r="D114" s="448">
        <f t="shared" si="15"/>
        <v>11000000</v>
      </c>
      <c r="E114" s="472"/>
      <c r="F114" s="448">
        <f t="shared" si="12"/>
        <v>11000000</v>
      </c>
    </row>
    <row r="115" spans="1:6" s="389" customFormat="1" ht="20.25" hidden="1" customHeight="1">
      <c r="A115" s="422" t="s">
        <v>416</v>
      </c>
      <c r="B115" s="454"/>
      <c r="C115" s="465"/>
      <c r="D115" s="448">
        <f t="shared" si="15"/>
        <v>0</v>
      </c>
      <c r="E115" s="472"/>
      <c r="F115" s="448">
        <f t="shared" si="12"/>
        <v>0</v>
      </c>
    </row>
    <row r="116" spans="1:6" s="389" customFormat="1" ht="79.5" customHeight="1">
      <c r="A116" s="406" t="s">
        <v>794</v>
      </c>
      <c r="B116" s="464">
        <v>28000000</v>
      </c>
      <c r="C116" s="465"/>
      <c r="D116" s="445">
        <f t="shared" si="15"/>
        <v>28000000</v>
      </c>
      <c r="E116" s="470">
        <v>24556160</v>
      </c>
      <c r="F116" s="445">
        <f t="shared" si="12"/>
        <v>52556160</v>
      </c>
    </row>
    <row r="117" spans="1:6" s="389" customFormat="1" ht="62.25" customHeight="1">
      <c r="A117" s="406" t="s">
        <v>795</v>
      </c>
      <c r="B117" s="464">
        <v>28000000</v>
      </c>
      <c r="C117" s="465"/>
      <c r="D117" s="445">
        <f t="shared" si="15"/>
        <v>28000000</v>
      </c>
      <c r="E117" s="470">
        <f>-24556160+81202805</f>
        <v>56646645</v>
      </c>
      <c r="F117" s="445">
        <f t="shared" si="12"/>
        <v>84646645</v>
      </c>
    </row>
    <row r="118" spans="1:6" s="389" customFormat="1" ht="63.75" customHeight="1">
      <c r="A118" s="442" t="s">
        <v>764</v>
      </c>
      <c r="B118" s="449">
        <f>B121+B122</f>
        <v>97150000</v>
      </c>
      <c r="C118" s="465"/>
      <c r="D118" s="449">
        <f t="shared" si="15"/>
        <v>97150000</v>
      </c>
      <c r="E118" s="470">
        <f>E119+E121+E122</f>
        <v>23000000</v>
      </c>
      <c r="F118" s="449">
        <f t="shared" si="12"/>
        <v>120150000</v>
      </c>
    </row>
    <row r="119" spans="1:6" s="433" customFormat="1" ht="66" customHeight="1">
      <c r="A119" s="482" t="s">
        <v>890</v>
      </c>
      <c r="B119" s="451"/>
      <c r="C119" s="467"/>
      <c r="D119" s="451"/>
      <c r="E119" s="475">
        <f>E120</f>
        <v>23000000</v>
      </c>
      <c r="F119" s="451">
        <f t="shared" si="12"/>
        <v>23000000</v>
      </c>
    </row>
    <row r="120" spans="1:6" s="433" customFormat="1" ht="47.25" customHeight="1">
      <c r="A120" s="417" t="s">
        <v>918</v>
      </c>
      <c r="B120" s="449"/>
      <c r="C120" s="465"/>
      <c r="D120" s="449"/>
      <c r="E120" s="472">
        <v>23000000</v>
      </c>
      <c r="F120" s="448">
        <f t="shared" si="12"/>
        <v>23000000</v>
      </c>
    </row>
    <row r="121" spans="1:6" s="389" customFormat="1" ht="64.5" hidden="1" customHeight="1">
      <c r="A121" s="482" t="s">
        <v>533</v>
      </c>
      <c r="B121" s="453">
        <v>23550000</v>
      </c>
      <c r="C121" s="467"/>
      <c r="D121" s="453">
        <f t="shared" si="15"/>
        <v>23550000</v>
      </c>
      <c r="E121" s="475"/>
      <c r="F121" s="453">
        <f t="shared" si="12"/>
        <v>23550000</v>
      </c>
    </row>
    <row r="122" spans="1:6" s="389" customFormat="1" ht="68.25" hidden="1" customHeight="1">
      <c r="A122" s="483" t="s">
        <v>534</v>
      </c>
      <c r="B122" s="453">
        <v>73600000</v>
      </c>
      <c r="C122" s="467"/>
      <c r="D122" s="453">
        <f t="shared" si="15"/>
        <v>73600000</v>
      </c>
      <c r="E122" s="475"/>
      <c r="F122" s="453">
        <f t="shared" si="12"/>
        <v>73600000</v>
      </c>
    </row>
    <row r="123" spans="1:6" s="389" customFormat="1" ht="36" hidden="1" customHeight="1">
      <c r="A123" s="432" t="s">
        <v>536</v>
      </c>
      <c r="B123" s="447">
        <f>B124+B129+B131+B127</f>
        <v>3000000</v>
      </c>
      <c r="C123" s="465"/>
      <c r="D123" s="447">
        <f t="shared" si="15"/>
        <v>3000000</v>
      </c>
      <c r="E123" s="472"/>
      <c r="F123" s="447">
        <f t="shared" si="12"/>
        <v>3000000</v>
      </c>
    </row>
    <row r="124" spans="1:6" s="389" customFormat="1" ht="19.5" hidden="1" customHeight="1">
      <c r="A124" s="397" t="s">
        <v>523</v>
      </c>
      <c r="B124" s="449">
        <f>B125+B126</f>
        <v>500000</v>
      </c>
      <c r="C124" s="465"/>
      <c r="D124" s="449">
        <f t="shared" si="15"/>
        <v>500000</v>
      </c>
      <c r="E124" s="470">
        <f>E126</f>
        <v>0</v>
      </c>
      <c r="F124" s="449">
        <f t="shared" si="12"/>
        <v>500000</v>
      </c>
    </row>
    <row r="125" spans="1:6" s="389" customFormat="1" ht="33" hidden="1" customHeight="1">
      <c r="A125" s="401" t="s">
        <v>549</v>
      </c>
      <c r="B125" s="409"/>
      <c r="C125" s="465"/>
      <c r="D125" s="409">
        <f t="shared" si="15"/>
        <v>0</v>
      </c>
      <c r="E125" s="472"/>
      <c r="F125" s="409">
        <f t="shared" si="12"/>
        <v>0</v>
      </c>
    </row>
    <row r="126" spans="1:6" s="433" customFormat="1" ht="50.25" hidden="1" customHeight="1">
      <c r="A126" s="430" t="s">
        <v>925</v>
      </c>
      <c r="B126" s="409">
        <v>500000</v>
      </c>
      <c r="C126" s="465"/>
      <c r="D126" s="409">
        <f t="shared" si="15"/>
        <v>500000</v>
      </c>
      <c r="E126" s="472"/>
      <c r="F126" s="409">
        <f t="shared" si="12"/>
        <v>500000</v>
      </c>
    </row>
    <row r="127" spans="1:6" s="433" customFormat="1" ht="20.25" hidden="1" customHeight="1">
      <c r="A127" s="405" t="s">
        <v>763</v>
      </c>
      <c r="B127" s="421">
        <f>B128</f>
        <v>500000</v>
      </c>
      <c r="C127" s="465"/>
      <c r="D127" s="421">
        <f t="shared" si="15"/>
        <v>500000</v>
      </c>
      <c r="E127" s="470">
        <f>E128</f>
        <v>0</v>
      </c>
      <c r="F127" s="421">
        <f t="shared" si="12"/>
        <v>500000</v>
      </c>
    </row>
    <row r="128" spans="1:6" s="433" customFormat="1" ht="33.75" hidden="1" customHeight="1">
      <c r="A128" s="401" t="s">
        <v>796</v>
      </c>
      <c r="B128" s="409">
        <v>500000</v>
      </c>
      <c r="C128" s="465"/>
      <c r="D128" s="409">
        <f t="shared" si="15"/>
        <v>500000</v>
      </c>
      <c r="E128" s="472"/>
      <c r="F128" s="409">
        <f t="shared" si="12"/>
        <v>500000</v>
      </c>
    </row>
    <row r="129" spans="1:6" s="415" customFormat="1" ht="20.25" hidden="1" customHeight="1">
      <c r="A129" s="405" t="s">
        <v>526</v>
      </c>
      <c r="B129" s="449">
        <f t="shared" ref="B129:B131" si="16">B130</f>
        <v>1750000</v>
      </c>
      <c r="C129" s="468"/>
      <c r="D129" s="449">
        <f t="shared" si="15"/>
        <v>1750000</v>
      </c>
      <c r="E129" s="470">
        <f>E130</f>
        <v>0</v>
      </c>
      <c r="F129" s="449">
        <f t="shared" si="12"/>
        <v>1750000</v>
      </c>
    </row>
    <row r="130" spans="1:6" s="389" customFormat="1" ht="51" hidden="1" customHeight="1">
      <c r="A130" s="401" t="s">
        <v>926</v>
      </c>
      <c r="B130" s="409">
        <v>1750000</v>
      </c>
      <c r="C130" s="465"/>
      <c r="D130" s="409">
        <f t="shared" si="15"/>
        <v>1750000</v>
      </c>
      <c r="E130" s="472"/>
      <c r="F130" s="409">
        <f t="shared" si="12"/>
        <v>1750000</v>
      </c>
    </row>
    <row r="131" spans="1:6" s="389" customFormat="1" ht="18.75" hidden="1" customHeight="1">
      <c r="A131" s="405" t="s">
        <v>530</v>
      </c>
      <c r="B131" s="449">
        <f t="shared" si="16"/>
        <v>250000</v>
      </c>
      <c r="C131" s="405"/>
      <c r="D131" s="449">
        <f t="shared" si="15"/>
        <v>250000</v>
      </c>
      <c r="E131" s="491">
        <f>E132</f>
        <v>0</v>
      </c>
      <c r="F131" s="449">
        <f t="shared" si="12"/>
        <v>250000</v>
      </c>
    </row>
    <row r="132" spans="1:6" s="389" customFormat="1" ht="50.25" hidden="1" customHeight="1">
      <c r="A132" s="401" t="s">
        <v>771</v>
      </c>
      <c r="B132" s="409">
        <v>250000</v>
      </c>
      <c r="C132" s="401"/>
      <c r="D132" s="409">
        <f t="shared" si="15"/>
        <v>250000</v>
      </c>
      <c r="E132" s="428"/>
      <c r="F132" s="409">
        <f t="shared" si="12"/>
        <v>250000</v>
      </c>
    </row>
    <row r="133" spans="1:6" s="389" customFormat="1" ht="67.5" hidden="1" customHeight="1">
      <c r="A133" s="405" t="s">
        <v>797</v>
      </c>
      <c r="B133" s="421">
        <f>SUM(B134)</f>
        <v>5400000</v>
      </c>
      <c r="C133" s="465"/>
      <c r="D133" s="421">
        <f t="shared" si="15"/>
        <v>5400000</v>
      </c>
      <c r="E133" s="470">
        <f>E134</f>
        <v>0</v>
      </c>
      <c r="F133" s="421">
        <f t="shared" si="12"/>
        <v>5400000</v>
      </c>
    </row>
    <row r="134" spans="1:6" s="389" customFormat="1" ht="51" hidden="1" customHeight="1">
      <c r="A134" s="401" t="s">
        <v>927</v>
      </c>
      <c r="B134" s="409">
        <v>5400000</v>
      </c>
      <c r="C134" s="465"/>
      <c r="D134" s="409">
        <f t="shared" si="15"/>
        <v>5400000</v>
      </c>
      <c r="E134" s="472"/>
      <c r="F134" s="409">
        <f t="shared" si="12"/>
        <v>5400000</v>
      </c>
    </row>
    <row r="135" spans="1:6" s="389" customFormat="1" ht="81.75" customHeight="1">
      <c r="A135" s="431" t="s">
        <v>537</v>
      </c>
      <c r="B135" s="447">
        <f>B137+B139+B154+B158+B161+B164++B169+B171+B173+B181+B193+B197+B201+B205+B209+B214+B217</f>
        <v>278266000</v>
      </c>
      <c r="C135" s="447">
        <f>C137+C139+C154+C158+C161+C164++C169+C171+C173+C181+C193+C197+C201+C205+C209+C214+C217+C179</f>
        <v>50000000</v>
      </c>
      <c r="D135" s="447">
        <f>D137+D139+D154+D158+D161+D164++D169+D171+D173+D181+D193+D197+D201+D205+D209+D214+D217+D179</f>
        <v>328266000</v>
      </c>
      <c r="E135" s="447">
        <f>E137+E139+E154+E158+E161+E164++E169+E171+E173+E181+E193+E197+E201+E205+E209+E214+E217+E179</f>
        <v>-10316000</v>
      </c>
      <c r="F135" s="447">
        <f>F137+F139+F154+F158+F161+F164++F169+F171+F173+F181+F193+F197+F201+F205+F209+F214+F217+F179</f>
        <v>317950000</v>
      </c>
    </row>
    <row r="136" spans="1:6" s="389" customFormat="1" ht="31.5" customHeight="1">
      <c r="A136" s="436" t="s">
        <v>790</v>
      </c>
      <c r="B136" s="453">
        <v>278266000</v>
      </c>
      <c r="C136" s="453">
        <v>50000000</v>
      </c>
      <c r="D136" s="453">
        <f t="shared" si="15"/>
        <v>328266000</v>
      </c>
      <c r="E136" s="453">
        <f>E137+E139+E154+E158+E161+E164+E169+E171+E173+E179+E181+E193+E197+E201+E205+E209+E214+E217</f>
        <v>-10316000</v>
      </c>
      <c r="F136" s="453">
        <f t="shared" ref="F136" si="17">D136+E136</f>
        <v>317950000</v>
      </c>
    </row>
    <row r="137" spans="1:6" s="433" customFormat="1" ht="19.5" customHeight="1">
      <c r="A137" s="432" t="s">
        <v>566</v>
      </c>
      <c r="B137" s="457">
        <f>B138</f>
        <v>800000</v>
      </c>
      <c r="C137" s="465"/>
      <c r="D137" s="470">
        <f t="shared" ref="D137:D144" si="18">B137+C137</f>
        <v>800000</v>
      </c>
      <c r="E137" s="470">
        <f>E138</f>
        <v>83000</v>
      </c>
      <c r="F137" s="470">
        <f t="shared" ref="F137:F175" si="19">D137+E137</f>
        <v>883000</v>
      </c>
    </row>
    <row r="138" spans="1:6" s="433" customFormat="1" ht="49.5" customHeight="1">
      <c r="A138" s="477" t="s">
        <v>943</v>
      </c>
      <c r="B138" s="420">
        <v>800000</v>
      </c>
      <c r="C138" s="465"/>
      <c r="D138" s="420">
        <f t="shared" si="18"/>
        <v>800000</v>
      </c>
      <c r="E138" s="472">
        <v>83000</v>
      </c>
      <c r="F138" s="420">
        <f t="shared" si="19"/>
        <v>883000</v>
      </c>
    </row>
    <row r="139" spans="1:6" s="433" customFormat="1" ht="20.25" customHeight="1">
      <c r="A139" s="432" t="s">
        <v>527</v>
      </c>
      <c r="B139" s="457">
        <f>B141+B142+B143+B144+B145+B146+B147+B148+B149+B150+B151+B152</f>
        <v>31856000</v>
      </c>
      <c r="C139" s="457">
        <f>C141+C142+C143+C144+C145+C146+C147+C148+C149+C150+C151+C152+C153</f>
        <v>19000000</v>
      </c>
      <c r="D139" s="457">
        <f t="shared" si="18"/>
        <v>50856000</v>
      </c>
      <c r="E139" s="457">
        <f>E141+E142+E143+E144+E145+E146+E147+E148+E149+E150+E151+E152+E153+E140</f>
        <v>-795000</v>
      </c>
      <c r="F139" s="457">
        <f t="shared" si="19"/>
        <v>50061000</v>
      </c>
    </row>
    <row r="140" spans="1:6" s="433" customFormat="1" ht="50.25" customHeight="1">
      <c r="A140" s="477" t="s">
        <v>944</v>
      </c>
      <c r="B140" s="457"/>
      <c r="C140" s="457"/>
      <c r="D140" s="457"/>
      <c r="E140" s="458">
        <v>3500000</v>
      </c>
      <c r="F140" s="458">
        <f t="shared" si="19"/>
        <v>3500000</v>
      </c>
    </row>
    <row r="141" spans="1:6" s="433" customFormat="1" ht="33.75" hidden="1" customHeight="1">
      <c r="A141" s="477" t="s">
        <v>865</v>
      </c>
      <c r="B141" s="458">
        <v>3034000</v>
      </c>
      <c r="C141" s="465"/>
      <c r="D141" s="458">
        <f t="shared" si="18"/>
        <v>3034000</v>
      </c>
      <c r="E141" s="472"/>
      <c r="F141" s="458">
        <f t="shared" si="19"/>
        <v>3034000</v>
      </c>
    </row>
    <row r="142" spans="1:6" s="433" customFormat="1" ht="66.75" hidden="1" customHeight="1">
      <c r="A142" s="477" t="s">
        <v>942</v>
      </c>
      <c r="B142" s="459">
        <v>1960000</v>
      </c>
      <c r="C142" s="465"/>
      <c r="D142" s="459">
        <f t="shared" si="18"/>
        <v>1960000</v>
      </c>
      <c r="E142" s="472"/>
      <c r="F142" s="459">
        <f t="shared" si="19"/>
        <v>1960000</v>
      </c>
    </row>
    <row r="143" spans="1:6" s="433" customFormat="1" ht="63" hidden="1" customHeight="1">
      <c r="A143" s="477" t="s">
        <v>941</v>
      </c>
      <c r="B143" s="459">
        <v>1960000</v>
      </c>
      <c r="C143" s="465"/>
      <c r="D143" s="459">
        <f t="shared" si="18"/>
        <v>1960000</v>
      </c>
      <c r="E143" s="472"/>
      <c r="F143" s="459">
        <f t="shared" si="19"/>
        <v>1960000</v>
      </c>
    </row>
    <row r="144" spans="1:6" s="433" customFormat="1" ht="51" hidden="1" customHeight="1">
      <c r="A144" s="477" t="s">
        <v>940</v>
      </c>
      <c r="B144" s="459">
        <v>1603000</v>
      </c>
      <c r="C144" s="465"/>
      <c r="D144" s="459">
        <f t="shared" si="18"/>
        <v>1603000</v>
      </c>
      <c r="E144" s="472"/>
      <c r="F144" s="459">
        <f t="shared" si="19"/>
        <v>1603000</v>
      </c>
    </row>
    <row r="145" spans="1:6" s="433" customFormat="1" ht="47.25" customHeight="1">
      <c r="A145" s="477" t="s">
        <v>945</v>
      </c>
      <c r="B145" s="459">
        <v>2191000</v>
      </c>
      <c r="C145" s="465"/>
      <c r="D145" s="459">
        <f t="shared" ref="D145:D218" si="20">B145+C145</f>
        <v>2191000</v>
      </c>
      <c r="E145" s="459">
        <v>-1000000</v>
      </c>
      <c r="F145" s="459">
        <f t="shared" si="19"/>
        <v>1191000</v>
      </c>
    </row>
    <row r="146" spans="1:6" s="433" customFormat="1" ht="49.5" customHeight="1">
      <c r="A146" s="477" t="s">
        <v>946</v>
      </c>
      <c r="B146" s="459">
        <v>2191000</v>
      </c>
      <c r="C146" s="465"/>
      <c r="D146" s="459">
        <f t="shared" si="20"/>
        <v>2191000</v>
      </c>
      <c r="E146" s="459">
        <v>-595000</v>
      </c>
      <c r="F146" s="459">
        <f t="shared" si="19"/>
        <v>1596000</v>
      </c>
    </row>
    <row r="147" spans="1:6" s="433" customFormat="1" ht="46.5" customHeight="1">
      <c r="A147" s="477" t="s">
        <v>947</v>
      </c>
      <c r="B147" s="459">
        <v>2191000</v>
      </c>
      <c r="C147" s="465"/>
      <c r="D147" s="459">
        <f t="shared" si="20"/>
        <v>2191000</v>
      </c>
      <c r="E147" s="459">
        <v>-600000</v>
      </c>
      <c r="F147" s="459">
        <f t="shared" si="19"/>
        <v>1591000</v>
      </c>
    </row>
    <row r="148" spans="1:6" s="433" customFormat="1" ht="46.5" customHeight="1">
      <c r="A148" s="477" t="s">
        <v>949</v>
      </c>
      <c r="B148" s="459">
        <v>1816000</v>
      </c>
      <c r="C148" s="465"/>
      <c r="D148" s="459">
        <f t="shared" si="20"/>
        <v>1816000</v>
      </c>
      <c r="E148" s="459">
        <v>-1000000</v>
      </c>
      <c r="F148" s="459">
        <f t="shared" si="19"/>
        <v>816000</v>
      </c>
    </row>
    <row r="149" spans="1:6" s="433" customFormat="1" ht="50.25" hidden="1" customHeight="1">
      <c r="A149" s="477" t="s">
        <v>939</v>
      </c>
      <c r="B149" s="459">
        <v>1603000</v>
      </c>
      <c r="C149" s="465"/>
      <c r="D149" s="459">
        <f t="shared" si="20"/>
        <v>1603000</v>
      </c>
      <c r="E149" s="472"/>
      <c r="F149" s="459">
        <f t="shared" si="19"/>
        <v>1603000</v>
      </c>
    </row>
    <row r="150" spans="1:6" s="433" customFormat="1" ht="32.25" customHeight="1">
      <c r="A150" s="477" t="s">
        <v>950</v>
      </c>
      <c r="B150" s="459">
        <v>2191000</v>
      </c>
      <c r="C150" s="465"/>
      <c r="D150" s="459">
        <f t="shared" si="20"/>
        <v>2191000</v>
      </c>
      <c r="E150" s="459">
        <v>-500000</v>
      </c>
      <c r="F150" s="459">
        <f t="shared" si="19"/>
        <v>1691000</v>
      </c>
    </row>
    <row r="151" spans="1:6" s="433" customFormat="1" ht="48" customHeight="1">
      <c r="A151" s="477" t="s">
        <v>948</v>
      </c>
      <c r="B151" s="459">
        <v>2116000</v>
      </c>
      <c r="C151" s="465"/>
      <c r="D151" s="459">
        <f t="shared" si="20"/>
        <v>2116000</v>
      </c>
      <c r="E151" s="459">
        <v>-600000</v>
      </c>
      <c r="F151" s="459">
        <f t="shared" si="19"/>
        <v>1516000</v>
      </c>
    </row>
    <row r="152" spans="1:6" s="433" customFormat="1" ht="112.5" hidden="1" customHeight="1">
      <c r="A152" s="439" t="s">
        <v>938</v>
      </c>
      <c r="B152" s="458">
        <v>9000000</v>
      </c>
      <c r="C152" s="458">
        <v>-4000000</v>
      </c>
      <c r="D152" s="458">
        <f t="shared" si="20"/>
        <v>5000000</v>
      </c>
      <c r="E152" s="458"/>
      <c r="F152" s="458">
        <f t="shared" si="19"/>
        <v>5000000</v>
      </c>
    </row>
    <row r="153" spans="1:6" s="433" customFormat="1" ht="54" hidden="1" customHeight="1">
      <c r="A153" s="439" t="s">
        <v>928</v>
      </c>
      <c r="B153" s="458"/>
      <c r="C153" s="458">
        <v>23000000</v>
      </c>
      <c r="D153" s="458">
        <f t="shared" si="20"/>
        <v>23000000</v>
      </c>
      <c r="E153" s="458"/>
      <c r="F153" s="458">
        <f t="shared" si="19"/>
        <v>23000000</v>
      </c>
    </row>
    <row r="154" spans="1:6" s="433" customFormat="1" ht="32.25" hidden="1" customHeight="1">
      <c r="A154" s="488" t="s">
        <v>760</v>
      </c>
      <c r="B154" s="457">
        <f>B155+B156+B157</f>
        <v>13100000</v>
      </c>
      <c r="C154" s="465"/>
      <c r="D154" s="470">
        <f t="shared" si="20"/>
        <v>13100000</v>
      </c>
      <c r="E154" s="470">
        <f>E155+E156+E157</f>
        <v>0</v>
      </c>
      <c r="F154" s="470">
        <f t="shared" si="19"/>
        <v>13100000</v>
      </c>
    </row>
    <row r="155" spans="1:6" s="433" customFormat="1" ht="47.25" hidden="1" customHeight="1">
      <c r="A155" s="439" t="s">
        <v>937</v>
      </c>
      <c r="B155" s="459">
        <v>1000000</v>
      </c>
      <c r="C155" s="465"/>
      <c r="D155" s="459">
        <f t="shared" si="20"/>
        <v>1000000</v>
      </c>
      <c r="E155" s="472"/>
      <c r="F155" s="459">
        <f t="shared" si="19"/>
        <v>1000000</v>
      </c>
    </row>
    <row r="156" spans="1:6" s="433" customFormat="1" ht="66.75" hidden="1" customHeight="1">
      <c r="A156" s="439" t="s">
        <v>936</v>
      </c>
      <c r="B156" s="459">
        <v>7000000</v>
      </c>
      <c r="C156" s="465"/>
      <c r="D156" s="459">
        <f t="shared" si="20"/>
        <v>7000000</v>
      </c>
      <c r="E156" s="472"/>
      <c r="F156" s="459">
        <f t="shared" si="19"/>
        <v>7000000</v>
      </c>
    </row>
    <row r="157" spans="1:6" s="433" customFormat="1" ht="34.5" hidden="1" customHeight="1">
      <c r="A157" s="439" t="s">
        <v>935</v>
      </c>
      <c r="B157" s="459">
        <v>5100000</v>
      </c>
      <c r="C157" s="465"/>
      <c r="D157" s="459">
        <f t="shared" si="20"/>
        <v>5100000</v>
      </c>
      <c r="E157" s="472"/>
      <c r="F157" s="459">
        <f t="shared" si="19"/>
        <v>5100000</v>
      </c>
    </row>
    <row r="158" spans="1:6" s="433" customFormat="1" ht="21.75" customHeight="1">
      <c r="A158" s="488" t="s">
        <v>302</v>
      </c>
      <c r="B158" s="457">
        <f>B160+B159</f>
        <v>9600000</v>
      </c>
      <c r="C158" s="465"/>
      <c r="D158" s="470">
        <f t="shared" si="20"/>
        <v>9600000</v>
      </c>
      <c r="E158" s="457">
        <f>E159+E160</f>
        <v>-1816000</v>
      </c>
      <c r="F158" s="470">
        <f t="shared" si="19"/>
        <v>7784000</v>
      </c>
    </row>
    <row r="159" spans="1:6" s="433" customFormat="1" ht="33" customHeight="1">
      <c r="A159" s="477" t="s">
        <v>951</v>
      </c>
      <c r="B159" s="459">
        <v>4600000</v>
      </c>
      <c r="C159" s="465"/>
      <c r="D159" s="459">
        <f t="shared" si="20"/>
        <v>4600000</v>
      </c>
      <c r="E159" s="459">
        <v>-1816000</v>
      </c>
      <c r="F159" s="459">
        <f t="shared" si="19"/>
        <v>2784000</v>
      </c>
    </row>
    <row r="160" spans="1:6" s="433" customFormat="1" ht="50.25" hidden="1" customHeight="1">
      <c r="A160" s="439" t="s">
        <v>934</v>
      </c>
      <c r="B160" s="458">
        <v>5000000</v>
      </c>
      <c r="C160" s="465"/>
      <c r="D160" s="458">
        <f t="shared" si="20"/>
        <v>5000000</v>
      </c>
      <c r="E160" s="472"/>
      <c r="F160" s="458">
        <f t="shared" si="19"/>
        <v>5000000</v>
      </c>
    </row>
    <row r="161" spans="1:6" s="433" customFormat="1" ht="21.75" customHeight="1">
      <c r="A161" s="488" t="s">
        <v>299</v>
      </c>
      <c r="B161" s="457">
        <f>B163</f>
        <v>3000000</v>
      </c>
      <c r="C161" s="465"/>
      <c r="D161" s="470">
        <f t="shared" si="20"/>
        <v>3000000</v>
      </c>
      <c r="E161" s="457">
        <f>E162+E163</f>
        <v>1732000</v>
      </c>
      <c r="F161" s="470">
        <f t="shared" si="19"/>
        <v>4732000</v>
      </c>
    </row>
    <row r="162" spans="1:6" s="433" customFormat="1" ht="49.5" customHeight="1">
      <c r="A162" s="440" t="s">
        <v>965</v>
      </c>
      <c r="B162" s="457"/>
      <c r="C162" s="465"/>
      <c r="D162" s="470"/>
      <c r="E162" s="458">
        <v>1732000</v>
      </c>
      <c r="F162" s="459">
        <f t="shared" si="19"/>
        <v>1732000</v>
      </c>
    </row>
    <row r="163" spans="1:6" s="433" customFormat="1" ht="33" hidden="1" customHeight="1">
      <c r="A163" s="439" t="s">
        <v>933</v>
      </c>
      <c r="B163" s="458">
        <v>3000000</v>
      </c>
      <c r="C163" s="465"/>
      <c r="D163" s="458">
        <f t="shared" si="20"/>
        <v>3000000</v>
      </c>
      <c r="E163" s="472"/>
      <c r="F163" s="458">
        <f t="shared" si="19"/>
        <v>3000000</v>
      </c>
    </row>
    <row r="164" spans="1:6" s="433" customFormat="1" ht="19.5" hidden="1" customHeight="1">
      <c r="A164" s="488" t="s">
        <v>529</v>
      </c>
      <c r="B164" s="457">
        <f>B165+B166+B167</f>
        <v>8900000</v>
      </c>
      <c r="C164" s="457">
        <f>C165+C166+C167+C168</f>
        <v>-920000</v>
      </c>
      <c r="D164" s="470">
        <f t="shared" si="20"/>
        <v>7980000</v>
      </c>
      <c r="E164" s="457">
        <f>E165+E166+E167+E168</f>
        <v>0</v>
      </c>
      <c r="F164" s="470">
        <f t="shared" si="19"/>
        <v>7980000</v>
      </c>
    </row>
    <row r="165" spans="1:6" s="433" customFormat="1" ht="37.5" hidden="1" customHeight="1">
      <c r="A165" s="440" t="s">
        <v>932</v>
      </c>
      <c r="B165" s="458">
        <v>1100000</v>
      </c>
      <c r="C165" s="465"/>
      <c r="D165" s="458">
        <f t="shared" si="20"/>
        <v>1100000</v>
      </c>
      <c r="E165" s="472"/>
      <c r="F165" s="458">
        <f t="shared" si="19"/>
        <v>1100000</v>
      </c>
    </row>
    <row r="166" spans="1:6" s="433" customFormat="1" ht="51.75" hidden="1" customHeight="1">
      <c r="A166" s="440" t="s">
        <v>870</v>
      </c>
      <c r="B166" s="458">
        <v>5800000</v>
      </c>
      <c r="C166" s="458">
        <v>-1100000</v>
      </c>
      <c r="D166" s="458">
        <f t="shared" si="20"/>
        <v>4700000</v>
      </c>
      <c r="E166" s="458"/>
      <c r="F166" s="458">
        <f t="shared" si="19"/>
        <v>4700000</v>
      </c>
    </row>
    <row r="167" spans="1:6" s="433" customFormat="1" ht="35.25" hidden="1" customHeight="1">
      <c r="A167" s="440" t="s">
        <v>869</v>
      </c>
      <c r="B167" s="458">
        <v>2000000</v>
      </c>
      <c r="C167" s="458"/>
      <c r="D167" s="458">
        <f t="shared" si="20"/>
        <v>2000000</v>
      </c>
      <c r="E167" s="458"/>
      <c r="F167" s="458">
        <f t="shared" si="19"/>
        <v>2000000</v>
      </c>
    </row>
    <row r="168" spans="1:6" s="433" customFormat="1" ht="35.25" hidden="1" customHeight="1">
      <c r="A168" s="440" t="s">
        <v>871</v>
      </c>
      <c r="B168" s="458"/>
      <c r="C168" s="458">
        <v>180000</v>
      </c>
      <c r="D168" s="458">
        <f t="shared" si="20"/>
        <v>180000</v>
      </c>
      <c r="E168" s="458"/>
      <c r="F168" s="458">
        <f t="shared" si="19"/>
        <v>180000</v>
      </c>
    </row>
    <row r="169" spans="1:6" s="433" customFormat="1" ht="21.75" hidden="1" customHeight="1">
      <c r="A169" s="488" t="s">
        <v>300</v>
      </c>
      <c r="B169" s="457">
        <f>B170</f>
        <v>4000000</v>
      </c>
      <c r="C169" s="458"/>
      <c r="D169" s="470">
        <f t="shared" si="20"/>
        <v>4000000</v>
      </c>
      <c r="E169" s="490">
        <f>E170</f>
        <v>0</v>
      </c>
      <c r="F169" s="470">
        <f t="shared" si="19"/>
        <v>4000000</v>
      </c>
    </row>
    <row r="170" spans="1:6" s="433" customFormat="1" ht="36" hidden="1" customHeight="1">
      <c r="A170" s="440" t="s">
        <v>872</v>
      </c>
      <c r="B170" s="458">
        <v>4000000</v>
      </c>
      <c r="C170" s="465"/>
      <c r="D170" s="458">
        <f t="shared" si="20"/>
        <v>4000000</v>
      </c>
      <c r="E170" s="472"/>
      <c r="F170" s="458">
        <f t="shared" si="19"/>
        <v>4000000</v>
      </c>
    </row>
    <row r="171" spans="1:6" s="433" customFormat="1" ht="33.75" hidden="1" customHeight="1">
      <c r="A171" s="488" t="s">
        <v>761</v>
      </c>
      <c r="B171" s="457">
        <f>B172</f>
        <v>7000000</v>
      </c>
      <c r="C171" s="465"/>
      <c r="D171" s="457">
        <f t="shared" si="20"/>
        <v>7000000</v>
      </c>
      <c r="E171" s="470">
        <f>E172</f>
        <v>0</v>
      </c>
      <c r="F171" s="457">
        <f t="shared" si="19"/>
        <v>7000000</v>
      </c>
    </row>
    <row r="172" spans="1:6" s="433" customFormat="1" ht="128.25" hidden="1" customHeight="1">
      <c r="A172" s="438" t="s">
        <v>873</v>
      </c>
      <c r="B172" s="458">
        <v>7000000</v>
      </c>
      <c r="C172" s="465"/>
      <c r="D172" s="458">
        <f t="shared" si="20"/>
        <v>7000000</v>
      </c>
      <c r="E172" s="472"/>
      <c r="F172" s="458">
        <f t="shared" si="19"/>
        <v>7000000</v>
      </c>
    </row>
    <row r="173" spans="1:6" s="433" customFormat="1" ht="19.5" hidden="1" customHeight="1">
      <c r="A173" s="488" t="s">
        <v>301</v>
      </c>
      <c r="B173" s="457">
        <f>B176+B177+B178+B174+B175</f>
        <v>47288000</v>
      </c>
      <c r="C173" s="457">
        <f>C176+C177+C178+C174+C175</f>
        <v>-2350000</v>
      </c>
      <c r="D173" s="470">
        <f t="shared" si="20"/>
        <v>44938000</v>
      </c>
      <c r="E173" s="457">
        <f>E176+E177+E178+E174+E175</f>
        <v>0</v>
      </c>
      <c r="F173" s="470">
        <f t="shared" si="19"/>
        <v>44938000</v>
      </c>
    </row>
    <row r="174" spans="1:6" s="433" customFormat="1" ht="65.25" hidden="1" customHeight="1">
      <c r="A174" s="469" t="s">
        <v>866</v>
      </c>
      <c r="B174" s="459">
        <v>13000000</v>
      </c>
      <c r="C174" s="465"/>
      <c r="D174" s="459">
        <f t="shared" si="20"/>
        <v>13000000</v>
      </c>
      <c r="E174" s="472"/>
      <c r="F174" s="459">
        <f t="shared" si="19"/>
        <v>13000000</v>
      </c>
    </row>
    <row r="175" spans="1:6" s="433" customFormat="1" ht="50.25" hidden="1" customHeight="1">
      <c r="A175" s="469" t="s">
        <v>864</v>
      </c>
      <c r="B175" s="459">
        <v>12388000</v>
      </c>
      <c r="C175" s="465"/>
      <c r="D175" s="459">
        <f t="shared" si="20"/>
        <v>12388000</v>
      </c>
      <c r="E175" s="472"/>
      <c r="F175" s="459">
        <f t="shared" si="19"/>
        <v>12388000</v>
      </c>
    </row>
    <row r="176" spans="1:6" s="433" customFormat="1" ht="51.75" hidden="1" customHeight="1">
      <c r="A176" s="439" t="s">
        <v>874</v>
      </c>
      <c r="B176" s="459">
        <v>2000000</v>
      </c>
      <c r="C176" s="465"/>
      <c r="D176" s="459">
        <f t="shared" si="20"/>
        <v>2000000</v>
      </c>
      <c r="E176" s="472"/>
      <c r="F176" s="459">
        <f t="shared" ref="F176:F248" si="21">D176+E176</f>
        <v>2000000</v>
      </c>
    </row>
    <row r="177" spans="1:6" s="433" customFormat="1" ht="38.25" hidden="1" customHeight="1">
      <c r="A177" s="439" t="s">
        <v>875</v>
      </c>
      <c r="B177" s="459">
        <v>5900000</v>
      </c>
      <c r="C177" s="459"/>
      <c r="D177" s="459">
        <f t="shared" si="20"/>
        <v>5900000</v>
      </c>
      <c r="E177" s="459"/>
      <c r="F177" s="459">
        <f t="shared" si="21"/>
        <v>5900000</v>
      </c>
    </row>
    <row r="178" spans="1:6" s="433" customFormat="1" ht="23.25" hidden="1" customHeight="1">
      <c r="A178" s="439" t="s">
        <v>876</v>
      </c>
      <c r="B178" s="459">
        <v>14000000</v>
      </c>
      <c r="C178" s="459">
        <v>-2350000</v>
      </c>
      <c r="D178" s="459">
        <f t="shared" si="20"/>
        <v>11650000</v>
      </c>
      <c r="E178" s="459"/>
      <c r="F178" s="459">
        <f t="shared" si="21"/>
        <v>11650000</v>
      </c>
    </row>
    <row r="179" spans="1:6" s="433" customFormat="1" ht="21" hidden="1" customHeight="1">
      <c r="A179" s="489" t="s">
        <v>304</v>
      </c>
      <c r="B179" s="457"/>
      <c r="C179" s="457">
        <f>C180</f>
        <v>1350000</v>
      </c>
      <c r="D179" s="470">
        <f t="shared" si="20"/>
        <v>1350000</v>
      </c>
      <c r="E179" s="457">
        <f>E180</f>
        <v>0</v>
      </c>
      <c r="F179" s="470">
        <f t="shared" si="21"/>
        <v>1350000</v>
      </c>
    </row>
    <row r="180" spans="1:6" s="433" customFormat="1" ht="66" hidden="1" customHeight="1">
      <c r="A180" s="439" t="s">
        <v>877</v>
      </c>
      <c r="B180" s="459"/>
      <c r="C180" s="459">
        <v>1350000</v>
      </c>
      <c r="D180" s="459">
        <f t="shared" si="20"/>
        <v>1350000</v>
      </c>
      <c r="E180" s="459"/>
      <c r="F180" s="459">
        <f t="shared" si="21"/>
        <v>1350000</v>
      </c>
    </row>
    <row r="181" spans="1:6" s="433" customFormat="1" ht="19.5" customHeight="1">
      <c r="A181" s="489" t="s">
        <v>305</v>
      </c>
      <c r="B181" s="457">
        <f>B187+B188+B189+B190+B191+B185+B186</f>
        <v>42290000</v>
      </c>
      <c r="C181" s="457">
        <f>C187+C188+C189+C190+C191+C185+C186+C192</f>
        <v>20920000</v>
      </c>
      <c r="D181" s="470">
        <f t="shared" si="20"/>
        <v>63210000</v>
      </c>
      <c r="E181" s="457">
        <f>E182+E183+E184+E185+E186+E187+E188+E189+E190+E191+E192</f>
        <v>-533000</v>
      </c>
      <c r="F181" s="470">
        <f t="shared" si="21"/>
        <v>62677000</v>
      </c>
    </row>
    <row r="182" spans="1:6" s="433" customFormat="1" ht="18.75" customHeight="1">
      <c r="A182" s="439" t="s">
        <v>952</v>
      </c>
      <c r="B182" s="457"/>
      <c r="C182" s="457"/>
      <c r="D182" s="470"/>
      <c r="E182" s="458">
        <v>3725000</v>
      </c>
      <c r="F182" s="459">
        <f t="shared" si="21"/>
        <v>3725000</v>
      </c>
    </row>
    <row r="183" spans="1:6" s="433" customFormat="1" ht="20.25" customHeight="1">
      <c r="A183" s="439" t="s">
        <v>953</v>
      </c>
      <c r="B183" s="457"/>
      <c r="C183" s="457"/>
      <c r="D183" s="470"/>
      <c r="E183" s="458">
        <v>3833000</v>
      </c>
      <c r="F183" s="459">
        <f t="shared" si="21"/>
        <v>3833000</v>
      </c>
    </row>
    <row r="184" spans="1:6" s="433" customFormat="1" ht="18.75" customHeight="1">
      <c r="A184" s="439" t="s">
        <v>954</v>
      </c>
      <c r="B184" s="457"/>
      <c r="C184" s="457"/>
      <c r="D184" s="470"/>
      <c r="E184" s="458">
        <v>4009000</v>
      </c>
      <c r="F184" s="459">
        <f t="shared" si="21"/>
        <v>4009000</v>
      </c>
    </row>
    <row r="185" spans="1:6" s="433" customFormat="1" ht="63" hidden="1" customHeight="1">
      <c r="A185" s="484" t="s">
        <v>863</v>
      </c>
      <c r="B185" s="459">
        <v>3190000</v>
      </c>
      <c r="C185" s="465"/>
      <c r="D185" s="459">
        <f t="shared" si="20"/>
        <v>3190000</v>
      </c>
      <c r="E185" s="472"/>
      <c r="F185" s="459">
        <f t="shared" si="21"/>
        <v>3190000</v>
      </c>
    </row>
    <row r="186" spans="1:6" s="433" customFormat="1" ht="46.5" customHeight="1">
      <c r="A186" s="485" t="s">
        <v>955</v>
      </c>
      <c r="B186" s="459">
        <v>10000000</v>
      </c>
      <c r="C186" s="465"/>
      <c r="D186" s="459">
        <f t="shared" si="20"/>
        <v>10000000</v>
      </c>
      <c r="E186" s="458">
        <v>-10000000</v>
      </c>
      <c r="F186" s="459">
        <f t="shared" si="21"/>
        <v>0</v>
      </c>
    </row>
    <row r="187" spans="1:6" s="433" customFormat="1" ht="37.5" hidden="1" customHeight="1">
      <c r="A187" s="486" t="s">
        <v>878</v>
      </c>
      <c r="B187" s="459">
        <v>3500000</v>
      </c>
      <c r="C187" s="465"/>
      <c r="D187" s="459">
        <f t="shared" si="20"/>
        <v>3500000</v>
      </c>
      <c r="E187" s="472"/>
      <c r="F187" s="459">
        <f t="shared" si="21"/>
        <v>3500000</v>
      </c>
    </row>
    <row r="188" spans="1:6" s="433" customFormat="1" ht="48.75" customHeight="1">
      <c r="A188" s="439" t="s">
        <v>969</v>
      </c>
      <c r="B188" s="459">
        <v>7000000</v>
      </c>
      <c r="C188" s="459">
        <v>14000000</v>
      </c>
      <c r="D188" s="459">
        <f t="shared" si="20"/>
        <v>21000000</v>
      </c>
      <c r="E188" s="458">
        <v>-2100000</v>
      </c>
      <c r="F188" s="459">
        <f t="shared" si="21"/>
        <v>18900000</v>
      </c>
    </row>
    <row r="189" spans="1:6" s="433" customFormat="1" ht="51.75" hidden="1" customHeight="1">
      <c r="A189" s="439" t="s">
        <v>881</v>
      </c>
      <c r="B189" s="459">
        <v>6200000</v>
      </c>
      <c r="C189" s="459"/>
      <c r="D189" s="459">
        <f t="shared" si="20"/>
        <v>6200000</v>
      </c>
      <c r="E189" s="459"/>
      <c r="F189" s="459">
        <f t="shared" si="21"/>
        <v>6200000</v>
      </c>
    </row>
    <row r="190" spans="1:6" s="433" customFormat="1" ht="32.25" hidden="1" customHeight="1">
      <c r="A190" s="439" t="s">
        <v>882</v>
      </c>
      <c r="B190" s="459">
        <v>10000000</v>
      </c>
      <c r="C190" s="465"/>
      <c r="D190" s="459">
        <f t="shared" si="20"/>
        <v>10000000</v>
      </c>
      <c r="E190" s="472"/>
      <c r="F190" s="459">
        <f t="shared" si="21"/>
        <v>10000000</v>
      </c>
    </row>
    <row r="191" spans="1:6" s="433" customFormat="1" ht="49.5" hidden="1" customHeight="1">
      <c r="A191" s="439" t="s">
        <v>879</v>
      </c>
      <c r="B191" s="459">
        <v>2400000</v>
      </c>
      <c r="C191" s="465"/>
      <c r="D191" s="459">
        <f t="shared" si="20"/>
        <v>2400000</v>
      </c>
      <c r="E191" s="472"/>
      <c r="F191" s="459">
        <f t="shared" si="21"/>
        <v>2400000</v>
      </c>
    </row>
    <row r="192" spans="1:6" s="433" customFormat="1" ht="51" hidden="1" customHeight="1">
      <c r="A192" s="439" t="s">
        <v>880</v>
      </c>
      <c r="B192" s="459"/>
      <c r="C192" s="459">
        <v>6920000</v>
      </c>
      <c r="D192" s="459">
        <f t="shared" si="20"/>
        <v>6920000</v>
      </c>
      <c r="E192" s="459"/>
      <c r="F192" s="459">
        <f t="shared" si="21"/>
        <v>6920000</v>
      </c>
    </row>
    <row r="193" spans="1:6" s="433" customFormat="1" ht="19.5" hidden="1" customHeight="1">
      <c r="A193" s="432" t="s">
        <v>762</v>
      </c>
      <c r="B193" s="470">
        <f>B194+B195+B196</f>
        <v>21200000</v>
      </c>
      <c r="C193" s="465"/>
      <c r="D193" s="470">
        <f t="shared" si="20"/>
        <v>21200000</v>
      </c>
      <c r="E193" s="470">
        <f>E194+E195+E196</f>
        <v>0</v>
      </c>
      <c r="F193" s="470">
        <f t="shared" si="21"/>
        <v>21200000</v>
      </c>
    </row>
    <row r="194" spans="1:6" s="433" customFormat="1" ht="33.75" hidden="1" customHeight="1">
      <c r="A194" s="439" t="s">
        <v>931</v>
      </c>
      <c r="B194" s="459">
        <v>11200000</v>
      </c>
      <c r="C194" s="465"/>
      <c r="D194" s="459">
        <f t="shared" si="20"/>
        <v>11200000</v>
      </c>
      <c r="E194" s="472"/>
      <c r="F194" s="459">
        <f t="shared" si="21"/>
        <v>11200000</v>
      </c>
    </row>
    <row r="195" spans="1:6" s="433" customFormat="1" ht="35.25" hidden="1" customHeight="1">
      <c r="A195" s="439" t="s">
        <v>930</v>
      </c>
      <c r="B195" s="459">
        <v>4000000</v>
      </c>
      <c r="C195" s="465"/>
      <c r="D195" s="459">
        <f t="shared" si="20"/>
        <v>4000000</v>
      </c>
      <c r="E195" s="472"/>
      <c r="F195" s="459">
        <f t="shared" si="21"/>
        <v>4000000</v>
      </c>
    </row>
    <row r="196" spans="1:6" s="433" customFormat="1" ht="34.5" hidden="1" customHeight="1">
      <c r="A196" s="439" t="s">
        <v>929</v>
      </c>
      <c r="B196" s="459">
        <v>6000000</v>
      </c>
      <c r="C196" s="465"/>
      <c r="D196" s="459">
        <f t="shared" si="20"/>
        <v>6000000</v>
      </c>
      <c r="E196" s="472"/>
      <c r="F196" s="459">
        <f t="shared" si="21"/>
        <v>6000000</v>
      </c>
    </row>
    <row r="197" spans="1:6" s="433" customFormat="1" ht="19.5" customHeight="1">
      <c r="A197" s="488" t="s">
        <v>297</v>
      </c>
      <c r="B197" s="457">
        <f>B200+B198+B199</f>
        <v>21860000</v>
      </c>
      <c r="C197" s="457">
        <f>C200+C198+C199</f>
        <v>-1000000</v>
      </c>
      <c r="D197" s="470">
        <f t="shared" si="20"/>
        <v>20860000</v>
      </c>
      <c r="E197" s="457">
        <f>E200+E198+E199</f>
        <v>-1627000</v>
      </c>
      <c r="F197" s="470">
        <f t="shared" si="21"/>
        <v>19233000</v>
      </c>
    </row>
    <row r="198" spans="1:6" s="433" customFormat="1" ht="33.75" customHeight="1">
      <c r="A198" s="477" t="s">
        <v>956</v>
      </c>
      <c r="B198" s="459">
        <v>10000000</v>
      </c>
      <c r="C198" s="465"/>
      <c r="D198" s="459">
        <f t="shared" si="20"/>
        <v>10000000</v>
      </c>
      <c r="E198" s="458">
        <v>-1567000</v>
      </c>
      <c r="F198" s="459">
        <f t="shared" si="21"/>
        <v>8433000</v>
      </c>
    </row>
    <row r="199" spans="1:6" s="433" customFormat="1" ht="46.5" customHeight="1">
      <c r="A199" s="440" t="s">
        <v>957</v>
      </c>
      <c r="B199" s="459">
        <v>9360000</v>
      </c>
      <c r="C199" s="465"/>
      <c r="D199" s="459">
        <f t="shared" si="20"/>
        <v>9360000</v>
      </c>
      <c r="E199" s="458">
        <v>-60000</v>
      </c>
      <c r="F199" s="459">
        <f t="shared" si="21"/>
        <v>9300000</v>
      </c>
    </row>
    <row r="200" spans="1:6" s="433" customFormat="1" ht="33.75" hidden="1" customHeight="1">
      <c r="A200" s="440" t="s">
        <v>883</v>
      </c>
      <c r="B200" s="459">
        <v>2500000</v>
      </c>
      <c r="C200" s="459">
        <v>-1000000</v>
      </c>
      <c r="D200" s="459">
        <f t="shared" si="20"/>
        <v>1500000</v>
      </c>
      <c r="E200" s="459"/>
      <c r="F200" s="459">
        <f t="shared" si="21"/>
        <v>1500000</v>
      </c>
    </row>
    <row r="201" spans="1:6" s="433" customFormat="1" ht="19.5" customHeight="1">
      <c r="A201" s="488" t="s">
        <v>526</v>
      </c>
      <c r="B201" s="457">
        <f>B203+B204+B202</f>
        <v>24500000</v>
      </c>
      <c r="C201" s="457">
        <f>C203+C204+C202</f>
        <v>4000000</v>
      </c>
      <c r="D201" s="470">
        <f t="shared" si="20"/>
        <v>28500000</v>
      </c>
      <c r="E201" s="457">
        <f>E203+E204+E202</f>
        <v>-4000000</v>
      </c>
      <c r="F201" s="470">
        <f t="shared" si="21"/>
        <v>24500000</v>
      </c>
    </row>
    <row r="202" spans="1:6" s="433" customFormat="1" ht="50.25" hidden="1" customHeight="1">
      <c r="A202" s="440" t="s">
        <v>867</v>
      </c>
      <c r="B202" s="459">
        <v>15400000</v>
      </c>
      <c r="C202" s="465"/>
      <c r="D202" s="459">
        <f t="shared" si="20"/>
        <v>15400000</v>
      </c>
      <c r="E202" s="472"/>
      <c r="F202" s="459">
        <f t="shared" si="21"/>
        <v>15400000</v>
      </c>
    </row>
    <row r="203" spans="1:6" s="433" customFormat="1" ht="31.5" customHeight="1">
      <c r="A203" s="440" t="s">
        <v>958</v>
      </c>
      <c r="B203" s="441">
        <v>5000000</v>
      </c>
      <c r="C203" s="441">
        <v>4000000</v>
      </c>
      <c r="D203" s="441">
        <f t="shared" si="20"/>
        <v>9000000</v>
      </c>
      <c r="E203" s="441">
        <v>-4000000</v>
      </c>
      <c r="F203" s="441">
        <f t="shared" si="21"/>
        <v>5000000</v>
      </c>
    </row>
    <row r="204" spans="1:6" s="433" customFormat="1" ht="50.25" hidden="1" customHeight="1">
      <c r="A204" s="440" t="s">
        <v>884</v>
      </c>
      <c r="B204" s="459">
        <v>4100000</v>
      </c>
      <c r="C204" s="441"/>
      <c r="D204" s="459">
        <f t="shared" si="20"/>
        <v>4100000</v>
      </c>
      <c r="E204" s="441"/>
      <c r="F204" s="459">
        <f t="shared" si="21"/>
        <v>4100000</v>
      </c>
    </row>
    <row r="205" spans="1:6" s="433" customFormat="1" ht="18" hidden="1" customHeight="1">
      <c r="A205" s="488" t="s">
        <v>525</v>
      </c>
      <c r="B205" s="457">
        <f>B207+B208+B206</f>
        <v>22972000</v>
      </c>
      <c r="C205" s="465"/>
      <c r="D205" s="470">
        <f t="shared" si="20"/>
        <v>22972000</v>
      </c>
      <c r="E205" s="470">
        <f>E206+E207+E208</f>
        <v>0</v>
      </c>
      <c r="F205" s="470">
        <f t="shared" si="21"/>
        <v>22972000</v>
      </c>
    </row>
    <row r="206" spans="1:6" s="433" customFormat="1" ht="48" hidden="1" customHeight="1">
      <c r="A206" s="440" t="s">
        <v>868</v>
      </c>
      <c r="B206" s="441">
        <v>11972000</v>
      </c>
      <c r="C206" s="465"/>
      <c r="D206" s="441">
        <f t="shared" si="20"/>
        <v>11972000</v>
      </c>
      <c r="E206" s="472"/>
      <c r="F206" s="441">
        <f t="shared" si="21"/>
        <v>11972000</v>
      </c>
    </row>
    <row r="207" spans="1:6" s="433" customFormat="1" ht="36.75" hidden="1" customHeight="1">
      <c r="A207" s="440" t="s">
        <v>886</v>
      </c>
      <c r="B207" s="458">
        <v>10000000</v>
      </c>
      <c r="C207" s="465"/>
      <c r="D207" s="458">
        <f t="shared" si="20"/>
        <v>10000000</v>
      </c>
      <c r="E207" s="472"/>
      <c r="F207" s="458">
        <f t="shared" si="21"/>
        <v>10000000</v>
      </c>
    </row>
    <row r="208" spans="1:6" s="433" customFormat="1" ht="20.25" hidden="1" customHeight="1">
      <c r="A208" s="440" t="s">
        <v>885</v>
      </c>
      <c r="B208" s="458">
        <v>1000000</v>
      </c>
      <c r="C208" s="465"/>
      <c r="D208" s="458">
        <f t="shared" si="20"/>
        <v>1000000</v>
      </c>
      <c r="E208" s="472"/>
      <c r="F208" s="458">
        <f t="shared" si="21"/>
        <v>1000000</v>
      </c>
    </row>
    <row r="209" spans="1:6" s="433" customFormat="1" ht="18.75" customHeight="1">
      <c r="A209" s="488" t="s">
        <v>530</v>
      </c>
      <c r="B209" s="457">
        <f>B210+B211+B212</f>
        <v>10600000</v>
      </c>
      <c r="C209" s="457">
        <f>C210+C211+C212+C213</f>
        <v>9000000</v>
      </c>
      <c r="D209" s="470">
        <f t="shared" si="20"/>
        <v>19600000</v>
      </c>
      <c r="E209" s="457">
        <f>E210+E211+E212+E213</f>
        <v>0</v>
      </c>
      <c r="F209" s="470">
        <f t="shared" si="21"/>
        <v>19600000</v>
      </c>
    </row>
    <row r="210" spans="1:6" s="433" customFormat="1" ht="49.5" hidden="1" customHeight="1">
      <c r="A210" s="439" t="s">
        <v>887</v>
      </c>
      <c r="B210" s="459">
        <v>800000</v>
      </c>
      <c r="C210" s="465"/>
      <c r="D210" s="459">
        <f t="shared" si="20"/>
        <v>800000</v>
      </c>
      <c r="E210" s="472"/>
      <c r="F210" s="459">
        <f t="shared" si="21"/>
        <v>800000</v>
      </c>
    </row>
    <row r="211" spans="1:6" s="433" customFormat="1" ht="46.5" customHeight="1">
      <c r="A211" s="439" t="s">
        <v>959</v>
      </c>
      <c r="B211" s="459">
        <v>7000000</v>
      </c>
      <c r="C211" s="465"/>
      <c r="D211" s="459">
        <f t="shared" si="20"/>
        <v>7000000</v>
      </c>
      <c r="E211" s="472">
        <v>9000000</v>
      </c>
      <c r="F211" s="459">
        <f t="shared" si="21"/>
        <v>16000000</v>
      </c>
    </row>
    <row r="212" spans="1:6" s="433" customFormat="1" ht="66" hidden="1" customHeight="1">
      <c r="A212" s="439" t="s">
        <v>888</v>
      </c>
      <c r="B212" s="459">
        <v>2800000</v>
      </c>
      <c r="C212" s="465"/>
      <c r="D212" s="459">
        <f t="shared" si="20"/>
        <v>2800000</v>
      </c>
      <c r="E212" s="472"/>
      <c r="F212" s="459">
        <f t="shared" si="21"/>
        <v>2800000</v>
      </c>
    </row>
    <row r="213" spans="1:6" s="433" customFormat="1" ht="33" customHeight="1">
      <c r="A213" s="439" t="s">
        <v>960</v>
      </c>
      <c r="B213" s="459"/>
      <c r="C213" s="459">
        <v>9000000</v>
      </c>
      <c r="D213" s="459">
        <f t="shared" si="20"/>
        <v>9000000</v>
      </c>
      <c r="E213" s="459">
        <v>-9000000</v>
      </c>
      <c r="F213" s="459">
        <f t="shared" si="21"/>
        <v>0</v>
      </c>
    </row>
    <row r="214" spans="1:6" s="433" customFormat="1" ht="19.5" customHeight="1">
      <c r="A214" s="431" t="s">
        <v>806</v>
      </c>
      <c r="B214" s="457">
        <f>B215+B216</f>
        <v>5800000</v>
      </c>
      <c r="C214" s="465"/>
      <c r="D214" s="470">
        <f t="shared" si="20"/>
        <v>5800000</v>
      </c>
      <c r="E214" s="470">
        <f>E215+E216</f>
        <v>140000</v>
      </c>
      <c r="F214" s="470">
        <f t="shared" si="21"/>
        <v>5940000</v>
      </c>
    </row>
    <row r="215" spans="1:6" s="433" customFormat="1" ht="31.5" customHeight="1">
      <c r="A215" s="477" t="s">
        <v>961</v>
      </c>
      <c r="B215" s="459">
        <v>2800000</v>
      </c>
      <c r="C215" s="465"/>
      <c r="D215" s="459">
        <f t="shared" si="20"/>
        <v>2800000</v>
      </c>
      <c r="E215" s="458">
        <v>74000</v>
      </c>
      <c r="F215" s="459">
        <f t="shared" si="21"/>
        <v>2874000</v>
      </c>
    </row>
    <row r="216" spans="1:6" s="433" customFormat="1" ht="32.25" customHeight="1">
      <c r="A216" s="469" t="s">
        <v>962</v>
      </c>
      <c r="B216" s="459">
        <v>3000000</v>
      </c>
      <c r="C216" s="465"/>
      <c r="D216" s="459">
        <f t="shared" si="20"/>
        <v>3000000</v>
      </c>
      <c r="E216" s="458">
        <v>66000</v>
      </c>
      <c r="F216" s="459">
        <f t="shared" si="21"/>
        <v>3066000</v>
      </c>
    </row>
    <row r="217" spans="1:6" s="433" customFormat="1" ht="21.75" customHeight="1">
      <c r="A217" s="432" t="s">
        <v>303</v>
      </c>
      <c r="B217" s="457">
        <f>B218</f>
        <v>3500000</v>
      </c>
      <c r="C217" s="465"/>
      <c r="D217" s="470">
        <f t="shared" si="20"/>
        <v>3500000</v>
      </c>
      <c r="E217" s="470">
        <f>E218</f>
        <v>-3500000</v>
      </c>
      <c r="F217" s="470">
        <f t="shared" si="21"/>
        <v>0</v>
      </c>
    </row>
    <row r="218" spans="1:6" s="433" customFormat="1" ht="31.5" customHeight="1">
      <c r="A218" s="440" t="s">
        <v>963</v>
      </c>
      <c r="B218" s="459">
        <v>3500000</v>
      </c>
      <c r="C218" s="465"/>
      <c r="D218" s="459">
        <f t="shared" si="20"/>
        <v>3500000</v>
      </c>
      <c r="E218" s="458">
        <v>-3500000</v>
      </c>
      <c r="F218" s="459">
        <f t="shared" si="21"/>
        <v>0</v>
      </c>
    </row>
    <row r="219" spans="1:6" s="415" customFormat="1" ht="66" customHeight="1">
      <c r="A219" s="431" t="s">
        <v>970</v>
      </c>
      <c r="B219" s="447">
        <f t="shared" ref="B219:C219" si="22">B220+B288</f>
        <v>67937000</v>
      </c>
      <c r="C219" s="447">
        <f t="shared" si="22"/>
        <v>24000000</v>
      </c>
      <c r="D219" s="447">
        <f t="shared" ref="D219:D282" si="23">B219+C219</f>
        <v>91937000</v>
      </c>
      <c r="E219" s="447">
        <f t="shared" ref="E219" si="24">E220+E288</f>
        <v>-13333900</v>
      </c>
      <c r="F219" s="447">
        <f>D219+E219</f>
        <v>78603100</v>
      </c>
    </row>
    <row r="220" spans="1:6" s="415" customFormat="1" ht="51" customHeight="1">
      <c r="A220" s="407" t="s">
        <v>522</v>
      </c>
      <c r="B220" s="419">
        <f>B221+B224+B229+B231+B233+B237+B241+B244+B251+B255+B257+B262+B264+B266+B270+B274+B280+B283+B285</f>
        <v>67937000</v>
      </c>
      <c r="C220" s="419">
        <f>C221+C224+C229+C231+C233+C237+C241+C244+C251+C255+C257+C262+C264+C266+C270+C274+C280+C283+C285</f>
        <v>9000000</v>
      </c>
      <c r="D220" s="419">
        <f t="shared" si="23"/>
        <v>76937000</v>
      </c>
      <c r="E220" s="419">
        <f>E221+E224+E229+E231+E233+E237+E241+E244+E251+E255+E257+E262+E264+E266+E270+E274+E280+E283+E285</f>
        <v>-11833900</v>
      </c>
      <c r="F220" s="419">
        <f t="shared" si="21"/>
        <v>65103100</v>
      </c>
    </row>
    <row r="221" spans="1:6" s="389" customFormat="1" ht="18.75" hidden="1" customHeight="1">
      <c r="A221" s="403" t="s">
        <v>523</v>
      </c>
      <c r="B221" s="419">
        <f t="shared" ref="B221" si="25">B222+B223</f>
        <v>0</v>
      </c>
      <c r="C221" s="465"/>
      <c r="D221" s="419">
        <f t="shared" si="23"/>
        <v>0</v>
      </c>
      <c r="E221" s="472"/>
      <c r="F221" s="419">
        <f t="shared" si="21"/>
        <v>0</v>
      </c>
    </row>
    <row r="222" spans="1:6" s="389" customFormat="1" ht="33.75" hidden="1" customHeight="1">
      <c r="A222" s="408" t="s">
        <v>556</v>
      </c>
      <c r="B222" s="409"/>
      <c r="C222" s="465"/>
      <c r="D222" s="409">
        <f t="shared" si="23"/>
        <v>0</v>
      </c>
      <c r="E222" s="472"/>
      <c r="F222" s="409">
        <f t="shared" si="21"/>
        <v>0</v>
      </c>
    </row>
    <row r="223" spans="1:6" s="389" customFormat="1" ht="19.5" hidden="1" customHeight="1">
      <c r="A223" s="408" t="s">
        <v>569</v>
      </c>
      <c r="B223" s="409"/>
      <c r="C223" s="465"/>
      <c r="D223" s="409">
        <f t="shared" si="23"/>
        <v>0</v>
      </c>
      <c r="E223" s="472"/>
      <c r="F223" s="409">
        <f t="shared" si="21"/>
        <v>0</v>
      </c>
    </row>
    <row r="224" spans="1:6" s="389" customFormat="1" ht="18" customHeight="1">
      <c r="A224" s="397" t="s">
        <v>297</v>
      </c>
      <c r="B224" s="421">
        <f t="shared" ref="B224" si="26">B225+B226+B227+B228</f>
        <v>22510000</v>
      </c>
      <c r="C224" s="465"/>
      <c r="D224" s="421">
        <f t="shared" si="23"/>
        <v>22510000</v>
      </c>
      <c r="E224" s="470">
        <f>E225</f>
        <v>-13565600</v>
      </c>
      <c r="F224" s="421">
        <f t="shared" si="21"/>
        <v>8944400</v>
      </c>
    </row>
    <row r="225" spans="1:6" s="389" customFormat="1" ht="48.75" customHeight="1">
      <c r="A225" s="408" t="s">
        <v>805</v>
      </c>
      <c r="B225" s="409">
        <v>22510000</v>
      </c>
      <c r="C225" s="465"/>
      <c r="D225" s="409">
        <f t="shared" si="23"/>
        <v>22510000</v>
      </c>
      <c r="E225" s="472">
        <v>-13565600</v>
      </c>
      <c r="F225" s="409">
        <f t="shared" si="21"/>
        <v>8944400</v>
      </c>
    </row>
    <row r="226" spans="1:6" s="389" customFormat="1" ht="50.25" hidden="1" customHeight="1">
      <c r="A226" s="408" t="s">
        <v>755</v>
      </c>
      <c r="B226" s="409"/>
      <c r="C226" s="465"/>
      <c r="D226" s="409">
        <f t="shared" si="23"/>
        <v>0</v>
      </c>
      <c r="E226" s="472"/>
      <c r="F226" s="409">
        <f t="shared" si="21"/>
        <v>0</v>
      </c>
    </row>
    <row r="227" spans="1:6" s="389" customFormat="1" ht="48" hidden="1" customHeight="1">
      <c r="A227" s="408" t="s">
        <v>727</v>
      </c>
      <c r="B227" s="409"/>
      <c r="C227" s="465"/>
      <c r="D227" s="409">
        <f t="shared" si="23"/>
        <v>0</v>
      </c>
      <c r="E227" s="472"/>
      <c r="F227" s="409">
        <f t="shared" si="21"/>
        <v>0</v>
      </c>
    </row>
    <row r="228" spans="1:6" s="389" customFormat="1" ht="33.75" hidden="1" customHeight="1">
      <c r="A228" s="408" t="s">
        <v>728</v>
      </c>
      <c r="B228" s="409"/>
      <c r="C228" s="465"/>
      <c r="D228" s="409">
        <f t="shared" si="23"/>
        <v>0</v>
      </c>
      <c r="E228" s="472"/>
      <c r="F228" s="409">
        <f t="shared" si="21"/>
        <v>0</v>
      </c>
    </row>
    <row r="229" spans="1:6" s="389" customFormat="1" ht="20.25" customHeight="1">
      <c r="A229" s="405" t="s">
        <v>305</v>
      </c>
      <c r="B229" s="487">
        <f t="shared" ref="B229:B231" si="27">B230</f>
        <v>7500000</v>
      </c>
      <c r="C229" s="465"/>
      <c r="D229" s="487">
        <f t="shared" si="23"/>
        <v>7500000</v>
      </c>
      <c r="E229" s="470">
        <f>E230</f>
        <v>-727300</v>
      </c>
      <c r="F229" s="487">
        <f t="shared" si="21"/>
        <v>6772700</v>
      </c>
    </row>
    <row r="230" spans="1:6" s="389" customFormat="1" ht="50.25" customHeight="1">
      <c r="A230" s="408" t="s">
        <v>768</v>
      </c>
      <c r="B230" s="409">
        <v>7500000</v>
      </c>
      <c r="C230" s="465"/>
      <c r="D230" s="409">
        <f t="shared" si="23"/>
        <v>7500000</v>
      </c>
      <c r="E230" s="472">
        <v>-727300</v>
      </c>
      <c r="F230" s="409">
        <f t="shared" si="21"/>
        <v>6772700</v>
      </c>
    </row>
    <row r="231" spans="1:6" s="389" customFormat="1" ht="19.5" customHeight="1">
      <c r="A231" s="397" t="s">
        <v>524</v>
      </c>
      <c r="B231" s="487">
        <f t="shared" si="27"/>
        <v>3000000</v>
      </c>
      <c r="C231" s="465"/>
      <c r="D231" s="487">
        <f t="shared" si="23"/>
        <v>3000000</v>
      </c>
      <c r="E231" s="470">
        <f>E232</f>
        <v>105900</v>
      </c>
      <c r="F231" s="487">
        <f t="shared" si="21"/>
        <v>3105900</v>
      </c>
    </row>
    <row r="232" spans="1:6" s="389" customFormat="1" ht="51" customHeight="1">
      <c r="A232" s="408" t="s">
        <v>769</v>
      </c>
      <c r="B232" s="409">
        <v>3000000</v>
      </c>
      <c r="C232" s="465"/>
      <c r="D232" s="409">
        <f t="shared" si="23"/>
        <v>3000000</v>
      </c>
      <c r="E232" s="472">
        <v>105900</v>
      </c>
      <c r="F232" s="409">
        <f t="shared" si="21"/>
        <v>3105900</v>
      </c>
    </row>
    <row r="233" spans="1:6" s="389" customFormat="1" ht="15.75" hidden="1" customHeight="1">
      <c r="A233" s="423" t="s">
        <v>525</v>
      </c>
      <c r="B233" s="460">
        <f t="shared" ref="B233" si="28">B234+B235+B236</f>
        <v>0</v>
      </c>
      <c r="C233" s="465"/>
      <c r="D233" s="460">
        <f t="shared" si="23"/>
        <v>0</v>
      </c>
      <c r="E233" s="472"/>
      <c r="F233" s="460">
        <f t="shared" si="21"/>
        <v>0</v>
      </c>
    </row>
    <row r="234" spans="1:6" s="389" customFormat="1" ht="20.25" hidden="1" customHeight="1">
      <c r="A234" s="402" t="s">
        <v>555</v>
      </c>
      <c r="B234" s="409"/>
      <c r="C234" s="465"/>
      <c r="D234" s="409">
        <f t="shared" si="23"/>
        <v>0</v>
      </c>
      <c r="E234" s="472"/>
      <c r="F234" s="409">
        <f t="shared" si="21"/>
        <v>0</v>
      </c>
    </row>
    <row r="235" spans="1:6" s="389" customFormat="1" ht="18" hidden="1" customHeight="1">
      <c r="A235" s="402" t="s">
        <v>558</v>
      </c>
      <c r="B235" s="409"/>
      <c r="C235" s="465"/>
      <c r="D235" s="409">
        <f t="shared" si="23"/>
        <v>0</v>
      </c>
      <c r="E235" s="472"/>
      <c r="F235" s="409">
        <f t="shared" si="21"/>
        <v>0</v>
      </c>
    </row>
    <row r="236" spans="1:6" s="389" customFormat="1" ht="33" hidden="1" customHeight="1">
      <c r="A236" s="428" t="s">
        <v>559</v>
      </c>
      <c r="B236" s="409"/>
      <c r="C236" s="465"/>
      <c r="D236" s="409">
        <f t="shared" si="23"/>
        <v>0</v>
      </c>
      <c r="E236" s="472"/>
      <c r="F236" s="409">
        <f t="shared" si="21"/>
        <v>0</v>
      </c>
    </row>
    <row r="237" spans="1:6" s="389" customFormat="1" ht="19.5" customHeight="1">
      <c r="A237" s="405" t="s">
        <v>526</v>
      </c>
      <c r="B237" s="487">
        <f t="shared" ref="B237" si="29">B238+B239+B240</f>
        <v>2850000</v>
      </c>
      <c r="C237" s="465"/>
      <c r="D237" s="487">
        <f t="shared" si="23"/>
        <v>2850000</v>
      </c>
      <c r="E237" s="470">
        <f>E238+E239+E240</f>
        <v>-742400</v>
      </c>
      <c r="F237" s="487">
        <f t="shared" si="21"/>
        <v>2107600</v>
      </c>
    </row>
    <row r="238" spans="1:6" s="389" customFormat="1" ht="48" customHeight="1">
      <c r="A238" s="408" t="s">
        <v>560</v>
      </c>
      <c r="B238" s="409"/>
      <c r="C238" s="465"/>
      <c r="D238" s="409"/>
      <c r="E238" s="472">
        <v>2107600</v>
      </c>
      <c r="F238" s="409">
        <f t="shared" si="21"/>
        <v>2107600</v>
      </c>
    </row>
    <row r="239" spans="1:6" s="389" customFormat="1" ht="49.5" customHeight="1">
      <c r="A239" s="408" t="s">
        <v>729</v>
      </c>
      <c r="B239" s="409">
        <v>1425000</v>
      </c>
      <c r="C239" s="465"/>
      <c r="D239" s="409">
        <f t="shared" si="23"/>
        <v>1425000</v>
      </c>
      <c r="E239" s="472">
        <v>-1425000</v>
      </c>
      <c r="F239" s="409">
        <f t="shared" si="21"/>
        <v>0</v>
      </c>
    </row>
    <row r="240" spans="1:6" s="389" customFormat="1" ht="49.5" customHeight="1">
      <c r="A240" s="408" t="s">
        <v>730</v>
      </c>
      <c r="B240" s="409">
        <v>1425000</v>
      </c>
      <c r="C240" s="465"/>
      <c r="D240" s="409">
        <f t="shared" si="23"/>
        <v>1425000</v>
      </c>
      <c r="E240" s="472">
        <v>-1425000</v>
      </c>
      <c r="F240" s="409">
        <f t="shared" si="21"/>
        <v>0</v>
      </c>
    </row>
    <row r="241" spans="1:6" s="389" customFormat="1" ht="19.5" hidden="1" customHeight="1">
      <c r="A241" s="423" t="s">
        <v>566</v>
      </c>
      <c r="B241" s="460">
        <f t="shared" ref="B241" si="30">B242+B243</f>
        <v>0</v>
      </c>
      <c r="C241" s="465"/>
      <c r="D241" s="460">
        <f t="shared" si="23"/>
        <v>0</v>
      </c>
      <c r="E241" s="472"/>
      <c r="F241" s="460">
        <f t="shared" si="21"/>
        <v>0</v>
      </c>
    </row>
    <row r="242" spans="1:6" s="389" customFormat="1" ht="47.25" hidden="1" customHeight="1">
      <c r="A242" s="408" t="s">
        <v>731</v>
      </c>
      <c r="B242" s="409"/>
      <c r="C242" s="465"/>
      <c r="D242" s="409">
        <f t="shared" si="23"/>
        <v>0</v>
      </c>
      <c r="E242" s="472"/>
      <c r="F242" s="409">
        <f t="shared" si="21"/>
        <v>0</v>
      </c>
    </row>
    <row r="243" spans="1:6" s="389" customFormat="1" ht="33" hidden="1" customHeight="1">
      <c r="A243" s="408" t="s">
        <v>732</v>
      </c>
      <c r="B243" s="409"/>
      <c r="C243" s="465"/>
      <c r="D243" s="409">
        <f t="shared" si="23"/>
        <v>0</v>
      </c>
      <c r="E243" s="472"/>
      <c r="F243" s="409">
        <f t="shared" si="21"/>
        <v>0</v>
      </c>
    </row>
    <row r="244" spans="1:6" s="389" customFormat="1" ht="22.5" customHeight="1">
      <c r="A244" s="405" t="s">
        <v>527</v>
      </c>
      <c r="B244" s="421">
        <f t="shared" ref="B244" si="31">B245+B246+B247+B248+B249+B250</f>
        <v>2500000</v>
      </c>
      <c r="C244" s="465"/>
      <c r="D244" s="421">
        <f t="shared" si="23"/>
        <v>2500000</v>
      </c>
      <c r="E244" s="470">
        <f>E245</f>
        <v>9380000</v>
      </c>
      <c r="F244" s="421">
        <f t="shared" si="21"/>
        <v>11880000</v>
      </c>
    </row>
    <row r="245" spans="1:6" s="389" customFormat="1" ht="34.5" customHeight="1">
      <c r="A245" s="408" t="s">
        <v>770</v>
      </c>
      <c r="B245" s="409">
        <v>2500000</v>
      </c>
      <c r="C245" s="465"/>
      <c r="D245" s="409">
        <f t="shared" si="23"/>
        <v>2500000</v>
      </c>
      <c r="E245" s="472">
        <v>9380000</v>
      </c>
      <c r="F245" s="409">
        <f t="shared" si="21"/>
        <v>11880000</v>
      </c>
    </row>
    <row r="246" spans="1:6" s="389" customFormat="1" ht="33" hidden="1" customHeight="1">
      <c r="A246" s="408" t="s">
        <v>554</v>
      </c>
      <c r="B246" s="409"/>
      <c r="C246" s="465"/>
      <c r="D246" s="409">
        <f t="shared" si="23"/>
        <v>0</v>
      </c>
      <c r="E246" s="472"/>
      <c r="F246" s="409">
        <f t="shared" si="21"/>
        <v>0</v>
      </c>
    </row>
    <row r="247" spans="1:6" s="389" customFormat="1" ht="33" hidden="1" customHeight="1">
      <c r="A247" s="408" t="s">
        <v>561</v>
      </c>
      <c r="B247" s="409"/>
      <c r="C247" s="465"/>
      <c r="D247" s="409">
        <f t="shared" si="23"/>
        <v>0</v>
      </c>
      <c r="E247" s="472"/>
      <c r="F247" s="409">
        <f t="shared" si="21"/>
        <v>0</v>
      </c>
    </row>
    <row r="248" spans="1:6" s="389" customFormat="1" ht="33" hidden="1" customHeight="1">
      <c r="A248" s="408" t="s">
        <v>562</v>
      </c>
      <c r="B248" s="409"/>
      <c r="C248" s="465"/>
      <c r="D248" s="409">
        <f t="shared" si="23"/>
        <v>0</v>
      </c>
      <c r="E248" s="472"/>
      <c r="F248" s="409">
        <f t="shared" si="21"/>
        <v>0</v>
      </c>
    </row>
    <row r="249" spans="1:6" s="389" customFormat="1" ht="46.5" hidden="1" customHeight="1">
      <c r="A249" s="408" t="s">
        <v>563</v>
      </c>
      <c r="B249" s="409"/>
      <c r="C249" s="465"/>
      <c r="D249" s="409">
        <f t="shared" si="23"/>
        <v>0</v>
      </c>
      <c r="E249" s="472"/>
      <c r="F249" s="409">
        <f t="shared" ref="F249:F287" si="32">D249+E249</f>
        <v>0</v>
      </c>
    </row>
    <row r="250" spans="1:6" s="389" customFormat="1" ht="64.5" hidden="1" customHeight="1">
      <c r="A250" s="408" t="s">
        <v>733</v>
      </c>
      <c r="B250" s="409"/>
      <c r="C250" s="465"/>
      <c r="D250" s="409">
        <f t="shared" si="23"/>
        <v>0</v>
      </c>
      <c r="E250" s="472"/>
      <c r="F250" s="409">
        <f t="shared" si="32"/>
        <v>0</v>
      </c>
    </row>
    <row r="251" spans="1:6" s="389" customFormat="1" ht="17.25" hidden="1" customHeight="1">
      <c r="A251" s="423" t="s">
        <v>298</v>
      </c>
      <c r="B251" s="460">
        <f t="shared" ref="B251" si="33">B252+B253+B254</f>
        <v>0</v>
      </c>
      <c r="C251" s="465"/>
      <c r="D251" s="460">
        <f t="shared" si="23"/>
        <v>0</v>
      </c>
      <c r="E251" s="472"/>
      <c r="F251" s="460">
        <f t="shared" si="32"/>
        <v>0</v>
      </c>
    </row>
    <row r="252" spans="1:6" s="389" customFormat="1" ht="21" hidden="1" customHeight="1">
      <c r="A252" s="408" t="s">
        <v>553</v>
      </c>
      <c r="B252" s="409"/>
      <c r="C252" s="465"/>
      <c r="D252" s="409">
        <f t="shared" si="23"/>
        <v>0</v>
      </c>
      <c r="E252" s="472"/>
      <c r="F252" s="409">
        <f t="shared" si="32"/>
        <v>0</v>
      </c>
    </row>
    <row r="253" spans="1:6" s="414" customFormat="1" ht="18" hidden="1" customHeight="1">
      <c r="A253" s="408" t="s">
        <v>734</v>
      </c>
      <c r="B253" s="409"/>
      <c r="C253" s="469"/>
      <c r="D253" s="409">
        <f t="shared" si="23"/>
        <v>0</v>
      </c>
      <c r="E253" s="409"/>
      <c r="F253" s="409">
        <f t="shared" si="32"/>
        <v>0</v>
      </c>
    </row>
    <row r="254" spans="1:6" s="414" customFormat="1" ht="18" hidden="1" customHeight="1">
      <c r="A254" s="408" t="s">
        <v>735</v>
      </c>
      <c r="B254" s="409"/>
      <c r="C254" s="469"/>
      <c r="D254" s="409">
        <f t="shared" si="23"/>
        <v>0</v>
      </c>
      <c r="E254" s="409"/>
      <c r="F254" s="409">
        <f t="shared" si="32"/>
        <v>0</v>
      </c>
    </row>
    <row r="255" spans="1:6" s="389" customFormat="1" ht="21" customHeight="1">
      <c r="A255" s="405" t="s">
        <v>528</v>
      </c>
      <c r="B255" s="487">
        <f t="shared" ref="B255" si="34">B256</f>
        <v>6056000</v>
      </c>
      <c r="C255" s="465"/>
      <c r="D255" s="487">
        <f t="shared" si="23"/>
        <v>6056000</v>
      </c>
      <c r="E255" s="470">
        <f>E256</f>
        <v>-38600</v>
      </c>
      <c r="F255" s="487">
        <f t="shared" si="32"/>
        <v>6017400</v>
      </c>
    </row>
    <row r="256" spans="1:6" s="389" customFormat="1" ht="62.25" customHeight="1">
      <c r="A256" s="408" t="s">
        <v>971</v>
      </c>
      <c r="B256" s="409">
        <v>6056000</v>
      </c>
      <c r="C256" s="465"/>
      <c r="D256" s="409">
        <f t="shared" si="23"/>
        <v>6056000</v>
      </c>
      <c r="E256" s="472">
        <v>-38600</v>
      </c>
      <c r="F256" s="409">
        <f t="shared" si="32"/>
        <v>6017400</v>
      </c>
    </row>
    <row r="257" spans="1:6" s="389" customFormat="1" ht="22.5" customHeight="1">
      <c r="A257" s="405" t="s">
        <v>302</v>
      </c>
      <c r="B257" s="487">
        <f t="shared" ref="B257" si="35">B258+B259+B260+B261</f>
        <v>3916000</v>
      </c>
      <c r="C257" s="465"/>
      <c r="D257" s="487">
        <f t="shared" si="23"/>
        <v>3916000</v>
      </c>
      <c r="E257" s="470">
        <f>E258+E259+E260</f>
        <v>5199800</v>
      </c>
      <c r="F257" s="487">
        <f t="shared" si="32"/>
        <v>9115800</v>
      </c>
    </row>
    <row r="258" spans="1:6" s="389" customFormat="1" ht="48.75" customHeight="1">
      <c r="A258" s="408" t="s">
        <v>552</v>
      </c>
      <c r="B258" s="409">
        <v>1000000</v>
      </c>
      <c r="C258" s="465"/>
      <c r="D258" s="409">
        <f t="shared" si="23"/>
        <v>1000000</v>
      </c>
      <c r="E258" s="472">
        <v>-713300</v>
      </c>
      <c r="F258" s="409">
        <f t="shared" si="32"/>
        <v>286700</v>
      </c>
    </row>
    <row r="259" spans="1:6" s="389" customFormat="1" ht="48.75" customHeight="1">
      <c r="A259" s="408" t="s">
        <v>812</v>
      </c>
      <c r="B259" s="409"/>
      <c r="C259" s="465"/>
      <c r="D259" s="409"/>
      <c r="E259" s="472">
        <v>1039300</v>
      </c>
      <c r="F259" s="409">
        <f t="shared" si="32"/>
        <v>1039300</v>
      </c>
    </row>
    <row r="260" spans="1:6" s="389" customFormat="1" ht="49.5" customHeight="1">
      <c r="A260" s="408" t="s">
        <v>551</v>
      </c>
      <c r="B260" s="409">
        <v>2916000</v>
      </c>
      <c r="C260" s="465"/>
      <c r="D260" s="409">
        <f t="shared" si="23"/>
        <v>2916000</v>
      </c>
      <c r="E260" s="472">
        <v>4873800</v>
      </c>
      <c r="F260" s="409">
        <f t="shared" si="32"/>
        <v>7789800</v>
      </c>
    </row>
    <row r="261" spans="1:6" s="433" customFormat="1" ht="18" hidden="1" customHeight="1">
      <c r="A261" s="408" t="s">
        <v>756</v>
      </c>
      <c r="B261" s="409"/>
      <c r="C261" s="465"/>
      <c r="D261" s="409">
        <f t="shared" si="23"/>
        <v>0</v>
      </c>
      <c r="E261" s="472"/>
      <c r="F261" s="409">
        <f t="shared" si="32"/>
        <v>0</v>
      </c>
    </row>
    <row r="262" spans="1:6" s="389" customFormat="1" ht="21.75" customHeight="1">
      <c r="A262" s="405" t="s">
        <v>299</v>
      </c>
      <c r="B262" s="487">
        <f t="shared" ref="B262" si="36">B263</f>
        <v>4454000</v>
      </c>
      <c r="C262" s="465"/>
      <c r="D262" s="487">
        <f t="shared" si="23"/>
        <v>4454000</v>
      </c>
      <c r="E262" s="470">
        <f>E263</f>
        <v>-370200</v>
      </c>
      <c r="F262" s="487">
        <f t="shared" si="32"/>
        <v>4083800</v>
      </c>
    </row>
    <row r="263" spans="1:6" s="389" customFormat="1" ht="48.75" customHeight="1">
      <c r="A263" s="408" t="s">
        <v>757</v>
      </c>
      <c r="B263" s="409">
        <v>4454000</v>
      </c>
      <c r="C263" s="465"/>
      <c r="D263" s="409">
        <f t="shared" si="23"/>
        <v>4454000</v>
      </c>
      <c r="E263" s="472">
        <v>-370200</v>
      </c>
      <c r="F263" s="409">
        <f t="shared" si="32"/>
        <v>4083800</v>
      </c>
    </row>
    <row r="264" spans="1:6" s="389" customFormat="1" ht="15.75" hidden="1">
      <c r="A264" s="423" t="s">
        <v>572</v>
      </c>
      <c r="B264" s="460">
        <f t="shared" ref="B264" si="37">B265</f>
        <v>0</v>
      </c>
      <c r="C264" s="465"/>
      <c r="D264" s="460">
        <f t="shared" si="23"/>
        <v>0</v>
      </c>
      <c r="E264" s="472"/>
      <c r="F264" s="460">
        <f t="shared" si="32"/>
        <v>0</v>
      </c>
    </row>
    <row r="265" spans="1:6" s="389" customFormat="1" ht="33.75" hidden="1" customHeight="1">
      <c r="A265" s="408" t="s">
        <v>736</v>
      </c>
      <c r="B265" s="409"/>
      <c r="C265" s="465"/>
      <c r="D265" s="409">
        <f t="shared" si="23"/>
        <v>0</v>
      </c>
      <c r="E265" s="472"/>
      <c r="F265" s="409">
        <f t="shared" si="32"/>
        <v>0</v>
      </c>
    </row>
    <row r="266" spans="1:6" s="389" customFormat="1" ht="22.5" customHeight="1">
      <c r="A266" s="405" t="s">
        <v>303</v>
      </c>
      <c r="B266" s="487">
        <f t="shared" ref="B266" si="38">B267+B268+B269</f>
        <v>1700000</v>
      </c>
      <c r="C266" s="465"/>
      <c r="D266" s="487">
        <f t="shared" si="23"/>
        <v>1700000</v>
      </c>
      <c r="E266" s="470">
        <f>E267</f>
        <v>-1021400</v>
      </c>
      <c r="F266" s="487">
        <f t="shared" si="32"/>
        <v>678600</v>
      </c>
    </row>
    <row r="267" spans="1:6" s="389" customFormat="1" ht="31.5" customHeight="1">
      <c r="A267" s="408" t="s">
        <v>813</v>
      </c>
      <c r="B267" s="409">
        <v>1700000</v>
      </c>
      <c r="C267" s="465"/>
      <c r="D267" s="409">
        <f t="shared" si="23"/>
        <v>1700000</v>
      </c>
      <c r="E267" s="472">
        <v>-1021400</v>
      </c>
      <c r="F267" s="409">
        <f t="shared" si="32"/>
        <v>678600</v>
      </c>
    </row>
    <row r="268" spans="1:6" s="389" customFormat="1" ht="33" hidden="1" customHeight="1">
      <c r="A268" s="408" t="s">
        <v>737</v>
      </c>
      <c r="B268" s="409"/>
      <c r="C268" s="465"/>
      <c r="D268" s="409">
        <f t="shared" si="23"/>
        <v>0</v>
      </c>
      <c r="E268" s="472"/>
      <c r="F268" s="409">
        <f t="shared" si="32"/>
        <v>0</v>
      </c>
    </row>
    <row r="269" spans="1:6" s="389" customFormat="1" ht="33" hidden="1" customHeight="1">
      <c r="A269" s="408" t="s">
        <v>738</v>
      </c>
      <c r="B269" s="409"/>
      <c r="C269" s="465"/>
      <c r="D269" s="409">
        <f t="shared" si="23"/>
        <v>0</v>
      </c>
      <c r="E269" s="472"/>
      <c r="F269" s="409">
        <f t="shared" si="32"/>
        <v>0</v>
      </c>
    </row>
    <row r="270" spans="1:6" s="389" customFormat="1" ht="18" customHeight="1">
      <c r="A270" s="405" t="s">
        <v>529</v>
      </c>
      <c r="B270" s="487">
        <f t="shared" ref="B270:C270" si="39">B271+B272+B273</f>
        <v>2000000</v>
      </c>
      <c r="C270" s="487">
        <f t="shared" si="39"/>
        <v>9000000</v>
      </c>
      <c r="D270" s="487">
        <f t="shared" si="23"/>
        <v>11000000</v>
      </c>
      <c r="E270" s="487">
        <f t="shared" ref="E270" si="40">E271+E272+E273</f>
        <v>-6680000</v>
      </c>
      <c r="F270" s="487">
        <f t="shared" si="32"/>
        <v>4320000</v>
      </c>
    </row>
    <row r="271" spans="1:6" s="389" customFormat="1" ht="18" hidden="1" customHeight="1">
      <c r="A271" s="408" t="s">
        <v>570</v>
      </c>
      <c r="B271" s="409"/>
      <c r="C271" s="465"/>
      <c r="D271" s="409">
        <f t="shared" si="23"/>
        <v>0</v>
      </c>
      <c r="E271" s="472"/>
      <c r="F271" s="409">
        <f t="shared" si="32"/>
        <v>0</v>
      </c>
    </row>
    <row r="272" spans="1:6" s="389" customFormat="1" ht="48.75" customHeight="1">
      <c r="A272" s="408" t="s">
        <v>803</v>
      </c>
      <c r="B272" s="409">
        <v>2000000</v>
      </c>
      <c r="C272" s="409">
        <v>9000000</v>
      </c>
      <c r="D272" s="409">
        <f t="shared" si="23"/>
        <v>11000000</v>
      </c>
      <c r="E272" s="409">
        <v>-6680000</v>
      </c>
      <c r="F272" s="409">
        <f t="shared" si="32"/>
        <v>4320000</v>
      </c>
    </row>
    <row r="273" spans="1:6" s="389" customFormat="1" ht="32.25" hidden="1" customHeight="1">
      <c r="A273" s="408" t="s">
        <v>739</v>
      </c>
      <c r="B273" s="409"/>
      <c r="C273" s="465"/>
      <c r="D273" s="409">
        <f t="shared" si="23"/>
        <v>0</v>
      </c>
      <c r="E273" s="472"/>
      <c r="F273" s="409">
        <f t="shared" si="32"/>
        <v>0</v>
      </c>
    </row>
    <row r="274" spans="1:6" s="389" customFormat="1" ht="22.5" customHeight="1">
      <c r="A274" s="405" t="s">
        <v>300</v>
      </c>
      <c r="B274" s="487">
        <f t="shared" ref="B274" si="41">B275+B276+B277+B278+B279</f>
        <v>1351000</v>
      </c>
      <c r="C274" s="465"/>
      <c r="D274" s="487">
        <f t="shared" si="23"/>
        <v>1351000</v>
      </c>
      <c r="E274" s="470">
        <f>E275</f>
        <v>-810600</v>
      </c>
      <c r="F274" s="487">
        <f t="shared" si="32"/>
        <v>540400</v>
      </c>
    </row>
    <row r="275" spans="1:6" s="389" customFormat="1" ht="49.5" customHeight="1">
      <c r="A275" s="408" t="s">
        <v>814</v>
      </c>
      <c r="B275" s="409">
        <v>1351000</v>
      </c>
      <c r="C275" s="465"/>
      <c r="D275" s="409">
        <f t="shared" si="23"/>
        <v>1351000</v>
      </c>
      <c r="E275" s="472">
        <v>-810600</v>
      </c>
      <c r="F275" s="409">
        <f t="shared" si="32"/>
        <v>540400</v>
      </c>
    </row>
    <row r="276" spans="1:6" s="389" customFormat="1" ht="34.5" hidden="1" customHeight="1">
      <c r="A276" s="408" t="s">
        <v>550</v>
      </c>
      <c r="B276" s="409"/>
      <c r="C276" s="465"/>
      <c r="D276" s="409">
        <f t="shared" si="23"/>
        <v>0</v>
      </c>
      <c r="E276" s="472"/>
      <c r="F276" s="409">
        <f t="shared" si="32"/>
        <v>0</v>
      </c>
    </row>
    <row r="277" spans="1:6" s="389" customFormat="1" ht="31.5" hidden="1" customHeight="1">
      <c r="A277" s="408" t="s">
        <v>740</v>
      </c>
      <c r="B277" s="409"/>
      <c r="C277" s="465"/>
      <c r="D277" s="409">
        <f t="shared" si="23"/>
        <v>0</v>
      </c>
      <c r="E277" s="472"/>
      <c r="F277" s="409">
        <f t="shared" si="32"/>
        <v>0</v>
      </c>
    </row>
    <row r="278" spans="1:6" s="389" customFormat="1" ht="30.75" hidden="1" customHeight="1">
      <c r="A278" s="408" t="s">
        <v>741</v>
      </c>
      <c r="B278" s="409"/>
      <c r="C278" s="465"/>
      <c r="D278" s="409">
        <f t="shared" si="23"/>
        <v>0</v>
      </c>
      <c r="E278" s="472"/>
      <c r="F278" s="409">
        <f t="shared" si="32"/>
        <v>0</v>
      </c>
    </row>
    <row r="279" spans="1:6" s="389" customFormat="1" ht="19.5" hidden="1" customHeight="1">
      <c r="A279" s="408" t="s">
        <v>742</v>
      </c>
      <c r="B279" s="409"/>
      <c r="C279" s="465"/>
      <c r="D279" s="409">
        <f t="shared" si="23"/>
        <v>0</v>
      </c>
      <c r="E279" s="472"/>
      <c r="F279" s="409">
        <f t="shared" si="32"/>
        <v>0</v>
      </c>
    </row>
    <row r="280" spans="1:6" s="389" customFormat="1" ht="17.25" customHeight="1">
      <c r="A280" s="405" t="s">
        <v>301</v>
      </c>
      <c r="B280" s="487">
        <f t="shared" ref="B280" si="42">B281+B282</f>
        <v>7000000</v>
      </c>
      <c r="C280" s="465"/>
      <c r="D280" s="487">
        <f t="shared" si="23"/>
        <v>7000000</v>
      </c>
      <c r="E280" s="470">
        <f>E281+E282</f>
        <v>-690100</v>
      </c>
      <c r="F280" s="487">
        <f t="shared" si="32"/>
        <v>6309900</v>
      </c>
    </row>
    <row r="281" spans="1:6" s="389" customFormat="1" ht="48.75" customHeight="1">
      <c r="A281" s="408" t="s">
        <v>815</v>
      </c>
      <c r="B281" s="409"/>
      <c r="C281" s="465"/>
      <c r="D281" s="409"/>
      <c r="E281" s="472">
        <v>3509800</v>
      </c>
      <c r="F281" s="409">
        <f t="shared" si="32"/>
        <v>3509800</v>
      </c>
    </row>
    <row r="282" spans="1:6" s="389" customFormat="1" ht="34.5" customHeight="1">
      <c r="A282" s="408" t="s">
        <v>743</v>
      </c>
      <c r="B282" s="409">
        <v>7000000</v>
      </c>
      <c r="C282" s="465"/>
      <c r="D282" s="409">
        <f t="shared" si="23"/>
        <v>7000000</v>
      </c>
      <c r="E282" s="472">
        <v>-4199900</v>
      </c>
      <c r="F282" s="409">
        <f t="shared" si="32"/>
        <v>2800100</v>
      </c>
    </row>
    <row r="283" spans="1:6" s="389" customFormat="1" ht="17.25" hidden="1" customHeight="1">
      <c r="A283" s="423" t="s">
        <v>304</v>
      </c>
      <c r="B283" s="460">
        <f t="shared" ref="B283" si="43">B284</f>
        <v>0</v>
      </c>
      <c r="C283" s="465"/>
      <c r="D283" s="460">
        <f t="shared" ref="D283:D353" si="44">B283+C283</f>
        <v>0</v>
      </c>
      <c r="E283" s="472"/>
      <c r="F283" s="460">
        <f t="shared" si="32"/>
        <v>0</v>
      </c>
    </row>
    <row r="284" spans="1:6" s="389" customFormat="1" ht="33" hidden="1" customHeight="1">
      <c r="A284" s="408" t="s">
        <v>564</v>
      </c>
      <c r="B284" s="409"/>
      <c r="C284" s="465"/>
      <c r="D284" s="409">
        <f t="shared" si="44"/>
        <v>0</v>
      </c>
      <c r="E284" s="472"/>
      <c r="F284" s="409">
        <f t="shared" si="32"/>
        <v>0</v>
      </c>
    </row>
    <row r="285" spans="1:6" s="389" customFormat="1" ht="18.75" customHeight="1">
      <c r="A285" s="405" t="s">
        <v>530</v>
      </c>
      <c r="B285" s="487">
        <f t="shared" ref="B285" si="45">B286+B287</f>
        <v>3100000</v>
      </c>
      <c r="C285" s="465"/>
      <c r="D285" s="487">
        <f t="shared" si="44"/>
        <v>3100000</v>
      </c>
      <c r="E285" s="470">
        <f>E287</f>
        <v>-1873400</v>
      </c>
      <c r="F285" s="487">
        <f t="shared" si="32"/>
        <v>1226600</v>
      </c>
    </row>
    <row r="286" spans="1:6" s="389" customFormat="1" ht="33" hidden="1" customHeight="1">
      <c r="A286" s="408" t="s">
        <v>758</v>
      </c>
      <c r="B286" s="409"/>
      <c r="C286" s="465"/>
      <c r="D286" s="409">
        <f t="shared" si="44"/>
        <v>0</v>
      </c>
      <c r="E286" s="472"/>
      <c r="F286" s="409">
        <f t="shared" si="32"/>
        <v>0</v>
      </c>
    </row>
    <row r="287" spans="1:6" s="389" customFormat="1" ht="47.25" customHeight="1">
      <c r="A287" s="408" t="s">
        <v>804</v>
      </c>
      <c r="B287" s="409">
        <v>3100000</v>
      </c>
      <c r="C287" s="465"/>
      <c r="D287" s="409">
        <f t="shared" si="44"/>
        <v>3100000</v>
      </c>
      <c r="E287" s="472">
        <v>-1873400</v>
      </c>
      <c r="F287" s="409">
        <f t="shared" si="32"/>
        <v>1226600</v>
      </c>
    </row>
    <row r="288" spans="1:6" s="389" customFormat="1" ht="35.25" customHeight="1">
      <c r="A288" s="407" t="s">
        <v>565</v>
      </c>
      <c r="B288" s="419">
        <f>SUM(B289:B353)</f>
        <v>0</v>
      </c>
      <c r="C288" s="419">
        <f>SUM(C289:C353)</f>
        <v>15000000</v>
      </c>
      <c r="D288" s="419">
        <f>D289+D293+D297+D302+D309+D313+D318+D321+D325+D329+D334+D338+D343+D345+D349+D353</f>
        <v>15000000</v>
      </c>
      <c r="E288" s="419">
        <f>E289+E293+E297+E302+E309+E313+E318+E321+E325+E329+E334+E338+E343+E345+E349+E353</f>
        <v>-1500000</v>
      </c>
      <c r="F288" s="419">
        <f>F289+F293+F297+F302+F309+F313+F318+F321+F325+F329+F334+F338+F343+F345+F349+F353</f>
        <v>13500000</v>
      </c>
    </row>
    <row r="289" spans="1:6" s="433" customFormat="1" ht="21" customHeight="1">
      <c r="A289" s="432" t="s">
        <v>297</v>
      </c>
      <c r="B289" s="421"/>
      <c r="C289" s="421">
        <v>1601000</v>
      </c>
      <c r="D289" s="421">
        <f>B289+C289</f>
        <v>1601000</v>
      </c>
      <c r="E289" s="421">
        <v>-638400</v>
      </c>
      <c r="F289" s="421">
        <f>D289+E289</f>
        <v>962600</v>
      </c>
    </row>
    <row r="290" spans="1:6" s="433" customFormat="1" ht="17.25" customHeight="1">
      <c r="A290" s="439" t="s">
        <v>816</v>
      </c>
      <c r="B290" s="409"/>
      <c r="C290" s="409"/>
      <c r="D290" s="409"/>
      <c r="E290" s="409"/>
      <c r="F290" s="409">
        <v>514600</v>
      </c>
    </row>
    <row r="291" spans="1:6" s="433" customFormat="1" ht="17.25" customHeight="1">
      <c r="A291" s="439" t="s">
        <v>817</v>
      </c>
      <c r="B291" s="409"/>
      <c r="C291" s="409"/>
      <c r="D291" s="409"/>
      <c r="E291" s="409"/>
      <c r="F291" s="409">
        <v>232000</v>
      </c>
    </row>
    <row r="292" spans="1:6" s="433" customFormat="1" ht="17.25" customHeight="1">
      <c r="A292" s="439" t="s">
        <v>818</v>
      </c>
      <c r="B292" s="409"/>
      <c r="C292" s="409"/>
      <c r="D292" s="409"/>
      <c r="E292" s="409"/>
      <c r="F292" s="409">
        <v>216000</v>
      </c>
    </row>
    <row r="293" spans="1:6" s="389" customFormat="1" ht="17.25" customHeight="1">
      <c r="A293" s="432" t="s">
        <v>305</v>
      </c>
      <c r="B293" s="421"/>
      <c r="C293" s="470">
        <v>790000</v>
      </c>
      <c r="D293" s="421">
        <f t="shared" si="44"/>
        <v>790000</v>
      </c>
      <c r="E293" s="470">
        <v>-326700</v>
      </c>
      <c r="F293" s="421">
        <f t="shared" ref="F293:F353" si="46">D293+E293</f>
        <v>463300</v>
      </c>
    </row>
    <row r="294" spans="1:6" s="433" customFormat="1" ht="17.25" customHeight="1">
      <c r="A294" s="439" t="s">
        <v>819</v>
      </c>
      <c r="B294" s="409"/>
      <c r="C294" s="472"/>
      <c r="D294" s="409"/>
      <c r="E294" s="472"/>
      <c r="F294" s="409">
        <v>67500</v>
      </c>
    </row>
    <row r="295" spans="1:6" s="433" customFormat="1" ht="17.25" customHeight="1">
      <c r="A295" s="439" t="s">
        <v>820</v>
      </c>
      <c r="B295" s="409"/>
      <c r="C295" s="472"/>
      <c r="D295" s="409"/>
      <c r="E295" s="472"/>
      <c r="F295" s="409">
        <v>145800</v>
      </c>
    </row>
    <row r="296" spans="1:6" s="433" customFormat="1" ht="17.25" customHeight="1">
      <c r="A296" s="439" t="s">
        <v>821</v>
      </c>
      <c r="B296" s="409"/>
      <c r="C296" s="472"/>
      <c r="D296" s="409"/>
      <c r="E296" s="472"/>
      <c r="F296" s="409">
        <v>250000</v>
      </c>
    </row>
    <row r="297" spans="1:6" s="389" customFormat="1" ht="17.25" customHeight="1">
      <c r="A297" s="432" t="s">
        <v>526</v>
      </c>
      <c r="B297" s="421"/>
      <c r="C297" s="470">
        <v>2145000</v>
      </c>
      <c r="D297" s="421">
        <f t="shared" si="44"/>
        <v>2145000</v>
      </c>
      <c r="E297" s="470">
        <v>-862500</v>
      </c>
      <c r="F297" s="421">
        <f t="shared" si="46"/>
        <v>1282500</v>
      </c>
    </row>
    <row r="298" spans="1:6" s="433" customFormat="1" ht="17.25" customHeight="1">
      <c r="A298" s="439" t="s">
        <v>822</v>
      </c>
      <c r="B298" s="409"/>
      <c r="C298" s="472"/>
      <c r="D298" s="409"/>
      <c r="E298" s="472"/>
      <c r="F298" s="409">
        <v>346500</v>
      </c>
    </row>
    <row r="299" spans="1:6" s="433" customFormat="1" ht="17.25" customHeight="1">
      <c r="A299" s="439" t="s">
        <v>823</v>
      </c>
      <c r="B299" s="409"/>
      <c r="C299" s="472"/>
      <c r="D299" s="409"/>
      <c r="E299" s="472"/>
      <c r="F299" s="409">
        <v>376000</v>
      </c>
    </row>
    <row r="300" spans="1:6" s="433" customFormat="1" ht="17.25" customHeight="1">
      <c r="A300" s="439" t="s">
        <v>824</v>
      </c>
      <c r="B300" s="409"/>
      <c r="C300" s="472"/>
      <c r="D300" s="409"/>
      <c r="E300" s="472"/>
      <c r="F300" s="409">
        <v>280000</v>
      </c>
    </row>
    <row r="301" spans="1:6" s="433" customFormat="1" ht="17.25" customHeight="1">
      <c r="A301" s="439" t="s">
        <v>825</v>
      </c>
      <c r="B301" s="409"/>
      <c r="C301" s="472"/>
      <c r="D301" s="409"/>
      <c r="E301" s="472"/>
      <c r="F301" s="409">
        <v>280000</v>
      </c>
    </row>
    <row r="302" spans="1:6" s="389" customFormat="1" ht="17.25" customHeight="1">
      <c r="A302" s="432" t="s">
        <v>525</v>
      </c>
      <c r="B302" s="421"/>
      <c r="C302" s="470">
        <v>786000</v>
      </c>
      <c r="D302" s="421">
        <f t="shared" si="44"/>
        <v>786000</v>
      </c>
      <c r="E302" s="470">
        <v>1628800</v>
      </c>
      <c r="F302" s="421">
        <f t="shared" si="46"/>
        <v>2414800</v>
      </c>
    </row>
    <row r="303" spans="1:6" s="433" customFormat="1" ht="17.25" customHeight="1">
      <c r="A303" s="439" t="s">
        <v>826</v>
      </c>
      <c r="B303" s="409"/>
      <c r="C303" s="472"/>
      <c r="D303" s="409"/>
      <c r="E303" s="472"/>
      <c r="F303" s="409">
        <v>375100</v>
      </c>
    </row>
    <row r="304" spans="1:6" s="433" customFormat="1" ht="17.25" customHeight="1">
      <c r="A304" s="439" t="s">
        <v>827</v>
      </c>
      <c r="B304" s="409"/>
      <c r="C304" s="472"/>
      <c r="D304" s="409"/>
      <c r="E304" s="472"/>
      <c r="F304" s="409">
        <v>576000</v>
      </c>
    </row>
    <row r="305" spans="1:6" s="433" customFormat="1" ht="17.25" customHeight="1">
      <c r="A305" s="439" t="s">
        <v>828</v>
      </c>
      <c r="B305" s="409"/>
      <c r="C305" s="472"/>
      <c r="D305" s="409"/>
      <c r="E305" s="472"/>
      <c r="F305" s="409">
        <v>306000</v>
      </c>
    </row>
    <row r="306" spans="1:6" s="433" customFormat="1" ht="17.25" customHeight="1">
      <c r="A306" s="439" t="s">
        <v>829</v>
      </c>
      <c r="B306" s="409"/>
      <c r="C306" s="472"/>
      <c r="D306" s="409"/>
      <c r="E306" s="472"/>
      <c r="F306" s="409">
        <v>381000</v>
      </c>
    </row>
    <row r="307" spans="1:6" s="433" customFormat="1" ht="17.25" customHeight="1">
      <c r="A307" s="439" t="s">
        <v>830</v>
      </c>
      <c r="B307" s="409"/>
      <c r="C307" s="472"/>
      <c r="D307" s="409"/>
      <c r="E307" s="472"/>
      <c r="F307" s="409">
        <v>451800</v>
      </c>
    </row>
    <row r="308" spans="1:6" s="433" customFormat="1" ht="17.25" customHeight="1">
      <c r="A308" s="439" t="s">
        <v>831</v>
      </c>
      <c r="B308" s="409"/>
      <c r="C308" s="472"/>
      <c r="D308" s="409"/>
      <c r="E308" s="472"/>
      <c r="F308" s="409">
        <v>324900</v>
      </c>
    </row>
    <row r="309" spans="1:6" s="389" customFormat="1" ht="17.25" customHeight="1">
      <c r="A309" s="432" t="s">
        <v>566</v>
      </c>
      <c r="B309" s="421"/>
      <c r="C309" s="470">
        <v>1079000</v>
      </c>
      <c r="D309" s="421">
        <f t="shared" si="44"/>
        <v>1079000</v>
      </c>
      <c r="E309" s="470">
        <v>-591700</v>
      </c>
      <c r="F309" s="421">
        <f t="shared" si="46"/>
        <v>487300</v>
      </c>
    </row>
    <row r="310" spans="1:6" s="433" customFormat="1" ht="17.25" customHeight="1">
      <c r="A310" s="521" t="s">
        <v>832</v>
      </c>
      <c r="B310" s="409"/>
      <c r="C310" s="472"/>
      <c r="D310" s="409"/>
      <c r="E310" s="472"/>
      <c r="F310" s="409">
        <v>127800</v>
      </c>
    </row>
    <row r="311" spans="1:6" s="433" customFormat="1" ht="17.25" customHeight="1">
      <c r="A311" s="521" t="s">
        <v>833</v>
      </c>
      <c r="B311" s="409"/>
      <c r="C311" s="472"/>
      <c r="D311" s="409"/>
      <c r="E311" s="472"/>
      <c r="F311" s="409">
        <v>215700</v>
      </c>
    </row>
    <row r="312" spans="1:6" s="433" customFormat="1" ht="17.25" customHeight="1">
      <c r="A312" s="521" t="s">
        <v>834</v>
      </c>
      <c r="B312" s="409"/>
      <c r="C312" s="472"/>
      <c r="D312" s="409"/>
      <c r="E312" s="472"/>
      <c r="F312" s="409">
        <v>143800</v>
      </c>
    </row>
    <row r="313" spans="1:6" s="389" customFormat="1" ht="17.25" customHeight="1">
      <c r="A313" s="432" t="s">
        <v>527</v>
      </c>
      <c r="B313" s="421"/>
      <c r="C313" s="470">
        <v>600000</v>
      </c>
      <c r="D313" s="421">
        <f t="shared" si="44"/>
        <v>600000</v>
      </c>
      <c r="E313" s="470">
        <v>1800</v>
      </c>
      <c r="F313" s="421">
        <f t="shared" si="46"/>
        <v>601800</v>
      </c>
    </row>
    <row r="314" spans="1:6" s="433" customFormat="1" ht="17.25" customHeight="1">
      <c r="A314" s="439" t="s">
        <v>972</v>
      </c>
      <c r="B314" s="409"/>
      <c r="C314" s="472"/>
      <c r="D314" s="409"/>
      <c r="E314" s="472"/>
      <c r="F314" s="409">
        <v>148800</v>
      </c>
    </row>
    <row r="315" spans="1:6" s="433" customFormat="1" ht="17.25" customHeight="1">
      <c r="A315" s="439" t="s">
        <v>835</v>
      </c>
      <c r="B315" s="409"/>
      <c r="C315" s="472"/>
      <c r="D315" s="409"/>
      <c r="E315" s="472"/>
      <c r="F315" s="409">
        <v>75200</v>
      </c>
    </row>
    <row r="316" spans="1:6" s="433" customFormat="1" ht="17.25" customHeight="1">
      <c r="A316" s="439" t="s">
        <v>836</v>
      </c>
      <c r="B316" s="409"/>
      <c r="C316" s="472"/>
      <c r="D316" s="409"/>
      <c r="E316" s="472"/>
      <c r="F316" s="409">
        <v>161000</v>
      </c>
    </row>
    <row r="317" spans="1:6" s="433" customFormat="1" ht="17.25" customHeight="1">
      <c r="A317" s="439" t="s">
        <v>837</v>
      </c>
      <c r="B317" s="409"/>
      <c r="C317" s="472"/>
      <c r="D317" s="409"/>
      <c r="E317" s="472"/>
      <c r="F317" s="409">
        <v>216800</v>
      </c>
    </row>
    <row r="318" spans="1:6" s="433" customFormat="1" ht="17.25" customHeight="1">
      <c r="A318" s="432" t="s">
        <v>298</v>
      </c>
      <c r="B318" s="421"/>
      <c r="C318" s="470">
        <v>640000</v>
      </c>
      <c r="D318" s="421">
        <f t="shared" si="44"/>
        <v>640000</v>
      </c>
      <c r="E318" s="470">
        <v>-130000</v>
      </c>
      <c r="F318" s="421">
        <f t="shared" si="46"/>
        <v>510000</v>
      </c>
    </row>
    <row r="319" spans="1:6" s="433" customFormat="1" ht="17.25" customHeight="1">
      <c r="A319" s="439" t="s">
        <v>838</v>
      </c>
      <c r="B319" s="409"/>
      <c r="C319" s="472"/>
      <c r="D319" s="409"/>
      <c r="E319" s="472"/>
      <c r="F319" s="409">
        <v>240000</v>
      </c>
    </row>
    <row r="320" spans="1:6" s="433" customFormat="1" ht="17.25" customHeight="1">
      <c r="A320" s="439" t="s">
        <v>839</v>
      </c>
      <c r="B320" s="409"/>
      <c r="C320" s="472"/>
      <c r="D320" s="409"/>
      <c r="E320" s="472"/>
      <c r="F320" s="409">
        <v>270000</v>
      </c>
    </row>
    <row r="321" spans="1:6" s="389" customFormat="1" ht="17.25" customHeight="1">
      <c r="A321" s="432" t="s">
        <v>528</v>
      </c>
      <c r="B321" s="421"/>
      <c r="C321" s="470">
        <v>625000</v>
      </c>
      <c r="D321" s="421">
        <f t="shared" si="44"/>
        <v>625000</v>
      </c>
      <c r="E321" s="470">
        <v>-71900</v>
      </c>
      <c r="F321" s="421">
        <f t="shared" si="46"/>
        <v>553100</v>
      </c>
    </row>
    <row r="322" spans="1:6" s="433" customFormat="1" ht="17.25" customHeight="1">
      <c r="A322" s="439" t="s">
        <v>840</v>
      </c>
      <c r="B322" s="409"/>
      <c r="C322" s="472"/>
      <c r="D322" s="409"/>
      <c r="E322" s="472"/>
      <c r="F322" s="409">
        <v>94700</v>
      </c>
    </row>
    <row r="323" spans="1:6" s="433" customFormat="1" ht="17.25" customHeight="1">
      <c r="A323" s="439" t="s">
        <v>841</v>
      </c>
      <c r="B323" s="409"/>
      <c r="C323" s="472"/>
      <c r="D323" s="409"/>
      <c r="E323" s="472"/>
      <c r="F323" s="409">
        <v>316000</v>
      </c>
    </row>
    <row r="324" spans="1:6" s="433" customFormat="1" ht="17.25" customHeight="1">
      <c r="A324" s="439" t="s">
        <v>842</v>
      </c>
      <c r="B324" s="409"/>
      <c r="C324" s="472"/>
      <c r="D324" s="409"/>
      <c r="E324" s="472"/>
      <c r="F324" s="409">
        <v>142400</v>
      </c>
    </row>
    <row r="325" spans="1:6" s="433" customFormat="1" ht="17.25" customHeight="1">
      <c r="A325" s="432" t="s">
        <v>302</v>
      </c>
      <c r="B325" s="421"/>
      <c r="C325" s="470">
        <v>740000</v>
      </c>
      <c r="D325" s="421">
        <f t="shared" si="44"/>
        <v>740000</v>
      </c>
      <c r="E325" s="470">
        <v>24900</v>
      </c>
      <c r="F325" s="421">
        <f t="shared" si="46"/>
        <v>764900</v>
      </c>
    </row>
    <row r="326" spans="1:6" s="433" customFormat="1" ht="17.25" customHeight="1">
      <c r="A326" s="439" t="s">
        <v>843</v>
      </c>
      <c r="B326" s="409"/>
      <c r="C326" s="472"/>
      <c r="D326" s="409"/>
      <c r="E326" s="472"/>
      <c r="F326" s="409">
        <v>240900</v>
      </c>
    </row>
    <row r="327" spans="1:6" s="433" customFormat="1" ht="17.25" customHeight="1">
      <c r="A327" s="439" t="s">
        <v>844</v>
      </c>
      <c r="B327" s="409"/>
      <c r="C327" s="472"/>
      <c r="D327" s="409"/>
      <c r="E327" s="472"/>
      <c r="F327" s="409">
        <v>200000</v>
      </c>
    </row>
    <row r="328" spans="1:6" s="433" customFormat="1" ht="17.25" customHeight="1">
      <c r="A328" s="439" t="s">
        <v>845</v>
      </c>
      <c r="B328" s="409"/>
      <c r="C328" s="472"/>
      <c r="D328" s="409"/>
      <c r="E328" s="472"/>
      <c r="F328" s="409">
        <v>324000</v>
      </c>
    </row>
    <row r="329" spans="1:6" s="433" customFormat="1" ht="17.25" customHeight="1">
      <c r="A329" s="432" t="s">
        <v>299</v>
      </c>
      <c r="B329" s="421"/>
      <c r="C329" s="470">
        <v>268000</v>
      </c>
      <c r="D329" s="421">
        <f t="shared" si="44"/>
        <v>268000</v>
      </c>
      <c r="E329" s="470">
        <v>2000</v>
      </c>
      <c r="F329" s="421">
        <f t="shared" si="46"/>
        <v>270000</v>
      </c>
    </row>
    <row r="330" spans="1:6" s="433" customFormat="1" ht="17.25" customHeight="1">
      <c r="A330" s="439" t="s">
        <v>846</v>
      </c>
      <c r="B330" s="409"/>
      <c r="C330" s="472"/>
      <c r="D330" s="409"/>
      <c r="E330" s="472"/>
      <c r="F330" s="409">
        <v>67500</v>
      </c>
    </row>
    <row r="331" spans="1:6" s="433" customFormat="1" ht="17.25" customHeight="1">
      <c r="A331" s="439" t="s">
        <v>847</v>
      </c>
      <c r="B331" s="409"/>
      <c r="C331" s="472"/>
      <c r="D331" s="409"/>
      <c r="E331" s="472"/>
      <c r="F331" s="409">
        <v>67500</v>
      </c>
    </row>
    <row r="332" spans="1:6" s="433" customFormat="1" ht="17.25" customHeight="1">
      <c r="A332" s="439" t="s">
        <v>848</v>
      </c>
      <c r="B332" s="409"/>
      <c r="C332" s="472"/>
      <c r="D332" s="409"/>
      <c r="E332" s="472"/>
      <c r="F332" s="409">
        <v>67500</v>
      </c>
    </row>
    <row r="333" spans="1:6" s="433" customFormat="1" ht="17.25" customHeight="1">
      <c r="A333" s="439" t="s">
        <v>849</v>
      </c>
      <c r="B333" s="409"/>
      <c r="C333" s="472"/>
      <c r="D333" s="409"/>
      <c r="E333" s="472"/>
      <c r="F333" s="409">
        <v>67500</v>
      </c>
    </row>
    <row r="334" spans="1:6" s="389" customFormat="1" ht="17.25" customHeight="1">
      <c r="A334" s="432" t="s">
        <v>572</v>
      </c>
      <c r="B334" s="421"/>
      <c r="C334" s="470">
        <v>300000</v>
      </c>
      <c r="D334" s="421">
        <f t="shared" si="44"/>
        <v>300000</v>
      </c>
      <c r="E334" s="470">
        <v>756000</v>
      </c>
      <c r="F334" s="421">
        <f t="shared" si="46"/>
        <v>1056000</v>
      </c>
    </row>
    <row r="335" spans="1:6" s="433" customFormat="1" ht="17.25" customHeight="1">
      <c r="A335" s="439" t="s">
        <v>850</v>
      </c>
      <c r="B335" s="409"/>
      <c r="C335" s="472"/>
      <c r="D335" s="409"/>
      <c r="E335" s="472"/>
      <c r="F335" s="409">
        <v>144000</v>
      </c>
    </row>
    <row r="336" spans="1:6" s="433" customFormat="1" ht="17.25" customHeight="1">
      <c r="A336" s="439" t="s">
        <v>851</v>
      </c>
      <c r="B336" s="409"/>
      <c r="C336" s="472"/>
      <c r="D336" s="409"/>
      <c r="E336" s="472"/>
      <c r="F336" s="409">
        <v>272000</v>
      </c>
    </row>
    <row r="337" spans="1:6" s="433" customFormat="1" ht="17.25" customHeight="1">
      <c r="A337" s="439" t="s">
        <v>852</v>
      </c>
      <c r="B337" s="409"/>
      <c r="C337" s="472"/>
      <c r="D337" s="409"/>
      <c r="E337" s="472"/>
      <c r="F337" s="409">
        <v>640000</v>
      </c>
    </row>
    <row r="338" spans="1:6" s="389" customFormat="1" ht="17.25" customHeight="1">
      <c r="A338" s="432" t="s">
        <v>303</v>
      </c>
      <c r="B338" s="421"/>
      <c r="C338" s="470">
        <v>1836000</v>
      </c>
      <c r="D338" s="421">
        <f t="shared" si="44"/>
        <v>1836000</v>
      </c>
      <c r="E338" s="470">
        <v>92000</v>
      </c>
      <c r="F338" s="421">
        <f t="shared" si="46"/>
        <v>1928000</v>
      </c>
    </row>
    <row r="339" spans="1:6" s="433" customFormat="1" ht="17.25" customHeight="1">
      <c r="A339" s="439" t="s">
        <v>853</v>
      </c>
      <c r="B339" s="409"/>
      <c r="C339" s="472"/>
      <c r="D339" s="409"/>
      <c r="E339" s="472"/>
      <c r="F339" s="409">
        <v>432000</v>
      </c>
    </row>
    <row r="340" spans="1:6" s="433" customFormat="1" ht="17.25" customHeight="1">
      <c r="A340" s="439" t="s">
        <v>816</v>
      </c>
      <c r="B340" s="409"/>
      <c r="C340" s="472"/>
      <c r="D340" s="409"/>
      <c r="E340" s="472"/>
      <c r="F340" s="409">
        <v>528000</v>
      </c>
    </row>
    <row r="341" spans="1:6" s="433" customFormat="1" ht="17.25" customHeight="1">
      <c r="A341" s="439" t="s">
        <v>854</v>
      </c>
      <c r="B341" s="409"/>
      <c r="C341" s="472"/>
      <c r="D341" s="409"/>
      <c r="E341" s="472"/>
      <c r="F341" s="409">
        <v>520000</v>
      </c>
    </row>
    <row r="342" spans="1:6" s="433" customFormat="1" ht="17.25" customHeight="1">
      <c r="A342" s="439" t="s">
        <v>817</v>
      </c>
      <c r="B342" s="409"/>
      <c r="C342" s="472"/>
      <c r="D342" s="409"/>
      <c r="E342" s="472"/>
      <c r="F342" s="409">
        <v>448000</v>
      </c>
    </row>
    <row r="343" spans="1:6" s="389" customFormat="1" ht="17.25" customHeight="1">
      <c r="A343" s="432" t="s">
        <v>300</v>
      </c>
      <c r="B343" s="421"/>
      <c r="C343" s="470">
        <v>500000</v>
      </c>
      <c r="D343" s="421">
        <f t="shared" si="44"/>
        <v>500000</v>
      </c>
      <c r="E343" s="470">
        <v>-28000</v>
      </c>
      <c r="F343" s="421">
        <f t="shared" si="46"/>
        <v>472000</v>
      </c>
    </row>
    <row r="344" spans="1:6" s="433" customFormat="1" ht="17.25" customHeight="1">
      <c r="A344" s="439" t="s">
        <v>855</v>
      </c>
      <c r="B344" s="409"/>
      <c r="C344" s="472"/>
      <c r="D344" s="409"/>
      <c r="E344" s="472"/>
      <c r="F344" s="409">
        <v>472000</v>
      </c>
    </row>
    <row r="345" spans="1:6" s="433" customFormat="1" ht="17.25" customHeight="1">
      <c r="A345" s="432" t="s">
        <v>301</v>
      </c>
      <c r="B345" s="421"/>
      <c r="C345" s="470">
        <v>678000</v>
      </c>
      <c r="D345" s="421">
        <f t="shared" si="44"/>
        <v>678000</v>
      </c>
      <c r="E345" s="470">
        <v>-222600</v>
      </c>
      <c r="F345" s="421">
        <f t="shared" si="46"/>
        <v>455400</v>
      </c>
    </row>
    <row r="346" spans="1:6" s="433" customFormat="1" ht="17.25" customHeight="1">
      <c r="A346" s="439" t="s">
        <v>856</v>
      </c>
      <c r="B346" s="409"/>
      <c r="C346" s="472"/>
      <c r="D346" s="409"/>
      <c r="E346" s="472"/>
      <c r="F346" s="409">
        <v>242000</v>
      </c>
    </row>
    <row r="347" spans="1:6" s="433" customFormat="1" ht="17.25" customHeight="1">
      <c r="A347" s="439" t="s">
        <v>857</v>
      </c>
      <c r="B347" s="409"/>
      <c r="C347" s="472"/>
      <c r="D347" s="409"/>
      <c r="E347" s="472"/>
      <c r="F347" s="409">
        <v>139600</v>
      </c>
    </row>
    <row r="348" spans="1:6" s="433" customFormat="1" ht="17.25" customHeight="1">
      <c r="A348" s="439" t="s">
        <v>858</v>
      </c>
      <c r="B348" s="409"/>
      <c r="C348" s="472"/>
      <c r="D348" s="409"/>
      <c r="E348" s="472"/>
      <c r="F348" s="409">
        <v>73800</v>
      </c>
    </row>
    <row r="349" spans="1:6" s="389" customFormat="1" ht="17.25" customHeight="1">
      <c r="A349" s="432" t="s">
        <v>304</v>
      </c>
      <c r="B349" s="421"/>
      <c r="C349" s="470">
        <v>780000</v>
      </c>
      <c r="D349" s="421">
        <f t="shared" si="44"/>
        <v>780000</v>
      </c>
      <c r="E349" s="470">
        <v>-473600</v>
      </c>
      <c r="F349" s="421">
        <f t="shared" si="46"/>
        <v>306400</v>
      </c>
    </row>
    <row r="350" spans="1:6" s="433" customFormat="1" ht="17.25" customHeight="1">
      <c r="A350" s="439" t="s">
        <v>848</v>
      </c>
      <c r="B350" s="409"/>
      <c r="C350" s="472"/>
      <c r="D350" s="409"/>
      <c r="E350" s="472"/>
      <c r="F350" s="409">
        <v>122600</v>
      </c>
    </row>
    <row r="351" spans="1:6" s="433" customFormat="1" ht="17.25" customHeight="1">
      <c r="A351" s="439" t="s">
        <v>859</v>
      </c>
      <c r="B351" s="409"/>
      <c r="C351" s="472"/>
      <c r="D351" s="409"/>
      <c r="E351" s="472"/>
      <c r="F351" s="409">
        <v>82000</v>
      </c>
    </row>
    <row r="352" spans="1:6" s="433" customFormat="1" ht="17.25" customHeight="1">
      <c r="A352" s="439" t="s">
        <v>857</v>
      </c>
      <c r="B352" s="409"/>
      <c r="C352" s="472"/>
      <c r="D352" s="409"/>
      <c r="E352" s="472"/>
      <c r="F352" s="409">
        <v>101800</v>
      </c>
    </row>
    <row r="353" spans="1:6" s="433" customFormat="1" ht="17.25" customHeight="1">
      <c r="A353" s="432" t="s">
        <v>530</v>
      </c>
      <c r="B353" s="421"/>
      <c r="C353" s="470">
        <v>1632000</v>
      </c>
      <c r="D353" s="421">
        <f t="shared" si="44"/>
        <v>1632000</v>
      </c>
      <c r="E353" s="470">
        <v>-660100</v>
      </c>
      <c r="F353" s="421">
        <f t="shared" si="46"/>
        <v>971900</v>
      </c>
    </row>
    <row r="354" spans="1:6" s="433" customFormat="1" ht="17.25" customHeight="1">
      <c r="A354" s="439" t="s">
        <v>860</v>
      </c>
      <c r="B354" s="409"/>
      <c r="C354" s="472"/>
      <c r="D354" s="409"/>
      <c r="E354" s="472"/>
      <c r="F354" s="409">
        <v>376000</v>
      </c>
    </row>
    <row r="355" spans="1:6" s="433" customFormat="1" ht="17.25" customHeight="1">
      <c r="A355" s="439" t="s">
        <v>861</v>
      </c>
      <c r="B355" s="409"/>
      <c r="C355" s="472"/>
      <c r="D355" s="409"/>
      <c r="E355" s="472"/>
      <c r="F355" s="409">
        <v>320400</v>
      </c>
    </row>
    <row r="356" spans="1:6" s="433" customFormat="1" ht="17.25" customHeight="1">
      <c r="A356" s="439" t="s">
        <v>862</v>
      </c>
      <c r="B356" s="409"/>
      <c r="C356" s="472"/>
      <c r="D356" s="409"/>
      <c r="E356" s="472"/>
      <c r="F356" s="409">
        <v>275500</v>
      </c>
    </row>
    <row r="357" spans="1:6" s="433" customFormat="1" ht="100.5" customHeight="1">
      <c r="A357" s="442" t="s">
        <v>895</v>
      </c>
      <c r="B357" s="409"/>
      <c r="C357" s="472"/>
      <c r="D357" s="421"/>
      <c r="E357" s="421">
        <f t="shared" ref="E357:F357" si="47">E358</f>
        <v>196800000</v>
      </c>
      <c r="F357" s="421">
        <f t="shared" si="47"/>
        <v>196800000</v>
      </c>
    </row>
    <row r="358" spans="1:6" s="433" customFormat="1" ht="17.25" customHeight="1">
      <c r="A358" s="442" t="s">
        <v>305</v>
      </c>
      <c r="B358" s="409"/>
      <c r="C358" s="472"/>
      <c r="D358" s="421"/>
      <c r="E358" s="421">
        <f t="shared" ref="E358:F358" si="48">E359+E360</f>
        <v>196800000</v>
      </c>
      <c r="F358" s="421">
        <f t="shared" si="48"/>
        <v>196800000</v>
      </c>
    </row>
    <row r="359" spans="1:6" s="433" customFormat="1" ht="65.25" customHeight="1">
      <c r="A359" s="479" t="s">
        <v>896</v>
      </c>
      <c r="B359" s="409"/>
      <c r="C359" s="472"/>
      <c r="D359" s="409"/>
      <c r="E359" s="480">
        <v>80000000</v>
      </c>
      <c r="F359" s="409">
        <f t="shared" ref="F359:F360" si="49">D359+E359</f>
        <v>80000000</v>
      </c>
    </row>
    <row r="360" spans="1:6" s="433" customFormat="1" ht="36.75" customHeight="1">
      <c r="A360" s="479" t="s">
        <v>966</v>
      </c>
      <c r="B360" s="409"/>
      <c r="C360" s="472"/>
      <c r="D360" s="409"/>
      <c r="E360" s="480">
        <v>116800000</v>
      </c>
      <c r="F360" s="409">
        <f t="shared" si="49"/>
        <v>116800000</v>
      </c>
    </row>
    <row r="361" spans="1:6" s="396" customFormat="1" ht="19.5" customHeight="1">
      <c r="A361" s="431" t="s">
        <v>772</v>
      </c>
      <c r="B361" s="445">
        <f>B4+B52</f>
        <v>1754728000</v>
      </c>
      <c r="C361" s="445">
        <f>C4+C52</f>
        <v>106400000</v>
      </c>
      <c r="D361" s="445">
        <f>D4+D52</f>
        <v>1861128000</v>
      </c>
      <c r="E361" s="445">
        <f>E4+E52</f>
        <v>424822379</v>
      </c>
      <c r="F361" s="445">
        <f>F4+F52</f>
        <v>2285950379</v>
      </c>
    </row>
  </sheetData>
  <mergeCells count="1">
    <mergeCell ref="A1:F1"/>
  </mergeCells>
  <pageMargins left="1.1811023622047245" right="0.39370078740157483" top="0.78740157480314965" bottom="0.39370078740157483" header="0.19685039370078741" footer="0.19685039370078741"/>
  <pageSetup paperSize="9" scale="91" fitToHeight="38" orientation="portrait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378</v>
      </c>
    </row>
    <row r="2" spans="1:3" s="248" customFormat="1" ht="37.5" customHeight="1">
      <c r="A2" s="251"/>
      <c r="B2" s="514" t="s">
        <v>440</v>
      </c>
      <c r="C2" s="514"/>
    </row>
    <row r="3" spans="1:3" s="255" customFormat="1" ht="31.5">
      <c r="A3" s="209" t="s">
        <v>614</v>
      </c>
      <c r="B3" s="247" t="s">
        <v>615</v>
      </c>
      <c r="C3" s="209" t="s">
        <v>330</v>
      </c>
    </row>
    <row r="4" spans="1:3" s="199" customFormat="1" ht="18.75">
      <c r="A4" s="515" t="s">
        <v>394</v>
      </c>
      <c r="B4" s="515"/>
      <c r="C4" s="515"/>
    </row>
    <row r="5" spans="1:3" s="199" customFormat="1" ht="18.75">
      <c r="A5" s="256">
        <v>1</v>
      </c>
      <c r="B5" s="221" t="s">
        <v>307</v>
      </c>
      <c r="C5" s="294"/>
    </row>
    <row r="6" spans="1:3" s="199" customFormat="1" ht="37.5">
      <c r="A6" s="210"/>
      <c r="B6" s="222" t="s">
        <v>517</v>
      </c>
      <c r="C6" s="295">
        <v>14000</v>
      </c>
    </row>
    <row r="7" spans="1:3" s="199" customFormat="1" ht="18.75">
      <c r="A7" s="257"/>
      <c r="B7" s="223" t="s">
        <v>633</v>
      </c>
      <c r="C7" s="296">
        <f>SUM(C6:C6)</f>
        <v>14000</v>
      </c>
    </row>
    <row r="8" spans="1:3" s="199" customFormat="1" ht="18.75">
      <c r="A8" s="257">
        <v>2</v>
      </c>
      <c r="B8" s="221" t="s">
        <v>634</v>
      </c>
      <c r="C8" s="294"/>
    </row>
    <row r="9" spans="1:3" s="199" customFormat="1" ht="37.5">
      <c r="A9" s="210"/>
      <c r="B9" s="222" t="s">
        <v>492</v>
      </c>
      <c r="C9" s="295">
        <v>3800</v>
      </c>
    </row>
    <row r="10" spans="1:3" s="199" customFormat="1" ht="37.5">
      <c r="A10" s="210"/>
      <c r="B10" s="222" t="s">
        <v>231</v>
      </c>
      <c r="C10" s="295">
        <v>1950</v>
      </c>
    </row>
    <row r="11" spans="1:3" s="199" customFormat="1" ht="18.75">
      <c r="A11" s="257"/>
      <c r="B11" s="223" t="s">
        <v>635</v>
      </c>
      <c r="C11" s="296">
        <f>SUM(C9:C10)</f>
        <v>5750</v>
      </c>
    </row>
    <row r="12" spans="1:3" s="199" customFormat="1" ht="18.75">
      <c r="A12" s="256">
        <v>3</v>
      </c>
      <c r="B12" s="221" t="s">
        <v>636</v>
      </c>
      <c r="C12" s="294"/>
    </row>
    <row r="13" spans="1:3" s="199" customFormat="1" ht="18.75">
      <c r="A13" s="210"/>
      <c r="B13" s="222" t="s">
        <v>493</v>
      </c>
      <c r="C13" s="295">
        <v>2600</v>
      </c>
    </row>
    <row r="14" spans="1:3" s="199" customFormat="1" ht="18.75">
      <c r="A14" s="257"/>
      <c r="B14" s="223" t="s">
        <v>635</v>
      </c>
      <c r="C14" s="296">
        <f>SUM(C13:C13)</f>
        <v>2600</v>
      </c>
    </row>
    <row r="15" spans="1:3" s="199" customFormat="1" ht="18.75">
      <c r="A15" s="256">
        <v>4</v>
      </c>
      <c r="B15" s="221" t="s">
        <v>597</v>
      </c>
      <c r="C15" s="294"/>
    </row>
    <row r="16" spans="1:3" s="199" customFormat="1" ht="18.75">
      <c r="A16" s="210"/>
      <c r="B16" s="263" t="s">
        <v>512</v>
      </c>
      <c r="C16" s="295">
        <v>2000</v>
      </c>
    </row>
    <row r="17" spans="1:3" s="199" customFormat="1" ht="18.75">
      <c r="A17" s="210"/>
      <c r="B17" s="263" t="s">
        <v>160</v>
      </c>
      <c r="C17" s="295">
        <v>890</v>
      </c>
    </row>
    <row r="18" spans="1:3" s="199" customFormat="1" ht="18.75">
      <c r="A18" s="257"/>
      <c r="B18" s="241" t="s">
        <v>633</v>
      </c>
      <c r="C18" s="296">
        <f>SUM(C16:C17)</f>
        <v>2890</v>
      </c>
    </row>
    <row r="19" spans="1:3" s="199" customFormat="1" ht="18.75">
      <c r="A19" s="256">
        <v>5</v>
      </c>
      <c r="B19" s="221" t="s">
        <v>603</v>
      </c>
      <c r="C19" s="297"/>
    </row>
    <row r="20" spans="1:3" s="199" customFormat="1" ht="18.75">
      <c r="A20" s="257"/>
      <c r="B20" s="222" t="s">
        <v>161</v>
      </c>
      <c r="C20" s="295">
        <v>10100</v>
      </c>
    </row>
    <row r="21" spans="1:3" s="199" customFormat="1" ht="18.75">
      <c r="A21" s="257"/>
      <c r="B21" s="222" t="s">
        <v>162</v>
      </c>
      <c r="C21" s="295">
        <v>2800</v>
      </c>
    </row>
    <row r="22" spans="1:3" s="199" customFormat="1" ht="18.75">
      <c r="A22" s="257"/>
      <c r="B22" s="222" t="s">
        <v>163</v>
      </c>
      <c r="C22" s="295">
        <v>1750</v>
      </c>
    </row>
    <row r="23" spans="1:3" s="199" customFormat="1" ht="18.75">
      <c r="A23" s="257"/>
      <c r="B23" s="222" t="s">
        <v>164</v>
      </c>
      <c r="C23" s="295">
        <v>1600</v>
      </c>
    </row>
    <row r="24" spans="1:3" s="199" customFormat="1" ht="18.75">
      <c r="A24" s="257"/>
      <c r="B24" s="222" t="s">
        <v>165</v>
      </c>
      <c r="C24" s="295">
        <v>2400</v>
      </c>
    </row>
    <row r="25" spans="1:3" s="199" customFormat="1" ht="18.75">
      <c r="A25" s="257"/>
      <c r="B25" s="222" t="s">
        <v>166</v>
      </c>
      <c r="C25" s="295">
        <v>2600</v>
      </c>
    </row>
    <row r="26" spans="1:3" s="199" customFormat="1" ht="18.75">
      <c r="A26" s="257"/>
      <c r="B26" s="223" t="s">
        <v>635</v>
      </c>
      <c r="C26" s="296">
        <f>SUM(C20:C25)</f>
        <v>21250</v>
      </c>
    </row>
    <row r="27" spans="1:3" s="199" customFormat="1" ht="18.75">
      <c r="A27" s="256">
        <v>6</v>
      </c>
      <c r="B27" s="221" t="s">
        <v>607</v>
      </c>
      <c r="C27" s="297"/>
    </row>
    <row r="28" spans="1:3" s="199" customFormat="1" ht="18.75">
      <c r="A28" s="257"/>
      <c r="B28" s="222" t="s">
        <v>167</v>
      </c>
      <c r="C28" s="298">
        <v>5900</v>
      </c>
    </row>
    <row r="29" spans="1:3" s="199" customFormat="1" ht="37.5">
      <c r="A29" s="257"/>
      <c r="B29" s="222" t="s">
        <v>168</v>
      </c>
      <c r="C29" s="295">
        <v>3600</v>
      </c>
    </row>
    <row r="30" spans="1:3" s="199" customFormat="1" ht="37.5">
      <c r="A30" s="257"/>
      <c r="B30" s="222" t="s">
        <v>169</v>
      </c>
      <c r="C30" s="295">
        <v>18000</v>
      </c>
    </row>
    <row r="31" spans="1:3" s="199" customFormat="1" ht="18.75">
      <c r="A31" s="257"/>
      <c r="B31" s="222" t="s">
        <v>170</v>
      </c>
      <c r="C31" s="295">
        <v>4000</v>
      </c>
    </row>
    <row r="32" spans="1:3" s="199" customFormat="1" ht="37.5">
      <c r="A32" s="257"/>
      <c r="B32" s="222" t="s">
        <v>171</v>
      </c>
      <c r="C32" s="295">
        <v>7000</v>
      </c>
    </row>
    <row r="33" spans="1:3" s="199" customFormat="1" ht="18.75">
      <c r="A33" s="257"/>
      <c r="B33" s="223" t="s">
        <v>635</v>
      </c>
      <c r="C33" s="296">
        <f>SUM(C28:C32)</f>
        <v>38500</v>
      </c>
    </row>
    <row r="34" spans="1:3" s="199" customFormat="1" ht="18.75">
      <c r="A34" s="256">
        <v>7</v>
      </c>
      <c r="B34" s="221" t="s">
        <v>608</v>
      </c>
      <c r="C34" s="294"/>
    </row>
    <row r="35" spans="1:3" s="199" customFormat="1" ht="18.75">
      <c r="A35" s="210"/>
      <c r="B35" s="222" t="s">
        <v>172</v>
      </c>
      <c r="C35" s="295">
        <v>3500</v>
      </c>
    </row>
    <row r="36" spans="1:3" s="199" customFormat="1" ht="18.75">
      <c r="A36" s="210"/>
      <c r="B36" s="264" t="s">
        <v>173</v>
      </c>
      <c r="C36" s="295">
        <v>4000</v>
      </c>
    </row>
    <row r="37" spans="1:3" s="199" customFormat="1" ht="18.75">
      <c r="A37" s="257"/>
      <c r="B37" s="223" t="s">
        <v>633</v>
      </c>
      <c r="C37" s="296">
        <f>SUM(C35:C36)</f>
        <v>7500</v>
      </c>
    </row>
    <row r="38" spans="1:3" s="199" customFormat="1" ht="18.75">
      <c r="A38" s="256">
        <v>8</v>
      </c>
      <c r="B38" s="221" t="s">
        <v>610</v>
      </c>
      <c r="C38" s="297"/>
    </row>
    <row r="39" spans="1:3" s="199" customFormat="1" ht="18.75">
      <c r="A39" s="210"/>
      <c r="B39" s="222" t="s">
        <v>581</v>
      </c>
      <c r="C39" s="295">
        <v>3000</v>
      </c>
    </row>
    <row r="40" spans="1:3" s="199" customFormat="1" ht="37.5">
      <c r="A40" s="224"/>
      <c r="B40" s="222" t="s">
        <v>582</v>
      </c>
      <c r="C40" s="295">
        <v>2148</v>
      </c>
    </row>
    <row r="41" spans="1:3" s="199" customFormat="1" ht="18.75">
      <c r="A41" s="257"/>
      <c r="B41" s="223" t="s">
        <v>633</v>
      </c>
      <c r="C41" s="296">
        <f>SUM(C39:C40)</f>
        <v>5148</v>
      </c>
    </row>
    <row r="42" spans="1:3" s="199" customFormat="1" ht="18.75">
      <c r="A42" s="256">
        <v>9</v>
      </c>
      <c r="B42" s="221" t="s">
        <v>611</v>
      </c>
      <c r="C42" s="297"/>
    </row>
    <row r="43" spans="1:3" s="199" customFormat="1" ht="36" customHeight="1">
      <c r="A43" s="210"/>
      <c r="B43" s="222" t="s">
        <v>617</v>
      </c>
      <c r="C43" s="295">
        <v>15000</v>
      </c>
    </row>
    <row r="44" spans="1:3" s="199" customFormat="1" ht="18.75">
      <c r="A44" s="257"/>
      <c r="B44" s="223" t="s">
        <v>633</v>
      </c>
      <c r="C44" s="296">
        <f>SUM(C43:C43)</f>
        <v>15000</v>
      </c>
    </row>
    <row r="45" spans="1:3" s="199" customFormat="1" ht="18.75">
      <c r="A45" s="256">
        <v>10</v>
      </c>
      <c r="B45" s="221" t="s">
        <v>612</v>
      </c>
      <c r="C45" s="294"/>
    </row>
    <row r="46" spans="1:3" s="199" customFormat="1" ht="20.25" customHeight="1">
      <c r="A46" s="210"/>
      <c r="B46" s="242" t="s">
        <v>618</v>
      </c>
      <c r="C46" s="295">
        <v>7000</v>
      </c>
    </row>
    <row r="47" spans="1:3" s="199" customFormat="1" ht="18.75">
      <c r="A47" s="210"/>
      <c r="B47" s="242" t="s">
        <v>619</v>
      </c>
      <c r="C47" s="295">
        <v>5000</v>
      </c>
    </row>
    <row r="48" spans="1:3" s="199" customFormat="1" ht="18.75">
      <c r="A48" s="257"/>
      <c r="B48" s="223" t="s">
        <v>633</v>
      </c>
      <c r="C48" s="296">
        <f>SUM(C46:C47)</f>
        <v>12000</v>
      </c>
    </row>
    <row r="49" spans="1:3" s="199" customFormat="1" ht="18.75">
      <c r="A49" s="257"/>
      <c r="B49" s="225" t="s">
        <v>398</v>
      </c>
      <c r="C49" s="296">
        <f>C48+C44+C41+C37+C33+C26+C18+C14+C11+C7</f>
        <v>124638</v>
      </c>
    </row>
    <row r="50" spans="1:3" s="197" customFormat="1" ht="18.75" hidden="1" outlineLevel="1">
      <c r="A50" s="515" t="s">
        <v>624</v>
      </c>
      <c r="B50" s="515"/>
      <c r="C50" s="515"/>
    </row>
    <row r="51" spans="1:3" s="199" customFormat="1" ht="18.75" hidden="1" outlineLevel="1">
      <c r="A51" s="256">
        <v>1</v>
      </c>
      <c r="B51" s="221" t="s">
        <v>625</v>
      </c>
      <c r="C51" s="294"/>
    </row>
    <row r="52" spans="1:3" s="200" customFormat="1" ht="18.75" hidden="1" outlineLevel="1">
      <c r="A52" s="210"/>
      <c r="B52" s="224" t="s">
        <v>513</v>
      </c>
      <c r="C52" s="295">
        <v>3500</v>
      </c>
    </row>
    <row r="53" spans="1:3" s="200" customFormat="1" ht="18.75" hidden="1" outlineLevel="1">
      <c r="A53" s="210"/>
      <c r="B53" s="225" t="s">
        <v>635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626</v>
      </c>
      <c r="C54" s="294"/>
    </row>
    <row r="55" spans="1:3" s="200" customFormat="1" ht="37.5" hidden="1" outlineLevel="1">
      <c r="A55" s="210"/>
      <c r="B55" s="224" t="s">
        <v>495</v>
      </c>
      <c r="C55" s="295">
        <v>4400</v>
      </c>
    </row>
    <row r="56" spans="1:3" s="200" customFormat="1" ht="37.5" hidden="1" outlineLevel="1">
      <c r="A56" s="210"/>
      <c r="B56" s="224" t="s">
        <v>494</v>
      </c>
      <c r="C56" s="295">
        <v>8000</v>
      </c>
    </row>
    <row r="57" spans="1:3" s="199" customFormat="1" ht="18.75" hidden="1" outlineLevel="1">
      <c r="A57" s="257"/>
      <c r="B57" s="225" t="s">
        <v>635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627</v>
      </c>
      <c r="C58" s="294"/>
    </row>
    <row r="59" spans="1:3" s="200" customFormat="1" ht="56.25" hidden="1" outlineLevel="1">
      <c r="A59" s="210"/>
      <c r="B59" s="224" t="s">
        <v>725</v>
      </c>
      <c r="C59" s="295">
        <v>500</v>
      </c>
    </row>
    <row r="60" spans="1:3" s="200" customFormat="1" ht="18.75" hidden="1" outlineLevel="1">
      <c r="A60" s="210"/>
      <c r="B60" s="226" t="s">
        <v>404</v>
      </c>
      <c r="C60" s="295">
        <v>7789</v>
      </c>
    </row>
    <row r="61" spans="1:3" s="200" customFormat="1" ht="45.75" hidden="1" customHeight="1" outlineLevel="1">
      <c r="A61" s="210"/>
      <c r="B61" s="226" t="s">
        <v>403</v>
      </c>
      <c r="C61" s="295">
        <v>1000</v>
      </c>
    </row>
    <row r="62" spans="1:3" s="199" customFormat="1" ht="18.75" hidden="1" outlineLevel="1">
      <c r="A62" s="257"/>
      <c r="B62" s="225" t="s">
        <v>635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628</v>
      </c>
      <c r="C63" s="294"/>
    </row>
    <row r="64" spans="1:3" s="200" customFormat="1" ht="35.25" hidden="1" customHeight="1" outlineLevel="1">
      <c r="A64" s="210"/>
      <c r="B64" s="224" t="s">
        <v>392</v>
      </c>
      <c r="C64" s="295">
        <v>4750</v>
      </c>
    </row>
    <row r="65" spans="1:3" s="200" customFormat="1" ht="28.5" hidden="1" customHeight="1" outlineLevel="1">
      <c r="A65" s="210"/>
      <c r="B65" s="224" t="s">
        <v>391</v>
      </c>
      <c r="C65" s="295">
        <v>20000</v>
      </c>
    </row>
    <row r="66" spans="1:3" s="200" customFormat="1" ht="37.5" hidden="1" outlineLevel="1">
      <c r="A66" s="210"/>
      <c r="B66" s="224" t="s">
        <v>390</v>
      </c>
      <c r="C66" s="295">
        <v>400</v>
      </c>
    </row>
    <row r="67" spans="1:3" s="200" customFormat="1" ht="18.75" hidden="1" outlineLevel="1">
      <c r="A67" s="210"/>
      <c r="B67" s="224" t="s">
        <v>268</v>
      </c>
      <c r="C67" s="295">
        <v>470</v>
      </c>
    </row>
    <row r="68" spans="1:3" s="200" customFormat="1" ht="18.75" hidden="1" outlineLevel="1">
      <c r="A68" s="210"/>
      <c r="B68" s="224" t="s">
        <v>267</v>
      </c>
      <c r="C68" s="295">
        <v>470</v>
      </c>
    </row>
    <row r="69" spans="1:3" s="199" customFormat="1" ht="18.75" hidden="1" outlineLevel="1">
      <c r="A69" s="257"/>
      <c r="B69" s="225" t="s">
        <v>633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629</v>
      </c>
      <c r="C70" s="294"/>
    </row>
    <row r="71" spans="1:3" s="200" customFormat="1" ht="37.5" hidden="1" outlineLevel="1">
      <c r="A71" s="210"/>
      <c r="B71" s="224" t="s">
        <v>232</v>
      </c>
      <c r="C71" s="295">
        <v>5400</v>
      </c>
    </row>
    <row r="72" spans="1:3" s="199" customFormat="1" ht="18.75" hidden="1" outlineLevel="1">
      <c r="A72" s="257"/>
      <c r="B72" s="225" t="s">
        <v>633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596</v>
      </c>
      <c r="C73" s="294"/>
    </row>
    <row r="74" spans="1:3" s="199" customFormat="1" ht="18.75" hidden="1" outlineLevel="1">
      <c r="A74" s="257"/>
      <c r="B74" s="227" t="s">
        <v>653</v>
      </c>
      <c r="C74" s="295">
        <v>3000</v>
      </c>
    </row>
    <row r="75" spans="1:3" s="200" customFormat="1" ht="64.5" hidden="1" customHeight="1" outlineLevel="1">
      <c r="A75" s="210"/>
      <c r="B75" s="227" t="s">
        <v>652</v>
      </c>
      <c r="C75" s="295">
        <v>1700</v>
      </c>
    </row>
    <row r="76" spans="1:3" s="199" customFormat="1" ht="15" hidden="1" customHeight="1" outlineLevel="1">
      <c r="A76" s="257"/>
      <c r="B76" s="225" t="s">
        <v>633</v>
      </c>
      <c r="C76" s="296">
        <f>SUM(C74:C75)</f>
        <v>4700</v>
      </c>
    </row>
    <row r="77" spans="1:3" s="199" customFormat="1" ht="18.75" hidden="1" outlineLevel="1">
      <c r="A77" s="257" t="s">
        <v>681</v>
      </c>
      <c r="B77" s="225" t="s">
        <v>630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597</v>
      </c>
      <c r="C79" s="297"/>
    </row>
    <row r="80" spans="1:3" s="200" customFormat="1" ht="37.5" hidden="1" outlineLevel="1">
      <c r="A80" s="210"/>
      <c r="B80" s="226" t="s">
        <v>654</v>
      </c>
      <c r="C80" s="295">
        <v>4000</v>
      </c>
    </row>
    <row r="81" spans="1:3" s="199" customFormat="1" ht="18.75" hidden="1" outlineLevel="1">
      <c r="A81" s="257"/>
      <c r="B81" s="225" t="s">
        <v>635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426</v>
      </c>
      <c r="C82" s="297"/>
    </row>
    <row r="83" spans="1:3" s="200" customFormat="1" ht="49.5" hidden="1" customHeight="1" outlineLevel="1">
      <c r="A83" s="210"/>
      <c r="B83" s="224" t="s">
        <v>655</v>
      </c>
      <c r="C83" s="295">
        <v>5000</v>
      </c>
    </row>
    <row r="84" spans="1:3" s="199" customFormat="1" ht="18.75" hidden="1" outlineLevel="1">
      <c r="A84" s="257"/>
      <c r="B84" s="225" t="s">
        <v>633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603</v>
      </c>
      <c r="C85" s="294"/>
    </row>
    <row r="86" spans="1:3" s="200" customFormat="1" ht="18.75" hidden="1" outlineLevel="1">
      <c r="A86" s="210"/>
      <c r="B86" s="224" t="s">
        <v>656</v>
      </c>
      <c r="C86" s="295">
        <v>9100</v>
      </c>
    </row>
    <row r="87" spans="1:3" s="200" customFormat="1" ht="37.5" hidden="1" outlineLevel="1">
      <c r="A87" s="210"/>
      <c r="B87" s="224" t="s">
        <v>657</v>
      </c>
      <c r="C87" s="295">
        <v>590</v>
      </c>
    </row>
    <row r="88" spans="1:3" s="199" customFormat="1" ht="18.75" hidden="1" outlineLevel="1">
      <c r="A88" s="257"/>
      <c r="B88" s="225" t="s">
        <v>635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604</v>
      </c>
      <c r="C89" s="297"/>
    </row>
    <row r="90" spans="1:3" s="200" customFormat="1" ht="48.75" hidden="1" customHeight="1" outlineLevel="1">
      <c r="A90" s="210"/>
      <c r="B90" s="226" t="s">
        <v>658</v>
      </c>
      <c r="C90" s="295">
        <v>3900</v>
      </c>
    </row>
    <row r="91" spans="1:3" s="199" customFormat="1" ht="18.75" hidden="1" outlineLevel="1">
      <c r="A91" s="257"/>
      <c r="B91" s="225" t="s">
        <v>635</v>
      </c>
      <c r="C91" s="296">
        <f>SUM(C90:C90)</f>
        <v>3900</v>
      </c>
    </row>
    <row r="92" spans="1:3" s="199" customFormat="1" ht="18.75" hidden="1" outlineLevel="1">
      <c r="A92" s="257" t="s">
        <v>687</v>
      </c>
      <c r="B92" s="225" t="s">
        <v>606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605</v>
      </c>
      <c r="C94" s="297"/>
    </row>
    <row r="95" spans="1:3" s="200" customFormat="1" ht="37.5" hidden="1" outlineLevel="1">
      <c r="A95" s="210"/>
      <c r="B95" s="227" t="s">
        <v>662</v>
      </c>
      <c r="C95" s="295">
        <v>4800</v>
      </c>
    </row>
    <row r="96" spans="1:3" s="200" customFormat="1" ht="18.75" hidden="1" outlineLevel="1">
      <c r="A96" s="210"/>
      <c r="B96" s="227" t="s">
        <v>661</v>
      </c>
      <c r="C96" s="295">
        <v>4800</v>
      </c>
    </row>
    <row r="97" spans="1:3" s="200" customFormat="1" ht="18.75" hidden="1" outlineLevel="1">
      <c r="A97" s="210"/>
      <c r="B97" s="227" t="s">
        <v>660</v>
      </c>
      <c r="C97" s="295">
        <v>2000</v>
      </c>
    </row>
    <row r="98" spans="1:3" s="200" customFormat="1" ht="37.5" hidden="1" outlineLevel="1">
      <c r="A98" s="210"/>
      <c r="B98" s="227" t="s">
        <v>659</v>
      </c>
      <c r="C98" s="295">
        <v>4800</v>
      </c>
    </row>
    <row r="99" spans="1:3" s="200" customFormat="1" ht="18.75" hidden="1" outlineLevel="1">
      <c r="A99" s="210"/>
      <c r="B99" s="225" t="s">
        <v>635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427</v>
      </c>
      <c r="C100" s="294"/>
    </row>
    <row r="101" spans="1:3" s="200" customFormat="1" ht="18.75" hidden="1" outlineLevel="1">
      <c r="A101" s="210"/>
      <c r="B101" s="224" t="s">
        <v>65</v>
      </c>
      <c r="C101" s="295">
        <v>3000</v>
      </c>
    </row>
    <row r="102" spans="1:3" s="200" customFormat="1" ht="18.75" hidden="1" outlineLevel="1">
      <c r="A102" s="210"/>
      <c r="B102" s="225" t="s">
        <v>635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428</v>
      </c>
      <c r="C104" s="294"/>
    </row>
    <row r="105" spans="1:3" s="206" customFormat="1" ht="34.5" hidden="1" customHeight="1" outlineLevel="1">
      <c r="A105" s="258"/>
      <c r="B105" s="226" t="s">
        <v>690</v>
      </c>
      <c r="C105" s="299">
        <v>1000</v>
      </c>
    </row>
    <row r="106" spans="1:3" s="199" customFormat="1" ht="18.75" hidden="1" outlineLevel="1">
      <c r="A106" s="257"/>
      <c r="B106" s="225" t="s">
        <v>635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608</v>
      </c>
      <c r="C107" s="294"/>
    </row>
    <row r="108" spans="1:3" s="200" customFormat="1" ht="37.5" hidden="1" outlineLevel="1">
      <c r="A108" s="258"/>
      <c r="B108" s="224" t="s">
        <v>691</v>
      </c>
      <c r="C108" s="295">
        <v>5900</v>
      </c>
    </row>
    <row r="109" spans="1:3" s="199" customFormat="1" ht="18.75" hidden="1" outlineLevel="1">
      <c r="A109" s="257"/>
      <c r="B109" s="225" t="s">
        <v>633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351</v>
      </c>
      <c r="C110" s="294"/>
    </row>
    <row r="111" spans="1:3" s="199" customFormat="1" ht="56.25" hidden="1" outlineLevel="1">
      <c r="A111" s="210"/>
      <c r="B111" s="224" t="s">
        <v>694</v>
      </c>
      <c r="C111" s="295">
        <v>7000</v>
      </c>
    </row>
    <row r="112" spans="1:3" s="199" customFormat="1" ht="37.5" hidden="1" outlineLevel="1">
      <c r="A112" s="210"/>
      <c r="B112" s="224" t="s">
        <v>693</v>
      </c>
      <c r="C112" s="295">
        <v>7600</v>
      </c>
    </row>
    <row r="113" spans="1:3" s="199" customFormat="1" ht="37.5" hidden="1" outlineLevel="1">
      <c r="A113" s="210"/>
      <c r="B113" s="224" t="s">
        <v>692</v>
      </c>
      <c r="C113" s="295">
        <v>1000</v>
      </c>
    </row>
    <row r="114" spans="1:3" s="199" customFormat="1" ht="18.75" hidden="1" outlineLevel="1">
      <c r="A114" s="257"/>
      <c r="B114" s="225" t="s">
        <v>635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610</v>
      </c>
      <c r="C115" s="297"/>
    </row>
    <row r="116" spans="1:3" s="200" customFormat="1" ht="18.75" hidden="1" outlineLevel="1">
      <c r="A116" s="224"/>
      <c r="B116" s="224" t="s">
        <v>695</v>
      </c>
      <c r="C116" s="295">
        <v>8000</v>
      </c>
    </row>
    <row r="117" spans="1:3" s="199" customFormat="1" ht="18.75" hidden="1" outlineLevel="1">
      <c r="A117" s="257"/>
      <c r="B117" s="225" t="s">
        <v>633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611</v>
      </c>
      <c r="C118" s="294"/>
    </row>
    <row r="119" spans="1:3" s="200" customFormat="1" ht="36.75" hidden="1" customHeight="1" outlineLevel="1">
      <c r="A119" s="210"/>
      <c r="B119" s="224" t="s">
        <v>343</v>
      </c>
      <c r="C119" s="295">
        <v>7000</v>
      </c>
    </row>
    <row r="120" spans="1:3" s="200" customFormat="1" ht="37.5" hidden="1" outlineLevel="1">
      <c r="A120" s="210"/>
      <c r="B120" s="224" t="s">
        <v>699</v>
      </c>
      <c r="C120" s="295">
        <v>1900</v>
      </c>
    </row>
    <row r="121" spans="1:3" s="200" customFormat="1" ht="18.75" hidden="1" outlineLevel="1">
      <c r="A121" s="210"/>
      <c r="B121" s="224" t="s">
        <v>467</v>
      </c>
      <c r="C121" s="295">
        <v>8881</v>
      </c>
    </row>
    <row r="122" spans="1:3" s="200" customFormat="1" ht="37.5" hidden="1" outlineLevel="1">
      <c r="A122" s="210"/>
      <c r="B122" s="224" t="s">
        <v>466</v>
      </c>
      <c r="C122" s="295">
        <v>1600</v>
      </c>
    </row>
    <row r="123" spans="1:3" s="200" customFormat="1" ht="18.75" hidden="1" outlineLevel="1">
      <c r="A123" s="210"/>
      <c r="B123" s="225" t="s">
        <v>633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612</v>
      </c>
      <c r="C124" s="297"/>
    </row>
    <row r="125" spans="1:3" s="200" customFormat="1" ht="37.5" hidden="1" outlineLevel="1">
      <c r="A125" s="210"/>
      <c r="B125" s="227" t="s">
        <v>353</v>
      </c>
      <c r="C125" s="295">
        <v>5000</v>
      </c>
    </row>
    <row r="126" spans="1:3" s="200" customFormat="1" ht="37.5" hidden="1" outlineLevel="1">
      <c r="A126" s="210"/>
      <c r="B126" s="227" t="s">
        <v>354</v>
      </c>
      <c r="C126" s="295">
        <v>2000</v>
      </c>
    </row>
    <row r="127" spans="1:3" s="200" customFormat="1" ht="37.5" hidden="1" outlineLevel="1">
      <c r="A127" s="210"/>
      <c r="B127" s="224" t="s">
        <v>355</v>
      </c>
      <c r="C127" s="295">
        <v>6000</v>
      </c>
    </row>
    <row r="128" spans="1:3" s="200" customFormat="1" ht="18.75" hidden="1" outlineLevel="1">
      <c r="A128" s="210"/>
      <c r="B128" s="225" t="s">
        <v>633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352</v>
      </c>
      <c r="C129" s="294"/>
    </row>
    <row r="130" spans="1:3" s="199" customFormat="1" ht="54.75" hidden="1" customHeight="1" outlineLevel="1">
      <c r="A130" s="257"/>
      <c r="B130" s="227" t="s">
        <v>342</v>
      </c>
      <c r="C130" s="295">
        <v>10000</v>
      </c>
    </row>
    <row r="131" spans="1:3" s="199" customFormat="1" ht="56.25" hidden="1" outlineLevel="1">
      <c r="A131" s="257"/>
      <c r="B131" s="227" t="s">
        <v>437</v>
      </c>
      <c r="C131" s="295">
        <v>5000</v>
      </c>
    </row>
    <row r="132" spans="1:3" s="199" customFormat="1" ht="56.25" hidden="1" outlineLevel="1">
      <c r="A132" s="257"/>
      <c r="B132" s="227" t="s">
        <v>438</v>
      </c>
      <c r="C132" s="295">
        <v>3000</v>
      </c>
    </row>
    <row r="133" spans="1:3" s="199" customFormat="1" ht="18.75" hidden="1" outlineLevel="1">
      <c r="A133" s="257"/>
      <c r="B133" s="225" t="s">
        <v>635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439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515" t="s">
        <v>377</v>
      </c>
      <c r="B136" s="515"/>
      <c r="C136" s="515"/>
    </row>
    <row r="137" spans="1:3" s="199" customFormat="1" ht="18.75">
      <c r="A137" s="256">
        <v>1</v>
      </c>
      <c r="B137" s="221" t="s">
        <v>626</v>
      </c>
      <c r="C137" s="294"/>
    </row>
    <row r="138" spans="1:3" s="199" customFormat="1" ht="37.5">
      <c r="A138" s="210"/>
      <c r="B138" s="222" t="s">
        <v>380</v>
      </c>
      <c r="C138" s="295">
        <v>100</v>
      </c>
    </row>
    <row r="139" spans="1:3" s="199" customFormat="1" ht="37.5">
      <c r="A139" s="210"/>
      <c r="B139" s="222" t="s">
        <v>381</v>
      </c>
      <c r="C139" s="295">
        <v>4900</v>
      </c>
    </row>
    <row r="140" spans="1:3" s="199" customFormat="1" ht="18.75">
      <c r="A140" s="257"/>
      <c r="B140" s="223" t="s">
        <v>635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627</v>
      </c>
      <c r="C141" s="294"/>
    </row>
    <row r="142" spans="1:3" s="199" customFormat="1" ht="18.75">
      <c r="A142" s="210"/>
      <c r="B142" s="239" t="s">
        <v>382</v>
      </c>
      <c r="C142" s="295">
        <v>1500</v>
      </c>
    </row>
    <row r="143" spans="1:3" s="199" customFormat="1" ht="56.25">
      <c r="A143" s="210"/>
      <c r="B143" s="222" t="s">
        <v>716</v>
      </c>
      <c r="C143" s="295">
        <v>1300</v>
      </c>
    </row>
    <row r="144" spans="1:3" s="199" customFormat="1" ht="18.75">
      <c r="A144" s="257"/>
      <c r="B144" s="223" t="s">
        <v>635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629</v>
      </c>
      <c r="C145" s="294"/>
    </row>
    <row r="146" spans="1:3" s="199" customFormat="1" ht="18.75">
      <c r="A146" s="231"/>
      <c r="B146" s="239" t="s">
        <v>717</v>
      </c>
      <c r="C146" s="299">
        <v>2000</v>
      </c>
    </row>
    <row r="147" spans="1:3" s="199" customFormat="1" ht="18.75">
      <c r="A147" s="231"/>
      <c r="B147" s="239" t="s">
        <v>696</v>
      </c>
      <c r="C147" s="299">
        <v>700</v>
      </c>
    </row>
    <row r="148" spans="1:3" s="199" customFormat="1" ht="18.75">
      <c r="A148" s="231"/>
      <c r="B148" s="239" t="s">
        <v>697</v>
      </c>
      <c r="C148" s="299">
        <v>500</v>
      </c>
    </row>
    <row r="149" spans="1:3" s="199" customFormat="1" ht="18.75">
      <c r="A149" s="231"/>
      <c r="B149" s="239" t="s">
        <v>698</v>
      </c>
      <c r="C149" s="299">
        <v>500</v>
      </c>
    </row>
    <row r="150" spans="1:3" s="199" customFormat="1" ht="18.75">
      <c r="A150" s="257"/>
      <c r="B150" s="223" t="s">
        <v>633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603</v>
      </c>
      <c r="C151" s="294"/>
    </row>
    <row r="152" spans="1:3" s="199" customFormat="1" ht="37.5">
      <c r="A152" s="210"/>
      <c r="B152" s="222" t="s">
        <v>357</v>
      </c>
      <c r="C152" s="295">
        <v>8900</v>
      </c>
    </row>
    <row r="153" spans="1:3" s="199" customFormat="1" ht="18.75">
      <c r="A153" s="210"/>
      <c r="B153" s="222" t="s">
        <v>358</v>
      </c>
      <c r="C153" s="295">
        <v>500</v>
      </c>
    </row>
    <row r="154" spans="1:3" s="199" customFormat="1" ht="18.75">
      <c r="A154" s="210"/>
      <c r="B154" s="222" t="s">
        <v>359</v>
      </c>
      <c r="C154" s="295">
        <v>600</v>
      </c>
    </row>
    <row r="155" spans="1:3" s="199" customFormat="1" ht="37.5">
      <c r="A155" s="210"/>
      <c r="B155" s="222" t="s">
        <v>360</v>
      </c>
      <c r="C155" s="295">
        <v>480</v>
      </c>
    </row>
    <row r="156" spans="1:3" s="199" customFormat="1" ht="18.75">
      <c r="A156" s="257"/>
      <c r="B156" s="223" t="s">
        <v>635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428</v>
      </c>
      <c r="C157" s="294"/>
    </row>
    <row r="158" spans="1:3" s="199" customFormat="1" ht="56.25">
      <c r="A158" s="258"/>
      <c r="B158" s="239" t="s">
        <v>411</v>
      </c>
      <c r="C158" s="299">
        <v>280</v>
      </c>
    </row>
    <row r="159" spans="1:3" s="199" customFormat="1" ht="37.5">
      <c r="A159" s="210"/>
      <c r="B159" s="222" t="s">
        <v>362</v>
      </c>
      <c r="C159" s="295">
        <v>5400</v>
      </c>
    </row>
    <row r="160" spans="1:3" s="199" customFormat="1" ht="37.5" customHeight="1">
      <c r="A160" s="210"/>
      <c r="B160" s="222" t="s">
        <v>363</v>
      </c>
      <c r="C160" s="295">
        <v>2700</v>
      </c>
    </row>
    <row r="161" spans="1:3" s="199" customFormat="1" ht="37.5">
      <c r="A161" s="210"/>
      <c r="B161" s="222" t="s">
        <v>364</v>
      </c>
      <c r="C161" s="295">
        <v>800</v>
      </c>
    </row>
    <row r="162" spans="1:3" s="199" customFormat="1" ht="56.25">
      <c r="A162" s="210"/>
      <c r="B162" s="222" t="s">
        <v>588</v>
      </c>
      <c r="C162" s="295">
        <v>14000</v>
      </c>
    </row>
    <row r="163" spans="1:3" s="199" customFormat="1" ht="37.5">
      <c r="A163" s="210"/>
      <c r="B163" s="222" t="s">
        <v>29</v>
      </c>
      <c r="C163" s="295">
        <v>2000</v>
      </c>
    </row>
    <row r="164" spans="1:3" s="199" customFormat="1" ht="18.75">
      <c r="A164" s="257"/>
      <c r="B164" s="223" t="s">
        <v>635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608</v>
      </c>
      <c r="C165" s="294"/>
    </row>
    <row r="166" spans="1:3" s="199" customFormat="1" ht="37.5">
      <c r="A166" s="258"/>
      <c r="B166" s="222" t="s">
        <v>30</v>
      </c>
      <c r="C166" s="295">
        <v>1848</v>
      </c>
    </row>
    <row r="167" spans="1:3" s="199" customFormat="1" ht="37.5">
      <c r="A167" s="258"/>
      <c r="B167" s="222" t="s">
        <v>31</v>
      </c>
      <c r="C167" s="295">
        <v>3912</v>
      </c>
    </row>
    <row r="168" spans="1:3" s="199" customFormat="1" ht="37.5">
      <c r="A168" s="258"/>
      <c r="B168" s="222" t="s">
        <v>32</v>
      </c>
      <c r="C168" s="295">
        <v>2495</v>
      </c>
    </row>
    <row r="169" spans="1:3" s="199" customFormat="1" ht="18.75">
      <c r="A169" s="258"/>
      <c r="B169" s="222" t="s">
        <v>46</v>
      </c>
      <c r="C169" s="295">
        <v>1500</v>
      </c>
    </row>
    <row r="170" spans="1:3" s="199" customFormat="1" ht="18.75">
      <c r="A170" s="257"/>
      <c r="B170" s="223" t="s">
        <v>633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610</v>
      </c>
      <c r="C171" s="297"/>
    </row>
    <row r="172" spans="1:3" s="199" customFormat="1" ht="37.5">
      <c r="A172" s="210"/>
      <c r="B172" s="222" t="s">
        <v>47</v>
      </c>
      <c r="C172" s="295">
        <v>5000</v>
      </c>
    </row>
    <row r="173" spans="1:3" s="199" customFormat="1" ht="37.5">
      <c r="A173" s="210"/>
      <c r="B173" s="222" t="s">
        <v>518</v>
      </c>
      <c r="C173" s="295">
        <v>1000</v>
      </c>
    </row>
    <row r="174" spans="1:3" s="199" customFormat="1" ht="17.25" customHeight="1">
      <c r="A174" s="224"/>
      <c r="B174" s="222" t="s">
        <v>519</v>
      </c>
      <c r="C174" s="295">
        <v>3000</v>
      </c>
    </row>
    <row r="175" spans="1:3" s="199" customFormat="1" ht="18.75">
      <c r="A175" s="224"/>
      <c r="B175" s="222" t="s">
        <v>520</v>
      </c>
      <c r="C175" s="295">
        <v>22000</v>
      </c>
    </row>
    <row r="176" spans="1:3" s="199" customFormat="1" ht="18.75">
      <c r="A176" s="257"/>
      <c r="B176" s="223" t="s">
        <v>633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611</v>
      </c>
      <c r="C177" s="294"/>
    </row>
    <row r="178" spans="1:9" s="199" customFormat="1" ht="18.75">
      <c r="A178" s="210"/>
      <c r="B178" s="222" t="s">
        <v>467</v>
      </c>
      <c r="C178" s="295">
        <v>8881</v>
      </c>
    </row>
    <row r="179" spans="1:9" s="199" customFormat="1" ht="37.5">
      <c r="A179" s="210"/>
      <c r="B179" s="222" t="s">
        <v>521</v>
      </c>
      <c r="C179" s="295">
        <v>20000</v>
      </c>
    </row>
    <row r="180" spans="1:9" s="199" customFormat="1" ht="18.75">
      <c r="A180" s="210"/>
      <c r="B180" s="222" t="s">
        <v>190</v>
      </c>
      <c r="C180" s="295">
        <v>12329</v>
      </c>
    </row>
    <row r="181" spans="1:9" s="199" customFormat="1" ht="37.5">
      <c r="A181" s="210"/>
      <c r="B181" s="222" t="s">
        <v>191</v>
      </c>
      <c r="C181" s="295">
        <v>1255</v>
      </c>
    </row>
    <row r="182" spans="1:9" s="199" customFormat="1" ht="37.5">
      <c r="A182" s="210"/>
      <c r="B182" s="222" t="s">
        <v>192</v>
      </c>
      <c r="C182" s="295">
        <v>4500</v>
      </c>
    </row>
    <row r="183" spans="1:9" s="199" customFormat="1" ht="18.75">
      <c r="A183" s="210"/>
      <c r="B183" s="222" t="s">
        <v>193</v>
      </c>
      <c r="C183" s="295">
        <v>800</v>
      </c>
    </row>
    <row r="184" spans="1:9" s="199" customFormat="1" ht="18.75">
      <c r="A184" s="210"/>
      <c r="B184" s="222" t="s">
        <v>194</v>
      </c>
      <c r="C184" s="295">
        <v>500</v>
      </c>
    </row>
    <row r="185" spans="1:9" s="199" customFormat="1" ht="18.75">
      <c r="A185" s="210"/>
      <c r="B185" s="223" t="s">
        <v>633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612</v>
      </c>
      <c r="C186" s="297"/>
    </row>
    <row r="187" spans="1:9" s="199" customFormat="1" ht="18.75">
      <c r="A187" s="210"/>
      <c r="B187" s="242" t="s">
        <v>195</v>
      </c>
      <c r="C187" s="295">
        <v>2000</v>
      </c>
    </row>
    <row r="188" spans="1:9" s="199" customFormat="1" ht="18.75">
      <c r="A188" s="210"/>
      <c r="B188" s="223" t="s">
        <v>633</v>
      </c>
      <c r="C188" s="296">
        <f>SUM(C187:C187)</f>
        <v>2000</v>
      </c>
    </row>
    <row r="189" spans="1:9" s="207" customFormat="1" ht="21.75" customHeight="1">
      <c r="A189" s="231"/>
      <c r="B189" s="230" t="s">
        <v>332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511" t="s">
        <v>198</v>
      </c>
      <c r="B197" s="511"/>
      <c r="C197" s="511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625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199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251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641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635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627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642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635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626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643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484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485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486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487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635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488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489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490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491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70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>
      <c r="A218" s="257"/>
      <c r="B218" s="227" t="s">
        <v>71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69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635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629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718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719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635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596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720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721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635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597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722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723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724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26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72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635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601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73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74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38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635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426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39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40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41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429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430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431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635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603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205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206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0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639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640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700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635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701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>
      <c r="A258" s="210"/>
      <c r="B258" s="227" t="s">
        <v>702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703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635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605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704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705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706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707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635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427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200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635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428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505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224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225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226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227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228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229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230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635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608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238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239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219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424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309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310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311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312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313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314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635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351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315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316</v>
      </c>
      <c r="C294" s="304">
        <v>1200</v>
      </c>
    </row>
    <row r="295" spans="1:129" s="199" customFormat="1" ht="18.75" hidden="1" outlineLevel="1">
      <c r="A295" s="210"/>
      <c r="B295" s="227" t="s">
        <v>317</v>
      </c>
      <c r="C295" s="304">
        <v>100</v>
      </c>
    </row>
    <row r="296" spans="1:129" s="199" customFormat="1" ht="18.75" hidden="1" outlineLevel="1">
      <c r="A296" s="210"/>
      <c r="B296" s="227" t="s">
        <v>318</v>
      </c>
      <c r="C296" s="304">
        <v>4900</v>
      </c>
    </row>
    <row r="297" spans="1:129" s="199" customFormat="1" ht="18.75" hidden="1" outlineLevel="1">
      <c r="A297" s="210"/>
      <c r="B297" s="227" t="s">
        <v>319</v>
      </c>
      <c r="C297" s="304">
        <v>1500</v>
      </c>
    </row>
    <row r="298" spans="1:129" s="199" customFormat="1" ht="53.25" hidden="1" customHeight="1" outlineLevel="1">
      <c r="A298" s="210"/>
      <c r="B298" s="227" t="s">
        <v>320</v>
      </c>
      <c r="C298" s="304">
        <v>1700</v>
      </c>
    </row>
    <row r="299" spans="1:129" s="199" customFormat="1" ht="37.5" hidden="1" outlineLevel="1">
      <c r="A299" s="210"/>
      <c r="B299" s="227" t="s">
        <v>321</v>
      </c>
      <c r="C299" s="304">
        <v>1400</v>
      </c>
    </row>
    <row r="300" spans="1:129" s="199" customFormat="1" ht="18.75" hidden="1" outlineLevel="1">
      <c r="A300" s="257"/>
      <c r="B300" s="225" t="s">
        <v>635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610</v>
      </c>
      <c r="C301" s="310"/>
    </row>
    <row r="302" spans="1:129" s="199" customFormat="1" ht="18.75" hidden="1" outlineLevel="1">
      <c r="A302" s="210"/>
      <c r="B302" s="227" t="s">
        <v>322</v>
      </c>
      <c r="C302" s="304">
        <v>10000</v>
      </c>
    </row>
    <row r="303" spans="1:129" s="200" customFormat="1" ht="18.75" hidden="1" outlineLevel="1">
      <c r="A303" s="210"/>
      <c r="B303" s="227" t="s">
        <v>323</v>
      </c>
      <c r="C303" s="304">
        <v>1800</v>
      </c>
    </row>
    <row r="304" spans="1:129" s="200" customFormat="1" ht="18.75" hidden="1" outlineLevel="1">
      <c r="A304" s="210"/>
      <c r="B304" s="227" t="s">
        <v>218</v>
      </c>
      <c r="C304" s="304">
        <v>1300</v>
      </c>
    </row>
    <row r="305" spans="1:3" s="200" customFormat="1" ht="18.75" hidden="1" outlineLevel="1">
      <c r="A305" s="210"/>
      <c r="B305" s="227" t="s">
        <v>406</v>
      </c>
      <c r="C305" s="304">
        <v>11000</v>
      </c>
    </row>
    <row r="306" spans="1:3" s="200" customFormat="1" ht="18.75" hidden="1" outlineLevel="1">
      <c r="A306" s="210"/>
      <c r="B306" s="227" t="s">
        <v>644</v>
      </c>
      <c r="C306" s="304">
        <v>1500</v>
      </c>
    </row>
    <row r="307" spans="1:3" s="200" customFormat="1" ht="18.75" hidden="1" outlineLevel="1">
      <c r="A307" s="257"/>
      <c r="B307" s="225" t="s">
        <v>635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611</v>
      </c>
      <c r="C308" s="311"/>
    </row>
    <row r="309" spans="1:3" s="200" customFormat="1" ht="37.5" hidden="1" outlineLevel="1">
      <c r="A309" s="258"/>
      <c r="B309" s="227" t="s">
        <v>645</v>
      </c>
      <c r="C309" s="307">
        <v>13500</v>
      </c>
    </row>
    <row r="310" spans="1:3" s="200" customFormat="1" ht="18.75" hidden="1" outlineLevel="1">
      <c r="A310" s="258"/>
      <c r="B310" s="227" t="s">
        <v>646</v>
      </c>
      <c r="C310" s="307">
        <v>12000</v>
      </c>
    </row>
    <row r="311" spans="1:3" s="200" customFormat="1" ht="37.5" hidden="1" outlineLevel="1">
      <c r="A311" s="258"/>
      <c r="B311" s="227" t="s">
        <v>647</v>
      </c>
      <c r="C311" s="307">
        <v>17000</v>
      </c>
    </row>
    <row r="312" spans="1:3" s="200" customFormat="1" ht="18.75" hidden="1" outlineLevel="1">
      <c r="A312" s="258"/>
      <c r="B312" s="227" t="s">
        <v>648</v>
      </c>
      <c r="C312" s="307">
        <v>2643</v>
      </c>
    </row>
    <row r="313" spans="1:3" s="200" customFormat="1" ht="18.75" hidden="1" outlineLevel="1">
      <c r="A313" s="257"/>
      <c r="B313" s="227" t="s">
        <v>649</v>
      </c>
      <c r="C313" s="304">
        <v>1500</v>
      </c>
    </row>
    <row r="314" spans="1:3" s="200" customFormat="1" ht="18.75" hidden="1" outlineLevel="1">
      <c r="A314" s="257"/>
      <c r="B314" s="230" t="s">
        <v>635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612</v>
      </c>
      <c r="C315" s="306"/>
    </row>
    <row r="316" spans="1:3" s="200" customFormat="1" ht="18.75" hidden="1" outlineLevel="1">
      <c r="A316" s="210"/>
      <c r="B316" s="227" t="s">
        <v>650</v>
      </c>
      <c r="C316" s="304">
        <v>2000</v>
      </c>
    </row>
    <row r="317" spans="1:3" s="200" customFormat="1" ht="18.75" hidden="1" outlineLevel="1">
      <c r="A317" s="210"/>
      <c r="B317" s="227" t="s">
        <v>651</v>
      </c>
      <c r="C317" s="304">
        <v>1500</v>
      </c>
    </row>
    <row r="318" spans="1:3" s="200" customFormat="1" ht="37.5" hidden="1" outlineLevel="1">
      <c r="A318" s="210"/>
      <c r="B318" s="227" t="s">
        <v>90</v>
      </c>
      <c r="C318" s="304">
        <v>6000</v>
      </c>
    </row>
    <row r="319" spans="1:3" s="200" customFormat="1" ht="18.75" hidden="1" outlineLevel="1">
      <c r="A319" s="210"/>
      <c r="B319" s="227" t="s">
        <v>91</v>
      </c>
      <c r="C319" s="304">
        <v>400</v>
      </c>
    </row>
    <row r="320" spans="1:3" s="200" customFormat="1" ht="18.75" hidden="1" outlineLevel="1">
      <c r="A320" s="210"/>
      <c r="B320" s="227" t="s">
        <v>92</v>
      </c>
      <c r="C320" s="304">
        <v>300</v>
      </c>
    </row>
    <row r="321" spans="1:3" s="200" customFormat="1" ht="18.75" hidden="1" outlineLevel="1">
      <c r="A321" s="210"/>
      <c r="B321" s="227" t="s">
        <v>93</v>
      </c>
      <c r="C321" s="304">
        <v>4500</v>
      </c>
    </row>
    <row r="322" spans="1:3" s="200" customFormat="1" ht="18.75" hidden="1" outlineLevel="1">
      <c r="A322" s="210"/>
      <c r="B322" s="227" t="s">
        <v>94</v>
      </c>
      <c r="C322" s="304">
        <v>400</v>
      </c>
    </row>
    <row r="323" spans="1:3" s="200" customFormat="1" ht="18.75" hidden="1" outlineLevel="1">
      <c r="A323" s="210"/>
      <c r="B323" s="227" t="s">
        <v>95</v>
      </c>
      <c r="C323" s="304">
        <v>6000</v>
      </c>
    </row>
    <row r="324" spans="1:3" s="200" customFormat="1" ht="18.75" hidden="1" outlineLevel="1">
      <c r="A324" s="210"/>
      <c r="B324" s="227" t="s">
        <v>96</v>
      </c>
      <c r="C324" s="304">
        <v>900</v>
      </c>
    </row>
    <row r="325" spans="1:3" s="200" customFormat="1" ht="18.75" hidden="1" outlineLevel="1">
      <c r="A325" s="210"/>
      <c r="B325" s="227" t="s">
        <v>514</v>
      </c>
      <c r="C325" s="304">
        <v>300</v>
      </c>
    </row>
    <row r="326" spans="1:3" s="200" customFormat="1" ht="18.75" hidden="1" outlineLevel="1">
      <c r="A326" s="210"/>
      <c r="B326" s="227" t="s">
        <v>75</v>
      </c>
      <c r="C326" s="304">
        <v>350</v>
      </c>
    </row>
    <row r="327" spans="1:3" s="200" customFormat="1" ht="37.5" hidden="1" outlineLevel="1">
      <c r="A327" s="210"/>
      <c r="B327" s="227" t="s">
        <v>76</v>
      </c>
      <c r="C327" s="304">
        <v>600</v>
      </c>
    </row>
    <row r="328" spans="1:3" s="200" customFormat="1" ht="18.75" hidden="1" outlineLevel="1">
      <c r="A328" s="210"/>
      <c r="B328" s="227" t="s">
        <v>77</v>
      </c>
      <c r="C328" s="304">
        <v>4000</v>
      </c>
    </row>
    <row r="329" spans="1:3" s="200" customFormat="1" ht="37.5" hidden="1" outlineLevel="1">
      <c r="A329" s="210"/>
      <c r="B329" s="227" t="s">
        <v>78</v>
      </c>
      <c r="C329" s="304">
        <v>500</v>
      </c>
    </row>
    <row r="330" spans="1:3" s="200" customFormat="1" ht="37.5" hidden="1" outlineLevel="1">
      <c r="A330" s="210"/>
      <c r="B330" s="227" t="s">
        <v>233</v>
      </c>
      <c r="C330" s="304">
        <v>8000</v>
      </c>
    </row>
    <row r="331" spans="1:3" s="200" customFormat="1" ht="18.75" hidden="1" outlineLevel="1">
      <c r="A331" s="257"/>
      <c r="B331" s="225" t="s">
        <v>635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234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512" t="s">
        <v>333</v>
      </c>
      <c r="B333" s="512"/>
      <c r="C333" s="512"/>
    </row>
    <row r="334" spans="1:3" s="200" customFormat="1" ht="18.75">
      <c r="A334" s="256">
        <v>1</v>
      </c>
      <c r="B334" s="256" t="s">
        <v>625</v>
      </c>
      <c r="C334" s="303"/>
    </row>
    <row r="335" spans="1:3" s="200" customFormat="1" ht="18.75">
      <c r="A335" s="231"/>
      <c r="B335" s="242" t="s">
        <v>236</v>
      </c>
      <c r="C335" s="299">
        <v>7000</v>
      </c>
    </row>
    <row r="336" spans="1:3" s="200" customFormat="1" ht="18.75">
      <c r="A336" s="231"/>
      <c r="B336" s="265" t="s">
        <v>635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626</v>
      </c>
      <c r="C337" s="306"/>
    </row>
    <row r="338" spans="1:3" s="200" customFormat="1" ht="18.75">
      <c r="A338" s="258"/>
      <c r="B338" s="242" t="s">
        <v>237</v>
      </c>
      <c r="C338" s="299">
        <v>4100</v>
      </c>
    </row>
    <row r="339" spans="1:3" s="200" customFormat="1" ht="18.75">
      <c r="A339" s="258"/>
      <c r="B339" s="242" t="s">
        <v>484</v>
      </c>
      <c r="C339" s="299">
        <v>700</v>
      </c>
    </row>
    <row r="340" spans="1:3" s="200" customFormat="1" ht="18.75">
      <c r="A340" s="258"/>
      <c r="B340" s="242" t="s">
        <v>485</v>
      </c>
      <c r="C340" s="299">
        <v>700</v>
      </c>
    </row>
    <row r="341" spans="1:3" s="200" customFormat="1" ht="20.25" customHeight="1">
      <c r="A341" s="258"/>
      <c r="B341" s="242" t="s">
        <v>486</v>
      </c>
      <c r="C341" s="299">
        <v>4000</v>
      </c>
    </row>
    <row r="342" spans="1:3" s="200" customFormat="1" ht="37.5">
      <c r="A342" s="258"/>
      <c r="B342" s="242" t="s">
        <v>487</v>
      </c>
      <c r="C342" s="299">
        <v>2500</v>
      </c>
    </row>
    <row r="343" spans="1:3" s="200" customFormat="1" ht="18.75">
      <c r="A343" s="258"/>
      <c r="B343" s="223" t="s">
        <v>635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488</v>
      </c>
      <c r="C344" s="297"/>
    </row>
    <row r="345" spans="1:3" s="200" customFormat="1" ht="56.25">
      <c r="A345" s="258"/>
      <c r="B345" s="242" t="s">
        <v>308</v>
      </c>
      <c r="C345" s="299">
        <v>500</v>
      </c>
    </row>
    <row r="346" spans="1:3" s="200" customFormat="1" ht="37.5">
      <c r="A346" s="258"/>
      <c r="B346" s="242" t="s">
        <v>471</v>
      </c>
      <c r="C346" s="299">
        <v>5000</v>
      </c>
    </row>
    <row r="347" spans="1:3" s="200" customFormat="1" ht="18.75">
      <c r="A347" s="257"/>
      <c r="B347" s="223" t="s">
        <v>635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629</v>
      </c>
      <c r="C348" s="303"/>
    </row>
    <row r="349" spans="1:3" s="200" customFormat="1" ht="18.75">
      <c r="A349" s="257"/>
      <c r="B349" s="242" t="s">
        <v>472</v>
      </c>
      <c r="C349" s="295">
        <v>1500</v>
      </c>
    </row>
    <row r="350" spans="1:3" s="200" customFormat="1" ht="37.5">
      <c r="A350" s="257"/>
      <c r="B350" s="242" t="s">
        <v>473</v>
      </c>
      <c r="C350" s="295">
        <v>15000</v>
      </c>
    </row>
    <row r="351" spans="1:3" s="200" customFormat="1" ht="56.25">
      <c r="A351" s="257"/>
      <c r="B351" s="242" t="s">
        <v>174</v>
      </c>
      <c r="C351" s="295">
        <v>500</v>
      </c>
    </row>
    <row r="352" spans="1:3" s="200" customFormat="1" ht="37.5">
      <c r="A352" s="257"/>
      <c r="B352" s="242" t="s">
        <v>344</v>
      </c>
      <c r="C352" s="295">
        <v>16000</v>
      </c>
    </row>
    <row r="353" spans="1:3" s="200" customFormat="1" ht="56.25">
      <c r="A353" s="257"/>
      <c r="B353" s="242" t="s">
        <v>345</v>
      </c>
      <c r="C353" s="295">
        <v>2500</v>
      </c>
    </row>
    <row r="354" spans="1:3" s="200" customFormat="1" ht="18.75">
      <c r="A354" s="257"/>
      <c r="B354" s="223" t="s">
        <v>635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596</v>
      </c>
      <c r="C355" s="297"/>
    </row>
    <row r="356" spans="1:3" s="200" customFormat="1" ht="37.5">
      <c r="A356" s="210"/>
      <c r="B356" s="242" t="s">
        <v>346</v>
      </c>
      <c r="C356" s="295">
        <v>16000</v>
      </c>
    </row>
    <row r="357" spans="1:3" s="200" customFormat="1" ht="56.25">
      <c r="A357" s="210"/>
      <c r="B357" s="242" t="s">
        <v>347</v>
      </c>
      <c r="C357" s="295">
        <v>1800</v>
      </c>
    </row>
    <row r="358" spans="1:3" s="200" customFormat="1" ht="18.75">
      <c r="A358" s="257"/>
      <c r="B358" s="223" t="s">
        <v>635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426</v>
      </c>
      <c r="C359" s="294"/>
    </row>
    <row r="360" spans="1:3" s="200" customFormat="1" ht="56.25">
      <c r="A360" s="257"/>
      <c r="B360" s="242" t="s">
        <v>348</v>
      </c>
      <c r="C360" s="295">
        <v>1500</v>
      </c>
    </row>
    <row r="361" spans="1:3" s="200" customFormat="1" ht="37.5">
      <c r="A361" s="257"/>
      <c r="B361" s="242" t="s">
        <v>349</v>
      </c>
      <c r="C361" s="295">
        <v>19000</v>
      </c>
    </row>
    <row r="362" spans="1:3" s="200" customFormat="1" ht="37.5">
      <c r="A362" s="257"/>
      <c r="B362" s="242" t="s">
        <v>350</v>
      </c>
      <c r="C362" s="295">
        <v>500</v>
      </c>
    </row>
    <row r="363" spans="1:3" s="200" customFormat="1" ht="37.5">
      <c r="A363" s="257"/>
      <c r="B363" s="242" t="s">
        <v>289</v>
      </c>
      <c r="C363" s="295">
        <v>2000</v>
      </c>
    </row>
    <row r="364" spans="1:3" s="200" customFormat="1" ht="37.5">
      <c r="A364" s="257"/>
      <c r="B364" s="242" t="s">
        <v>290</v>
      </c>
      <c r="C364" s="295">
        <v>1000</v>
      </c>
    </row>
    <row r="365" spans="1:3" s="200" customFormat="1" ht="18.75">
      <c r="A365" s="257"/>
      <c r="B365" s="223" t="s">
        <v>635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603</v>
      </c>
      <c r="C366" s="306"/>
    </row>
    <row r="367" spans="1:3" s="200" customFormat="1" ht="18.75">
      <c r="A367" s="210"/>
      <c r="B367" s="242" t="s">
        <v>291</v>
      </c>
      <c r="C367" s="295">
        <v>2500</v>
      </c>
    </row>
    <row r="368" spans="1:3" s="200" customFormat="1" ht="18.75">
      <c r="A368" s="210"/>
      <c r="B368" s="242" t="s">
        <v>292</v>
      </c>
      <c r="C368" s="295">
        <v>400</v>
      </c>
    </row>
    <row r="369" spans="1:3" s="200" customFormat="1" ht="18.75">
      <c r="A369" s="257"/>
      <c r="B369" s="223" t="s">
        <v>635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701</v>
      </c>
      <c r="C370" s="306"/>
    </row>
    <row r="371" spans="1:3" s="200" customFormat="1" ht="18.75">
      <c r="A371" s="210"/>
      <c r="B371" s="242" t="s">
        <v>293</v>
      </c>
      <c r="C371" s="295">
        <v>200</v>
      </c>
    </row>
    <row r="372" spans="1:3" s="200" customFormat="1" ht="37.5">
      <c r="A372" s="210"/>
      <c r="B372" s="242" t="s">
        <v>294</v>
      </c>
      <c r="C372" s="295">
        <v>3000</v>
      </c>
    </row>
    <row r="373" spans="1:3" s="200" customFormat="1" ht="18.75">
      <c r="A373" s="210"/>
      <c r="B373" s="242" t="s">
        <v>295</v>
      </c>
      <c r="C373" s="295">
        <v>500</v>
      </c>
    </row>
    <row r="374" spans="1:3" s="200" customFormat="1" ht="18.75">
      <c r="A374" s="257"/>
      <c r="B374" s="223" t="s">
        <v>635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605</v>
      </c>
      <c r="C375" s="297"/>
    </row>
    <row r="376" spans="1:3" s="200" customFormat="1" ht="37.5">
      <c r="A376" s="210"/>
      <c r="B376" s="242" t="s">
        <v>296</v>
      </c>
      <c r="C376" s="295">
        <v>16000</v>
      </c>
    </row>
    <row r="377" spans="1:3" s="200" customFormat="1" ht="18.75">
      <c r="A377" s="257"/>
      <c r="B377" s="223" t="s">
        <v>635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427</v>
      </c>
      <c r="C378" s="297"/>
    </row>
    <row r="379" spans="1:3" s="200" customFormat="1" ht="37.5">
      <c r="A379" s="210"/>
      <c r="B379" s="242" t="s">
        <v>287</v>
      </c>
      <c r="C379" s="295">
        <v>450</v>
      </c>
    </row>
    <row r="380" spans="1:3" s="200" customFormat="1" ht="37.5">
      <c r="A380" s="210"/>
      <c r="B380" s="242" t="s">
        <v>288</v>
      </c>
      <c r="C380" s="295">
        <v>900</v>
      </c>
    </row>
    <row r="381" spans="1:3" s="200" customFormat="1" ht="37.5">
      <c r="A381" s="210"/>
      <c r="B381" s="242" t="s">
        <v>663</v>
      </c>
      <c r="C381" s="295">
        <v>14000</v>
      </c>
    </row>
    <row r="382" spans="1:3" s="200" customFormat="1" ht="18.75">
      <c r="A382" s="257"/>
      <c r="B382" s="223" t="s">
        <v>635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428</v>
      </c>
      <c r="C383" s="306"/>
    </row>
    <row r="384" spans="1:3" s="200" customFormat="1" ht="37.5">
      <c r="A384" s="210"/>
      <c r="B384" s="242" t="s">
        <v>664</v>
      </c>
      <c r="C384" s="295">
        <v>10000</v>
      </c>
    </row>
    <row r="385" spans="1:3" s="200" customFormat="1" ht="37.5">
      <c r="A385" s="210"/>
      <c r="B385" s="242" t="s">
        <v>665</v>
      </c>
      <c r="C385" s="295">
        <v>1500</v>
      </c>
    </row>
    <row r="386" spans="1:3" s="200" customFormat="1" ht="37.5">
      <c r="A386" s="210"/>
      <c r="B386" s="242" t="s">
        <v>666</v>
      </c>
      <c r="C386" s="295">
        <v>12000</v>
      </c>
    </row>
    <row r="387" spans="1:3" s="200" customFormat="1" ht="37.5">
      <c r="A387" s="210"/>
      <c r="B387" s="242" t="s">
        <v>667</v>
      </c>
      <c r="C387" s="295">
        <v>1800</v>
      </c>
    </row>
    <row r="388" spans="1:3" s="200" customFormat="1" ht="18.75">
      <c r="A388" s="257"/>
      <c r="B388" s="223" t="s">
        <v>635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351</v>
      </c>
      <c r="C389" s="303"/>
    </row>
    <row r="390" spans="1:3" s="200" customFormat="1" ht="18.75">
      <c r="A390" s="210"/>
      <c r="B390" s="242" t="s">
        <v>668</v>
      </c>
      <c r="C390" s="295">
        <v>1445</v>
      </c>
    </row>
    <row r="391" spans="1:3" s="200" customFormat="1" ht="18.75">
      <c r="A391" s="257"/>
      <c r="B391" s="223" t="s">
        <v>635</v>
      </c>
      <c r="C391" s="305">
        <f>SUM(C390:C390)</f>
        <v>1445</v>
      </c>
    </row>
    <row r="392" spans="1:3" s="200" customFormat="1" ht="18.75">
      <c r="A392" s="236"/>
      <c r="B392" s="236" t="s">
        <v>610</v>
      </c>
      <c r="C392" s="310"/>
    </row>
    <row r="393" spans="1:3" s="200" customFormat="1" ht="37.5">
      <c r="A393" s="210"/>
      <c r="B393" s="242" t="s">
        <v>669</v>
      </c>
      <c r="C393" s="295">
        <v>10000</v>
      </c>
    </row>
    <row r="394" spans="1:3" s="200" customFormat="1" ht="18.75">
      <c r="A394" s="257"/>
      <c r="B394" s="223" t="s">
        <v>635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611</v>
      </c>
      <c r="C395" s="311"/>
    </row>
    <row r="396" spans="1:3" s="200" customFormat="1" ht="37.5">
      <c r="A396" s="257"/>
      <c r="B396" s="242" t="s">
        <v>393</v>
      </c>
      <c r="C396" s="295">
        <v>1000</v>
      </c>
    </row>
    <row r="397" spans="1:3" s="200" customFormat="1" ht="18.75">
      <c r="A397" s="257"/>
      <c r="B397" s="246" t="s">
        <v>635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612</v>
      </c>
      <c r="C398" s="306"/>
    </row>
    <row r="399" spans="1:3" s="200" customFormat="1" ht="18.75">
      <c r="A399" s="210"/>
      <c r="B399" s="242" t="s">
        <v>260</v>
      </c>
      <c r="C399" s="295">
        <v>300</v>
      </c>
    </row>
    <row r="400" spans="1:3" s="200" customFormat="1" ht="18.75">
      <c r="A400" s="210"/>
      <c r="B400" s="242" t="s">
        <v>261</v>
      </c>
      <c r="C400" s="295">
        <v>5500</v>
      </c>
    </row>
    <row r="401" spans="1:3" s="200" customFormat="1" ht="18.75">
      <c r="A401" s="210"/>
      <c r="B401" s="242" t="s">
        <v>262</v>
      </c>
      <c r="C401" s="295">
        <v>1800</v>
      </c>
    </row>
    <row r="402" spans="1:3" s="200" customFormat="1" ht="18.75">
      <c r="A402" s="257"/>
      <c r="B402" s="223" t="s">
        <v>635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352</v>
      </c>
      <c r="C403" s="306"/>
    </row>
    <row r="404" spans="1:3" s="200" customFormat="1" ht="18.75">
      <c r="A404" s="210"/>
      <c r="B404" s="242" t="s">
        <v>263</v>
      </c>
      <c r="C404" s="295">
        <v>60</v>
      </c>
    </row>
    <row r="405" spans="1:3" s="200" customFormat="1" ht="18.75">
      <c r="A405" s="210"/>
      <c r="B405" s="242" t="s">
        <v>264</v>
      </c>
      <c r="C405" s="295">
        <v>150</v>
      </c>
    </row>
    <row r="406" spans="1:3" s="200" customFormat="1" ht="18.75" customHeight="1">
      <c r="A406" s="257"/>
      <c r="B406" s="223" t="s">
        <v>635</v>
      </c>
      <c r="C406" s="305">
        <f>SUM(C404:C405)</f>
        <v>210</v>
      </c>
    </row>
    <row r="407" spans="1:3" s="200" customFormat="1" ht="20.25" customHeight="1">
      <c r="A407" s="257"/>
      <c r="B407" s="225" t="s">
        <v>395</v>
      </c>
      <c r="C407" s="305">
        <f>C406+C402+C397+C394+C391+C388+C382+C377+C374+C369+C365+C358+C354+C347+C343+C336</f>
        <v>185305</v>
      </c>
    </row>
    <row r="408" spans="1:3" s="200" customFormat="1" ht="18.75">
      <c r="A408" s="513" t="s">
        <v>396</v>
      </c>
      <c r="B408" s="513"/>
      <c r="C408" s="513"/>
    </row>
    <row r="409" spans="1:3" s="200" customFormat="1" ht="18.75">
      <c r="A409" s="256">
        <v>1</v>
      </c>
      <c r="B409" s="221" t="s">
        <v>603</v>
      </c>
      <c r="C409" s="294"/>
    </row>
    <row r="410" spans="1:3" s="200" customFormat="1" ht="18.75">
      <c r="A410" s="210"/>
      <c r="B410" s="222" t="s">
        <v>325</v>
      </c>
      <c r="C410" s="295">
        <v>10900</v>
      </c>
    </row>
    <row r="411" spans="1:3" s="200" customFormat="1" ht="18.75">
      <c r="A411" s="210"/>
      <c r="B411" s="222" t="s">
        <v>326</v>
      </c>
      <c r="C411" s="295">
        <v>500</v>
      </c>
    </row>
    <row r="412" spans="1:3" s="200" customFormat="1" ht="18.75">
      <c r="A412" s="257"/>
      <c r="B412" s="223" t="s">
        <v>327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352</v>
      </c>
      <c r="C413" s="312"/>
    </row>
    <row r="414" spans="1:3" s="200" customFormat="1" ht="37.5">
      <c r="A414" s="257"/>
      <c r="B414" s="222" t="s">
        <v>328</v>
      </c>
      <c r="C414" s="295">
        <v>16000</v>
      </c>
    </row>
    <row r="415" spans="1:3" s="200" customFormat="1" ht="18.75">
      <c r="A415" s="257"/>
      <c r="B415" s="223" t="s">
        <v>635</v>
      </c>
      <c r="C415" s="296">
        <f>SUM(C414)</f>
        <v>16000</v>
      </c>
    </row>
    <row r="416" spans="1:3" s="200" customFormat="1" ht="18.75">
      <c r="A416" s="257"/>
      <c r="B416" s="225" t="s">
        <v>397</v>
      </c>
      <c r="C416" s="296">
        <f>C415+C412</f>
        <v>27400</v>
      </c>
    </row>
    <row r="417" spans="1:3" s="200" customFormat="1" ht="24" customHeight="1">
      <c r="A417" s="257"/>
      <c r="B417" s="225" t="s">
        <v>335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338</v>
      </c>
    </row>
    <row r="2" spans="1:52" s="250" customFormat="1" ht="37.5" customHeight="1">
      <c r="A2" s="248"/>
      <c r="B2" s="514" t="s">
        <v>375</v>
      </c>
      <c r="C2" s="519"/>
    </row>
    <row r="3" spans="1:52" s="205" customFormat="1" ht="30.75" customHeight="1">
      <c r="A3" s="209"/>
      <c r="B3" s="247" t="s">
        <v>615</v>
      </c>
      <c r="C3" s="253" t="s">
        <v>330</v>
      </c>
    </row>
    <row r="4" spans="1:52" s="203" customFormat="1">
      <c r="A4" s="520" t="s">
        <v>337</v>
      </c>
      <c r="B4" s="520"/>
      <c r="C4" s="520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307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632</v>
      </c>
      <c r="C6" s="276">
        <v>2500</v>
      </c>
      <c r="E6" s="201"/>
    </row>
    <row r="7" spans="1:52" s="200" customFormat="1" ht="37.5" customHeight="1">
      <c r="A7" s="212"/>
      <c r="B7" s="222" t="s">
        <v>587</v>
      </c>
      <c r="C7" s="276">
        <v>3000</v>
      </c>
      <c r="E7" s="201"/>
    </row>
    <row r="8" spans="1:52" s="200" customFormat="1" ht="20.25" customHeight="1">
      <c r="A8" s="212"/>
      <c r="B8" s="222" t="s">
        <v>500</v>
      </c>
      <c r="C8" s="276">
        <v>760</v>
      </c>
      <c r="E8" s="201"/>
    </row>
    <row r="9" spans="1:52" s="200" customFormat="1" ht="21" customHeight="1">
      <c r="A9" s="213"/>
      <c r="B9" s="222" t="s">
        <v>501</v>
      </c>
      <c r="C9" s="276">
        <v>760</v>
      </c>
      <c r="E9" s="201"/>
    </row>
    <row r="10" spans="1:52" s="199" customFormat="1">
      <c r="A10" s="214"/>
      <c r="B10" s="223" t="s">
        <v>633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634</v>
      </c>
      <c r="C11" s="277"/>
      <c r="E11" s="238"/>
    </row>
    <row r="12" spans="1:52" s="200" customFormat="1" ht="41.25" customHeight="1">
      <c r="A12" s="212"/>
      <c r="B12" s="222" t="s">
        <v>502</v>
      </c>
      <c r="C12" s="276">
        <v>3122</v>
      </c>
    </row>
    <row r="13" spans="1:52" s="200" customFormat="1" ht="36.75" customHeight="1">
      <c r="A13" s="212"/>
      <c r="B13" s="222" t="s">
        <v>503</v>
      </c>
      <c r="C13" s="276">
        <v>1950</v>
      </c>
    </row>
    <row r="14" spans="1:52" s="200" customFormat="1" ht="21" customHeight="1">
      <c r="A14" s="212"/>
      <c r="B14" s="222" t="s">
        <v>504</v>
      </c>
      <c r="C14" s="276">
        <v>3000</v>
      </c>
    </row>
    <row r="15" spans="1:52" s="199" customFormat="1">
      <c r="A15" s="214"/>
      <c r="B15" s="223" t="s">
        <v>635</v>
      </c>
      <c r="C15" s="278">
        <f>SUM(C12:C14)</f>
        <v>8072</v>
      </c>
    </row>
    <row r="16" spans="1:52" s="202" customFormat="1">
      <c r="A16" s="211">
        <v>3</v>
      </c>
      <c r="B16" s="221" t="s">
        <v>636</v>
      </c>
      <c r="C16" s="277"/>
    </row>
    <row r="17" spans="1:3" s="200" customFormat="1" ht="23.25" customHeight="1">
      <c r="A17" s="212"/>
      <c r="B17" s="222" t="s">
        <v>221</v>
      </c>
      <c r="C17" s="276">
        <v>14900</v>
      </c>
    </row>
    <row r="18" spans="1:3" s="200" customFormat="1" ht="21" customHeight="1">
      <c r="A18" s="212"/>
      <c r="B18" s="222" t="s">
        <v>220</v>
      </c>
      <c r="C18" s="276">
        <v>3400</v>
      </c>
    </row>
    <row r="19" spans="1:3" s="199" customFormat="1">
      <c r="A19" s="214"/>
      <c r="B19" s="223" t="s">
        <v>635</v>
      </c>
      <c r="C19" s="278">
        <f>SUM(C17:C18)</f>
        <v>18300</v>
      </c>
    </row>
    <row r="20" spans="1:3" s="202" customFormat="1">
      <c r="A20" s="211">
        <v>4</v>
      </c>
      <c r="B20" s="221" t="s">
        <v>637</v>
      </c>
      <c r="C20" s="277"/>
    </row>
    <row r="21" spans="1:3" s="200" customFormat="1" ht="20.25" customHeight="1">
      <c r="A21" s="212"/>
      <c r="B21" s="222" t="s">
        <v>223</v>
      </c>
      <c r="C21" s="276">
        <v>3800</v>
      </c>
    </row>
    <row r="22" spans="1:3" s="200" customFormat="1" ht="21" customHeight="1">
      <c r="A22" s="212"/>
      <c r="B22" s="222" t="s">
        <v>222</v>
      </c>
      <c r="C22" s="276">
        <v>3800</v>
      </c>
    </row>
    <row r="23" spans="1:3" s="199" customFormat="1">
      <c r="A23" s="214"/>
      <c r="B23" s="223" t="s">
        <v>635</v>
      </c>
      <c r="C23" s="278">
        <f>SUM(C21:C22)</f>
        <v>7600</v>
      </c>
    </row>
    <row r="24" spans="1:3" s="202" customFormat="1">
      <c r="A24" s="211">
        <v>5</v>
      </c>
      <c r="B24" s="221" t="s">
        <v>638</v>
      </c>
      <c r="C24" s="277"/>
    </row>
    <row r="25" spans="1:3" s="200" customFormat="1" ht="37.5">
      <c r="A25" s="212"/>
      <c r="B25" s="222" t="s">
        <v>245</v>
      </c>
      <c r="C25" s="276">
        <v>600</v>
      </c>
    </row>
    <row r="26" spans="1:3" s="200" customFormat="1" ht="17.25" customHeight="1">
      <c r="A26" s="213"/>
      <c r="B26" s="222" t="s">
        <v>244</v>
      </c>
      <c r="C26" s="276">
        <v>1800</v>
      </c>
    </row>
    <row r="27" spans="1:3" s="200" customFormat="1" ht="23.25" customHeight="1">
      <c r="A27" s="213"/>
      <c r="B27" s="222" t="s">
        <v>243</v>
      </c>
      <c r="C27" s="276">
        <v>400</v>
      </c>
    </row>
    <row r="28" spans="1:3" s="200" customFormat="1" ht="20.25" customHeight="1">
      <c r="A28" s="212"/>
      <c r="B28" s="222" t="s">
        <v>242</v>
      </c>
      <c r="C28" s="276">
        <v>400</v>
      </c>
    </row>
    <row r="29" spans="1:3" s="199" customFormat="1">
      <c r="A29" s="214"/>
      <c r="B29" s="223" t="s">
        <v>633</v>
      </c>
      <c r="C29" s="278">
        <f>SUM(C25:C28)</f>
        <v>3200</v>
      </c>
    </row>
    <row r="30" spans="1:3" s="199" customFormat="1">
      <c r="A30" s="211">
        <v>6</v>
      </c>
      <c r="B30" s="221" t="s">
        <v>596</v>
      </c>
      <c r="C30" s="277"/>
    </row>
    <row r="31" spans="1:3" s="200" customFormat="1" ht="18" customHeight="1">
      <c r="A31" s="212"/>
      <c r="B31" s="240" t="s">
        <v>246</v>
      </c>
      <c r="C31" s="276">
        <v>6800</v>
      </c>
    </row>
    <row r="32" spans="1:3" s="199" customFormat="1">
      <c r="A32" s="214"/>
      <c r="B32" s="241" t="s">
        <v>633</v>
      </c>
      <c r="C32" s="278">
        <f>SUM(C31:C31)</f>
        <v>6800</v>
      </c>
    </row>
    <row r="33" spans="1:3" s="199" customFormat="1">
      <c r="A33" s="211">
        <v>7</v>
      </c>
      <c r="B33" s="221" t="s">
        <v>597</v>
      </c>
      <c r="C33" s="277"/>
    </row>
    <row r="34" spans="1:3" s="200" customFormat="1" ht="21.75" customHeight="1">
      <c r="A34" s="212"/>
      <c r="B34" s="222" t="s">
        <v>248</v>
      </c>
      <c r="C34" s="276">
        <v>500</v>
      </c>
    </row>
    <row r="35" spans="1:3" s="200" customFormat="1" ht="36" customHeight="1">
      <c r="A35" s="212"/>
      <c r="B35" s="239" t="s">
        <v>247</v>
      </c>
      <c r="C35" s="276">
        <v>2000</v>
      </c>
    </row>
    <row r="36" spans="1:3" s="199" customFormat="1" ht="16.5" customHeight="1">
      <c r="A36" s="214"/>
      <c r="B36" s="223" t="s">
        <v>633</v>
      </c>
      <c r="C36" s="278">
        <f>SUM(C34:C35)</f>
        <v>2500</v>
      </c>
    </row>
    <row r="37" spans="1:3" s="199" customFormat="1" hidden="1">
      <c r="A37" s="214" t="s">
        <v>682</v>
      </c>
      <c r="B37" s="225" t="s">
        <v>598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683</v>
      </c>
      <c r="B39" s="225" t="s">
        <v>599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684</v>
      </c>
      <c r="B41" s="225" t="s">
        <v>600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601</v>
      </c>
      <c r="C43" s="279"/>
    </row>
    <row r="44" spans="1:3" s="200" customFormat="1" ht="23.25" customHeight="1">
      <c r="A44" s="212"/>
      <c r="B44" s="222" t="s">
        <v>249</v>
      </c>
      <c r="C44" s="276">
        <v>2500</v>
      </c>
    </row>
    <row r="45" spans="1:3" s="200" customFormat="1">
      <c r="A45" s="212"/>
      <c r="B45" s="223" t="s">
        <v>635</v>
      </c>
      <c r="C45" s="278">
        <f>SUM(C44)</f>
        <v>2500</v>
      </c>
    </row>
    <row r="46" spans="1:3" s="200" customFormat="1">
      <c r="A46" s="211">
        <v>9</v>
      </c>
      <c r="B46" s="221" t="s">
        <v>602</v>
      </c>
      <c r="C46" s="279"/>
    </row>
    <row r="47" spans="1:3" s="200" customFormat="1">
      <c r="A47" s="212"/>
      <c r="B47" s="239" t="s">
        <v>203</v>
      </c>
      <c r="C47" s="276">
        <v>6000</v>
      </c>
    </row>
    <row r="48" spans="1:3" s="200" customFormat="1">
      <c r="A48" s="212"/>
      <c r="B48" s="239" t="s">
        <v>202</v>
      </c>
      <c r="C48" s="276">
        <v>500</v>
      </c>
    </row>
    <row r="49" spans="1:3" s="200" customFormat="1">
      <c r="A49" s="212"/>
      <c r="B49" s="239" t="s">
        <v>201</v>
      </c>
      <c r="C49" s="276">
        <v>3000</v>
      </c>
    </row>
    <row r="50" spans="1:3" s="200" customFormat="1">
      <c r="A50" s="212"/>
      <c r="B50" s="239" t="s">
        <v>410</v>
      </c>
      <c r="C50" s="276">
        <v>300</v>
      </c>
    </row>
    <row r="51" spans="1:3" s="200" customFormat="1" ht="37.5" customHeight="1">
      <c r="A51" s="212"/>
      <c r="B51" s="239" t="s">
        <v>409</v>
      </c>
      <c r="C51" s="276">
        <v>500</v>
      </c>
    </row>
    <row r="52" spans="1:3" s="200" customFormat="1">
      <c r="A52" s="212"/>
      <c r="B52" s="223" t="s">
        <v>635</v>
      </c>
      <c r="C52" s="278">
        <f>SUM(C47:C51)</f>
        <v>10300</v>
      </c>
    </row>
    <row r="53" spans="1:3" s="203" customFormat="1">
      <c r="A53" s="211">
        <v>10</v>
      </c>
      <c r="B53" s="221" t="s">
        <v>603</v>
      </c>
      <c r="C53" s="279"/>
    </row>
    <row r="54" spans="1:3" s="200" customFormat="1">
      <c r="A54" s="214"/>
      <c r="B54" s="222" t="s">
        <v>204</v>
      </c>
      <c r="C54" s="276">
        <v>7900</v>
      </c>
    </row>
    <row r="55" spans="1:3" s="200" customFormat="1">
      <c r="A55" s="214"/>
      <c r="B55" s="222" t="s">
        <v>456</v>
      </c>
      <c r="C55" s="276">
        <v>1000</v>
      </c>
    </row>
    <row r="56" spans="1:3" s="199" customFormat="1">
      <c r="A56" s="214"/>
      <c r="B56" s="223" t="s">
        <v>635</v>
      </c>
      <c r="C56" s="278">
        <f>SUM(C54:C55)</f>
        <v>8900</v>
      </c>
    </row>
    <row r="57" spans="1:3" s="200" customFormat="1">
      <c r="A57" s="211">
        <v>11</v>
      </c>
      <c r="B57" s="221" t="s">
        <v>604</v>
      </c>
      <c r="C57" s="279"/>
    </row>
    <row r="58" spans="1:3" s="200" customFormat="1">
      <c r="A58" s="214"/>
      <c r="B58" s="239" t="s">
        <v>461</v>
      </c>
      <c r="C58" s="276">
        <v>10000</v>
      </c>
    </row>
    <row r="59" spans="1:3" s="200" customFormat="1">
      <c r="A59" s="214"/>
      <c r="B59" s="239" t="s">
        <v>460</v>
      </c>
      <c r="C59" s="276">
        <v>2750</v>
      </c>
    </row>
    <row r="60" spans="1:3" s="200" customFormat="1" ht="37.5">
      <c r="A60" s="214"/>
      <c r="B60" s="239" t="s">
        <v>459</v>
      </c>
      <c r="C60" s="276">
        <v>10000</v>
      </c>
    </row>
    <row r="61" spans="1:3" s="200" customFormat="1" ht="37.5">
      <c r="A61" s="214"/>
      <c r="B61" s="239" t="s">
        <v>458</v>
      </c>
      <c r="C61" s="276">
        <v>23000</v>
      </c>
    </row>
    <row r="62" spans="1:3" s="200" customFormat="1" ht="18.75" customHeight="1">
      <c r="A62" s="214"/>
      <c r="B62" s="239" t="s">
        <v>457</v>
      </c>
      <c r="C62" s="276">
        <v>700</v>
      </c>
    </row>
    <row r="63" spans="1:3" s="199" customFormat="1">
      <c r="A63" s="214"/>
      <c r="B63" s="223" t="s">
        <v>633</v>
      </c>
      <c r="C63" s="278">
        <f>SUM(C58:C62)</f>
        <v>46450</v>
      </c>
    </row>
    <row r="64" spans="1:3" s="199" customFormat="1">
      <c r="A64" s="211">
        <v>12</v>
      </c>
      <c r="B64" s="221" t="s">
        <v>605</v>
      </c>
      <c r="C64" s="277"/>
    </row>
    <row r="65" spans="1:3" s="199" customFormat="1">
      <c r="A65" s="214"/>
      <c r="B65" s="242" t="s">
        <v>464</v>
      </c>
      <c r="C65" s="276">
        <v>600</v>
      </c>
    </row>
    <row r="66" spans="1:3" s="199" customFormat="1">
      <c r="A66" s="214"/>
      <c r="B66" s="242" t="s">
        <v>463</v>
      </c>
      <c r="C66" s="276">
        <v>500</v>
      </c>
    </row>
    <row r="67" spans="1:3" s="199" customFormat="1">
      <c r="A67" s="214"/>
      <c r="B67" s="242" t="s">
        <v>462</v>
      </c>
      <c r="C67" s="276">
        <v>500</v>
      </c>
    </row>
    <row r="68" spans="1:3" s="199" customFormat="1">
      <c r="A68" s="214"/>
      <c r="B68" s="223" t="s">
        <v>633</v>
      </c>
      <c r="C68" s="278">
        <f>SUM(C65:C67)</f>
        <v>1600</v>
      </c>
    </row>
    <row r="69" spans="1:3" s="199" customFormat="1">
      <c r="A69" s="211">
        <v>13</v>
      </c>
      <c r="B69" s="221" t="s">
        <v>606</v>
      </c>
      <c r="C69" s="277"/>
    </row>
    <row r="70" spans="1:3" s="200" customFormat="1" ht="21.75" customHeight="1">
      <c r="A70" s="214"/>
      <c r="B70" s="242" t="s">
        <v>584</v>
      </c>
      <c r="C70" s="276">
        <v>10000</v>
      </c>
    </row>
    <row r="71" spans="1:3" s="200" customFormat="1" ht="38.25" customHeight="1">
      <c r="A71" s="214"/>
      <c r="B71" s="242" t="s">
        <v>583</v>
      </c>
      <c r="C71" s="276">
        <v>5000</v>
      </c>
    </row>
    <row r="72" spans="1:3" s="200" customFormat="1" ht="35.25" customHeight="1">
      <c r="A72" s="214"/>
      <c r="B72" s="242" t="s">
        <v>465</v>
      </c>
      <c r="C72" s="276">
        <v>800</v>
      </c>
    </row>
    <row r="73" spans="1:3" s="199" customFormat="1" ht="22.5" customHeight="1">
      <c r="A73" s="214"/>
      <c r="B73" s="243" t="s">
        <v>635</v>
      </c>
      <c r="C73" s="278">
        <f>SUM(C70:C72)</f>
        <v>15800</v>
      </c>
    </row>
    <row r="74" spans="1:3" s="203" customFormat="1">
      <c r="A74" s="211">
        <v>14</v>
      </c>
      <c r="B74" s="221" t="s">
        <v>607</v>
      </c>
      <c r="C74" s="279"/>
    </row>
    <row r="75" spans="1:3" s="200" customFormat="1" ht="37.5">
      <c r="A75" s="214"/>
      <c r="B75" s="222" t="s">
        <v>444</v>
      </c>
      <c r="C75" s="276">
        <v>500</v>
      </c>
    </row>
    <row r="76" spans="1:3" s="200" customFormat="1">
      <c r="A76" s="214"/>
      <c r="B76" s="222" t="s">
        <v>443</v>
      </c>
      <c r="C76" s="276">
        <v>600</v>
      </c>
    </row>
    <row r="77" spans="1:3" s="200" customFormat="1">
      <c r="A77" s="214"/>
      <c r="B77" s="222" t="s">
        <v>470</v>
      </c>
      <c r="C77" s="276">
        <v>500</v>
      </c>
    </row>
    <row r="78" spans="1:3" s="200" customFormat="1" ht="19.5" customHeight="1">
      <c r="A78" s="214"/>
      <c r="B78" s="222" t="s">
        <v>469</v>
      </c>
      <c r="C78" s="276">
        <v>28000</v>
      </c>
    </row>
    <row r="79" spans="1:3" s="200" customFormat="1" ht="37.5">
      <c r="A79" s="214"/>
      <c r="B79" s="222" t="s">
        <v>402</v>
      </c>
      <c r="C79" s="276">
        <v>6000</v>
      </c>
    </row>
    <row r="80" spans="1:3" s="200" customFormat="1">
      <c r="A80" s="214"/>
      <c r="B80" s="222" t="s">
        <v>401</v>
      </c>
      <c r="C80" s="276">
        <v>3000</v>
      </c>
    </row>
    <row r="81" spans="1:3" s="200" customFormat="1" ht="37.5">
      <c r="A81" s="214"/>
      <c r="B81" s="222" t="s">
        <v>400</v>
      </c>
      <c r="C81" s="276">
        <v>5500</v>
      </c>
    </row>
    <row r="82" spans="1:3" s="199" customFormat="1">
      <c r="A82" s="214"/>
      <c r="B82" s="223" t="s">
        <v>635</v>
      </c>
      <c r="C82" s="278">
        <f>SUM(C75:C81)</f>
        <v>44100</v>
      </c>
    </row>
    <row r="83" spans="1:3" s="199" customFormat="1">
      <c r="A83" s="211">
        <v>15</v>
      </c>
      <c r="B83" s="221" t="s">
        <v>608</v>
      </c>
      <c r="C83" s="277"/>
    </row>
    <row r="84" spans="1:3" s="200" customFormat="1">
      <c r="A84" s="212"/>
      <c r="B84" s="242" t="s">
        <v>35</v>
      </c>
      <c r="C84" s="276">
        <v>600</v>
      </c>
    </row>
    <row r="85" spans="1:3" s="200" customFormat="1">
      <c r="A85" s="212"/>
      <c r="B85" s="242" t="s">
        <v>447</v>
      </c>
      <c r="C85" s="276">
        <v>600</v>
      </c>
    </row>
    <row r="86" spans="1:3" s="200" customFormat="1">
      <c r="A86" s="212"/>
      <c r="B86" s="242" t="s">
        <v>446</v>
      </c>
      <c r="C86" s="276">
        <v>600</v>
      </c>
    </row>
    <row r="87" spans="1:3" s="200" customFormat="1" ht="20.25" customHeight="1">
      <c r="A87" s="212"/>
      <c r="B87" s="242" t="s">
        <v>445</v>
      </c>
      <c r="C87" s="276">
        <v>600</v>
      </c>
    </row>
    <row r="88" spans="1:3" s="199" customFormat="1">
      <c r="A88" s="214"/>
      <c r="B88" s="223" t="s">
        <v>633</v>
      </c>
      <c r="C88" s="278">
        <f>SUM(C84:C87)</f>
        <v>2400</v>
      </c>
    </row>
    <row r="89" spans="1:3" s="204" customFormat="1">
      <c r="A89" s="211">
        <v>16</v>
      </c>
      <c r="B89" s="221" t="s">
        <v>609</v>
      </c>
      <c r="C89" s="277"/>
    </row>
    <row r="90" spans="1:3" s="200" customFormat="1" ht="37.5">
      <c r="A90" s="212"/>
      <c r="B90" s="222" t="s">
        <v>408</v>
      </c>
      <c r="C90" s="280">
        <v>3220</v>
      </c>
    </row>
    <row r="91" spans="1:3" s="199" customFormat="1" ht="37.5">
      <c r="A91" s="212"/>
      <c r="B91" s="222" t="s">
        <v>37</v>
      </c>
      <c r="C91" s="276">
        <v>2450</v>
      </c>
    </row>
    <row r="92" spans="1:3" s="199" customFormat="1">
      <c r="A92" s="212"/>
      <c r="B92" s="222" t="s">
        <v>36</v>
      </c>
      <c r="C92" s="276">
        <v>12600</v>
      </c>
    </row>
    <row r="93" spans="1:3" s="199" customFormat="1">
      <c r="A93" s="214"/>
      <c r="B93" s="223" t="s">
        <v>635</v>
      </c>
      <c r="C93" s="278">
        <f>SUM(C90:C92)</f>
        <v>18270</v>
      </c>
    </row>
    <row r="94" spans="1:3" s="200" customFormat="1">
      <c r="A94" s="211">
        <v>17</v>
      </c>
      <c r="B94" s="221" t="s">
        <v>610</v>
      </c>
      <c r="C94" s="279"/>
    </row>
    <row r="95" spans="1:3" s="200" customFormat="1">
      <c r="A95" s="212"/>
      <c r="B95" s="222" t="s">
        <v>56</v>
      </c>
      <c r="C95" s="276">
        <v>21395</v>
      </c>
    </row>
    <row r="96" spans="1:3" s="200" customFormat="1" ht="22.5" customHeight="1">
      <c r="A96" s="212"/>
      <c r="B96" s="222" t="s">
        <v>55</v>
      </c>
      <c r="C96" s="276">
        <v>23000</v>
      </c>
    </row>
    <row r="97" spans="1:3" s="200" customFormat="1" ht="36.75" customHeight="1">
      <c r="A97" s="212"/>
      <c r="B97" s="222" t="s">
        <v>54</v>
      </c>
      <c r="C97" s="276">
        <v>600</v>
      </c>
    </row>
    <row r="98" spans="1:3" s="200" customFormat="1" ht="19.5" customHeight="1">
      <c r="A98" s="212"/>
      <c r="B98" s="222" t="s">
        <v>331</v>
      </c>
      <c r="C98" s="276">
        <v>400</v>
      </c>
    </row>
    <row r="99" spans="1:3" s="199" customFormat="1">
      <c r="A99" s="214"/>
      <c r="B99" s="223" t="s">
        <v>633</v>
      </c>
      <c r="C99" s="278">
        <f>SUM(C95:C98)</f>
        <v>45395</v>
      </c>
    </row>
    <row r="100" spans="1:3" s="200" customFormat="1">
      <c r="A100" s="211">
        <v>18</v>
      </c>
      <c r="B100" s="221" t="s">
        <v>611</v>
      </c>
      <c r="C100" s="279"/>
    </row>
    <row r="101" spans="1:3" s="200" customFormat="1" ht="23.25" customHeight="1">
      <c r="A101" s="212"/>
      <c r="B101" s="222" t="s">
        <v>59</v>
      </c>
      <c r="C101" s="276">
        <v>7500</v>
      </c>
    </row>
    <row r="102" spans="1:3" s="200" customFormat="1">
      <c r="A102" s="212"/>
      <c r="B102" s="222" t="s">
        <v>58</v>
      </c>
      <c r="C102" s="276">
        <v>600</v>
      </c>
    </row>
    <row r="103" spans="1:3" s="200" customFormat="1" ht="21" customHeight="1">
      <c r="A103" s="212"/>
      <c r="B103" s="222" t="s">
        <v>57</v>
      </c>
      <c r="C103" s="276">
        <v>700</v>
      </c>
    </row>
    <row r="104" spans="1:3" s="199" customFormat="1">
      <c r="A104" s="214"/>
      <c r="B104" s="223" t="s">
        <v>633</v>
      </c>
      <c r="C104" s="278">
        <f>SUM(C101:C103)</f>
        <v>8800</v>
      </c>
    </row>
    <row r="105" spans="1:3" s="199" customFormat="1">
      <c r="A105" s="211">
        <v>19</v>
      </c>
      <c r="B105" s="221" t="s">
        <v>612</v>
      </c>
      <c r="C105" s="277"/>
    </row>
    <row r="106" spans="1:3" s="200" customFormat="1">
      <c r="A106" s="212"/>
      <c r="B106" s="242" t="s">
        <v>516</v>
      </c>
      <c r="C106" s="276">
        <v>600</v>
      </c>
    </row>
    <row r="107" spans="1:3" s="200" customFormat="1" ht="20.25" customHeight="1">
      <c r="A107" s="212"/>
      <c r="B107" s="242" t="s">
        <v>412</v>
      </c>
      <c r="C107" s="276">
        <v>3000</v>
      </c>
    </row>
    <row r="108" spans="1:3" s="200" customFormat="1">
      <c r="A108" s="212"/>
      <c r="B108" s="242" t="s">
        <v>511</v>
      </c>
      <c r="C108" s="276">
        <v>7500</v>
      </c>
    </row>
    <row r="109" spans="1:3" s="200" customFormat="1">
      <c r="A109" s="212"/>
      <c r="B109" s="242" t="s">
        <v>510</v>
      </c>
      <c r="C109" s="276">
        <v>4500</v>
      </c>
    </row>
    <row r="110" spans="1:3" s="200" customFormat="1">
      <c r="A110" s="212"/>
      <c r="B110" s="242" t="s">
        <v>509</v>
      </c>
      <c r="C110" s="276">
        <v>6500</v>
      </c>
    </row>
    <row r="111" spans="1:3" s="200" customFormat="1">
      <c r="A111" s="212"/>
      <c r="B111" s="242" t="s">
        <v>508</v>
      </c>
      <c r="C111" s="276">
        <v>700</v>
      </c>
    </row>
    <row r="112" spans="1:3" s="200" customFormat="1">
      <c r="A112" s="212"/>
      <c r="B112" s="242" t="s">
        <v>507</v>
      </c>
      <c r="C112" s="276">
        <v>700</v>
      </c>
    </row>
    <row r="113" spans="1:3" s="200" customFormat="1">
      <c r="A113" s="212"/>
      <c r="B113" s="242" t="s">
        <v>506</v>
      </c>
      <c r="C113" s="276">
        <v>700</v>
      </c>
    </row>
    <row r="114" spans="1:3" s="199" customFormat="1">
      <c r="A114" s="214"/>
      <c r="B114" s="244" t="s">
        <v>633</v>
      </c>
      <c r="C114" s="278">
        <f>SUM(C106:C113)</f>
        <v>24200</v>
      </c>
    </row>
    <row r="115" spans="1:3" s="199" customFormat="1">
      <c r="A115" s="214"/>
      <c r="B115" s="223" t="s">
        <v>376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520" t="s">
        <v>616</v>
      </c>
      <c r="B116" s="520"/>
      <c r="C116" s="520"/>
    </row>
    <row r="117" spans="1:3" s="199" customFormat="1" hidden="1" outlineLevel="1">
      <c r="A117" s="211">
        <v>1</v>
      </c>
      <c r="B117" s="221" t="s">
        <v>307</v>
      </c>
      <c r="C117" s="277"/>
    </row>
    <row r="118" spans="1:3" s="199" customFormat="1" ht="37.5" hidden="1" outlineLevel="1">
      <c r="A118" s="212"/>
      <c r="B118" s="224" t="s">
        <v>517</v>
      </c>
      <c r="C118" s="276">
        <v>14000</v>
      </c>
    </row>
    <row r="119" spans="1:3" s="199" customFormat="1" hidden="1" outlineLevel="1">
      <c r="A119" s="214"/>
      <c r="B119" s="225" t="s">
        <v>633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634</v>
      </c>
      <c r="C120" s="277"/>
    </row>
    <row r="121" spans="1:3" s="199" customFormat="1" ht="37.5" hidden="1" outlineLevel="1">
      <c r="A121" s="212"/>
      <c r="B121" s="224" t="s">
        <v>492</v>
      </c>
      <c r="C121" s="276">
        <v>3800</v>
      </c>
    </row>
    <row r="122" spans="1:3" s="199" customFormat="1" hidden="1" outlineLevel="1">
      <c r="A122" s="212"/>
      <c r="B122" s="224" t="s">
        <v>231</v>
      </c>
      <c r="C122" s="276" t="e">
        <f>#REF!-#REF!</f>
        <v>#REF!</v>
      </c>
    </row>
    <row r="123" spans="1:3" s="199" customFormat="1" hidden="1" outlineLevel="1">
      <c r="A123" s="214"/>
      <c r="B123" s="225" t="s">
        <v>635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636</v>
      </c>
      <c r="C124" s="277"/>
    </row>
    <row r="125" spans="1:3" s="199" customFormat="1" hidden="1" outlineLevel="1">
      <c r="A125" s="212"/>
      <c r="B125" s="224" t="s">
        <v>493</v>
      </c>
      <c r="C125" s="276">
        <v>2600</v>
      </c>
    </row>
    <row r="126" spans="1:3" s="199" customFormat="1" hidden="1" outlineLevel="1">
      <c r="A126" s="214"/>
      <c r="B126" s="225" t="s">
        <v>635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597</v>
      </c>
      <c r="C127" s="277"/>
    </row>
    <row r="128" spans="1:3" s="199" customFormat="1" hidden="1" outlineLevel="1">
      <c r="A128" s="212"/>
      <c r="B128" s="224" t="s">
        <v>512</v>
      </c>
      <c r="C128" s="276">
        <v>2000</v>
      </c>
    </row>
    <row r="129" spans="1:3" s="199" customFormat="1" hidden="1" outlineLevel="1">
      <c r="A129" s="212"/>
      <c r="B129" s="224" t="s">
        <v>160</v>
      </c>
      <c r="C129" s="276">
        <v>890</v>
      </c>
    </row>
    <row r="130" spans="1:3" s="199" customFormat="1" hidden="1" outlineLevel="1">
      <c r="A130" s="214"/>
      <c r="B130" s="225" t="s">
        <v>633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603</v>
      </c>
      <c r="C131" s="279"/>
    </row>
    <row r="132" spans="1:3" s="199" customFormat="1" hidden="1" outlineLevel="1">
      <c r="A132" s="214"/>
      <c r="B132" s="224" t="s">
        <v>161</v>
      </c>
      <c r="C132" s="276">
        <v>10100</v>
      </c>
    </row>
    <row r="133" spans="1:3" s="199" customFormat="1" hidden="1" outlineLevel="1">
      <c r="A133" s="214"/>
      <c r="B133" s="224" t="s">
        <v>162</v>
      </c>
      <c r="C133" s="276">
        <v>2800</v>
      </c>
    </row>
    <row r="134" spans="1:3" s="199" customFormat="1" hidden="1" outlineLevel="1">
      <c r="A134" s="214"/>
      <c r="B134" s="224" t="s">
        <v>163</v>
      </c>
      <c r="C134" s="276">
        <v>1750</v>
      </c>
    </row>
    <row r="135" spans="1:3" s="199" customFormat="1" hidden="1" outlineLevel="1">
      <c r="A135" s="214"/>
      <c r="B135" s="224" t="s">
        <v>164</v>
      </c>
      <c r="C135" s="276">
        <v>1600</v>
      </c>
    </row>
    <row r="136" spans="1:3" s="199" customFormat="1" hidden="1" outlineLevel="1">
      <c r="A136" s="214"/>
      <c r="B136" s="224" t="s">
        <v>165</v>
      </c>
      <c r="C136" s="276">
        <v>2400</v>
      </c>
    </row>
    <row r="137" spans="1:3" s="199" customFormat="1" hidden="1" outlineLevel="1">
      <c r="A137" s="214"/>
      <c r="B137" s="224" t="s">
        <v>166</v>
      </c>
      <c r="C137" s="276">
        <v>2600</v>
      </c>
    </row>
    <row r="138" spans="1:3" s="199" customFormat="1" hidden="1" outlineLevel="1">
      <c r="A138" s="214"/>
      <c r="B138" s="225" t="s">
        <v>635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607</v>
      </c>
      <c r="C139" s="279"/>
    </row>
    <row r="140" spans="1:3" s="199" customFormat="1" hidden="1" outlineLevel="1">
      <c r="A140" s="214"/>
      <c r="B140" s="224" t="s">
        <v>167</v>
      </c>
      <c r="C140" s="276">
        <v>5900</v>
      </c>
    </row>
    <row r="141" spans="1:3" s="199" customFormat="1" hidden="1" outlineLevel="1">
      <c r="A141" s="214"/>
      <c r="B141" s="224" t="s">
        <v>168</v>
      </c>
      <c r="C141" s="276">
        <v>3600</v>
      </c>
    </row>
    <row r="142" spans="1:3" s="199" customFormat="1" hidden="1" outlineLevel="1">
      <c r="A142" s="214"/>
      <c r="B142" s="224" t="s">
        <v>169</v>
      </c>
      <c r="C142" s="276">
        <v>18000</v>
      </c>
    </row>
    <row r="143" spans="1:3" s="199" customFormat="1" hidden="1" outlineLevel="1">
      <c r="A143" s="214"/>
      <c r="B143" s="224" t="s">
        <v>170</v>
      </c>
      <c r="C143" s="276">
        <v>4000</v>
      </c>
    </row>
    <row r="144" spans="1:3" s="199" customFormat="1" ht="37.5" hidden="1" outlineLevel="1">
      <c r="A144" s="214"/>
      <c r="B144" s="224" t="s">
        <v>171</v>
      </c>
      <c r="C144" s="276">
        <v>7000</v>
      </c>
    </row>
    <row r="145" spans="1:3" s="199" customFormat="1" hidden="1" outlineLevel="1">
      <c r="A145" s="214"/>
      <c r="B145" s="225" t="s">
        <v>635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608</v>
      </c>
      <c r="C146" s="277"/>
    </row>
    <row r="147" spans="1:3" s="199" customFormat="1" hidden="1" outlineLevel="1">
      <c r="A147" s="212"/>
      <c r="B147" s="224" t="s">
        <v>172</v>
      </c>
      <c r="C147" s="276">
        <v>3500</v>
      </c>
    </row>
    <row r="148" spans="1:3" s="199" customFormat="1" hidden="1" outlineLevel="1">
      <c r="A148" s="212"/>
      <c r="B148" s="210" t="s">
        <v>173</v>
      </c>
      <c r="C148" s="276">
        <v>4000</v>
      </c>
    </row>
    <row r="149" spans="1:3" s="199" customFormat="1" hidden="1" outlineLevel="1">
      <c r="A149" s="214"/>
      <c r="B149" s="225" t="s">
        <v>633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610</v>
      </c>
      <c r="C150" s="279"/>
    </row>
    <row r="151" spans="1:3" s="199" customFormat="1" hidden="1" outlineLevel="1">
      <c r="A151" s="212"/>
      <c r="B151" s="224" t="s">
        <v>581</v>
      </c>
      <c r="C151" s="276">
        <v>3000</v>
      </c>
    </row>
    <row r="152" spans="1:3" s="199" customFormat="1" hidden="1" outlineLevel="1">
      <c r="A152" s="213"/>
      <c r="B152" s="224" t="s">
        <v>582</v>
      </c>
      <c r="C152" s="276">
        <v>2148</v>
      </c>
    </row>
    <row r="153" spans="1:3" s="199" customFormat="1" hidden="1" outlineLevel="1">
      <c r="A153" s="214"/>
      <c r="B153" s="225" t="s">
        <v>633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611</v>
      </c>
      <c r="C154" s="279"/>
    </row>
    <row r="155" spans="1:3" s="199" customFormat="1" ht="37.5" hidden="1" outlineLevel="1">
      <c r="A155" s="212"/>
      <c r="B155" s="224" t="s">
        <v>617</v>
      </c>
      <c r="C155" s="276">
        <v>15000</v>
      </c>
    </row>
    <row r="156" spans="1:3" s="199" customFormat="1" hidden="1" outlineLevel="1">
      <c r="A156" s="214"/>
      <c r="B156" s="225" t="s">
        <v>633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612</v>
      </c>
      <c r="C157" s="277"/>
    </row>
    <row r="158" spans="1:3" s="199" customFormat="1" ht="33" hidden="1" customHeight="1" outlineLevel="1">
      <c r="A158" s="212"/>
      <c r="B158" s="227" t="s">
        <v>618</v>
      </c>
      <c r="C158" s="276">
        <v>7000</v>
      </c>
    </row>
    <row r="159" spans="1:3" s="199" customFormat="1" hidden="1" outlineLevel="1">
      <c r="A159" s="212"/>
      <c r="B159" s="227" t="s">
        <v>619</v>
      </c>
      <c r="C159" s="276">
        <v>5000</v>
      </c>
    </row>
    <row r="160" spans="1:3" s="199" customFormat="1" hidden="1" outlineLevel="1">
      <c r="A160" s="214"/>
      <c r="B160" s="228" t="s">
        <v>633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613</v>
      </c>
      <c r="C161" s="277"/>
    </row>
    <row r="162" spans="1:3" s="199" customFormat="1" hidden="1" outlineLevel="1">
      <c r="A162" s="214"/>
      <c r="B162" s="227" t="s">
        <v>620</v>
      </c>
      <c r="C162" s="276">
        <v>5000</v>
      </c>
    </row>
    <row r="163" spans="1:3" s="199" customFormat="1" hidden="1" outlineLevel="1">
      <c r="A163" s="214"/>
      <c r="B163" s="227" t="s">
        <v>621</v>
      </c>
      <c r="C163" s="276">
        <v>7000</v>
      </c>
    </row>
    <row r="164" spans="1:3" s="199" customFormat="1" hidden="1" outlineLevel="1">
      <c r="A164" s="214"/>
      <c r="B164" s="228" t="s">
        <v>635</v>
      </c>
      <c r="C164" s="278">
        <f>SUM(C162:C163)</f>
        <v>12000</v>
      </c>
    </row>
    <row r="165" spans="1:3" s="199" customFormat="1" hidden="1" outlineLevel="1">
      <c r="A165" s="214"/>
      <c r="B165" s="225" t="s">
        <v>622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623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520" t="s">
        <v>377</v>
      </c>
      <c r="B168" s="520"/>
      <c r="C168" s="520"/>
    </row>
    <row r="169" spans="1:3" s="199" customFormat="1">
      <c r="A169" s="211">
        <v>1</v>
      </c>
      <c r="B169" s="229" t="s">
        <v>625</v>
      </c>
      <c r="C169" s="277"/>
    </row>
    <row r="170" spans="1:3" s="200" customFormat="1">
      <c r="A170" s="212"/>
      <c r="B170" s="222" t="s">
        <v>513</v>
      </c>
      <c r="C170" s="276">
        <v>3500</v>
      </c>
    </row>
    <row r="171" spans="1:3" s="200" customFormat="1">
      <c r="A171" s="212"/>
      <c r="B171" s="223" t="s">
        <v>635</v>
      </c>
      <c r="C171" s="278">
        <f>SUM(C170)</f>
        <v>3500</v>
      </c>
    </row>
    <row r="172" spans="1:3" s="199" customFormat="1">
      <c r="A172" s="211">
        <v>2</v>
      </c>
      <c r="B172" s="221" t="s">
        <v>626</v>
      </c>
      <c r="C172" s="277"/>
    </row>
    <row r="173" spans="1:3" s="200" customFormat="1">
      <c r="A173" s="212"/>
      <c r="B173" s="222" t="s">
        <v>495</v>
      </c>
      <c r="C173" s="276">
        <v>4400</v>
      </c>
    </row>
    <row r="174" spans="1:3" s="200" customFormat="1">
      <c r="A174" s="212"/>
      <c r="B174" s="222" t="s">
        <v>494</v>
      </c>
      <c r="C174" s="276">
        <v>8000</v>
      </c>
    </row>
    <row r="175" spans="1:3" s="199" customFormat="1">
      <c r="A175" s="214"/>
      <c r="B175" s="223" t="s">
        <v>635</v>
      </c>
      <c r="C175" s="278">
        <f>SUM(C173:C174)</f>
        <v>12400</v>
      </c>
    </row>
    <row r="176" spans="1:3" s="199" customFormat="1">
      <c r="A176" s="211">
        <v>3</v>
      </c>
      <c r="B176" s="221" t="s">
        <v>627</v>
      </c>
      <c r="C176" s="277"/>
    </row>
    <row r="177" spans="1:3" s="200" customFormat="1" ht="37.5">
      <c r="A177" s="212"/>
      <c r="B177" s="222" t="s">
        <v>725</v>
      </c>
      <c r="C177" s="276">
        <v>500</v>
      </c>
    </row>
    <row r="178" spans="1:3" s="200" customFormat="1">
      <c r="A178" s="212"/>
      <c r="B178" s="239" t="s">
        <v>404</v>
      </c>
      <c r="C178" s="276">
        <v>7789</v>
      </c>
    </row>
    <row r="179" spans="1:3" s="200" customFormat="1" ht="21.75" customHeight="1">
      <c r="A179" s="212"/>
      <c r="B179" s="239" t="s">
        <v>403</v>
      </c>
      <c r="C179" s="276">
        <v>1000</v>
      </c>
    </row>
    <row r="180" spans="1:3" s="199" customFormat="1">
      <c r="A180" s="214"/>
      <c r="B180" s="223" t="s">
        <v>635</v>
      </c>
      <c r="C180" s="278">
        <f>SUM(C177:C179)</f>
        <v>9289</v>
      </c>
    </row>
    <row r="181" spans="1:3" s="199" customFormat="1">
      <c r="A181" s="211">
        <v>4</v>
      </c>
      <c r="B181" s="221" t="s">
        <v>628</v>
      </c>
      <c r="C181" s="277"/>
    </row>
    <row r="182" spans="1:3" s="200" customFormat="1" ht="21" customHeight="1">
      <c r="A182" s="212"/>
      <c r="B182" s="222" t="s">
        <v>392</v>
      </c>
      <c r="C182" s="276">
        <v>4750</v>
      </c>
    </row>
    <row r="183" spans="1:3" s="200" customFormat="1" ht="19.5" customHeight="1">
      <c r="A183" s="212"/>
      <c r="B183" s="222" t="s">
        <v>391</v>
      </c>
      <c r="C183" s="276">
        <v>20000</v>
      </c>
    </row>
    <row r="184" spans="1:3" s="200" customFormat="1">
      <c r="A184" s="212"/>
      <c r="B184" s="222" t="s">
        <v>390</v>
      </c>
      <c r="C184" s="276">
        <v>400</v>
      </c>
    </row>
    <row r="185" spans="1:3" s="200" customFormat="1">
      <c r="A185" s="212"/>
      <c r="B185" s="222" t="s">
        <v>268</v>
      </c>
      <c r="C185" s="276">
        <v>470</v>
      </c>
    </row>
    <row r="186" spans="1:3" s="200" customFormat="1">
      <c r="A186" s="212"/>
      <c r="B186" s="222" t="s">
        <v>267</v>
      </c>
      <c r="C186" s="276">
        <v>470</v>
      </c>
    </row>
    <row r="187" spans="1:3" s="199" customFormat="1">
      <c r="A187" s="214"/>
      <c r="B187" s="223" t="s">
        <v>633</v>
      </c>
      <c r="C187" s="278">
        <f>SUM(C182:C186)</f>
        <v>26090</v>
      </c>
    </row>
    <row r="188" spans="1:3" s="199" customFormat="1">
      <c r="A188" s="211">
        <v>5</v>
      </c>
      <c r="B188" s="221" t="s">
        <v>629</v>
      </c>
      <c r="C188" s="277"/>
    </row>
    <row r="189" spans="1:3" s="200" customFormat="1" ht="37.5">
      <c r="A189" s="212"/>
      <c r="B189" s="222" t="s">
        <v>232</v>
      </c>
      <c r="C189" s="276">
        <v>5400</v>
      </c>
    </row>
    <row r="190" spans="1:3" s="199" customFormat="1">
      <c r="A190" s="214"/>
      <c r="B190" s="223" t="s">
        <v>633</v>
      </c>
      <c r="C190" s="278">
        <f>SUM(C189:C189)</f>
        <v>5400</v>
      </c>
    </row>
    <row r="191" spans="1:3" s="199" customFormat="1">
      <c r="A191" s="211">
        <v>6</v>
      </c>
      <c r="B191" s="221" t="s">
        <v>596</v>
      </c>
      <c r="C191" s="277"/>
    </row>
    <row r="192" spans="1:3" s="199" customFormat="1">
      <c r="A192" s="214"/>
      <c r="B192" s="242" t="s">
        <v>653</v>
      </c>
      <c r="C192" s="276">
        <v>3000</v>
      </c>
    </row>
    <row r="193" spans="1:3" s="200" customFormat="1" ht="39" customHeight="1">
      <c r="A193" s="212"/>
      <c r="B193" s="242" t="s">
        <v>652</v>
      </c>
      <c r="C193" s="276">
        <v>1700</v>
      </c>
    </row>
    <row r="194" spans="1:3" s="199" customFormat="1" ht="15" customHeight="1">
      <c r="A194" s="214"/>
      <c r="B194" s="223" t="s">
        <v>633</v>
      </c>
      <c r="C194" s="278">
        <f>SUM(C192:C193)</f>
        <v>4700</v>
      </c>
    </row>
    <row r="195" spans="1:3" s="199" customFormat="1" hidden="1">
      <c r="A195" s="214" t="s">
        <v>681</v>
      </c>
      <c r="B195" s="225" t="s">
        <v>630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597</v>
      </c>
      <c r="C197" s="279"/>
    </row>
    <row r="198" spans="1:3" s="200" customFormat="1">
      <c r="A198" s="212"/>
      <c r="B198" s="239" t="s">
        <v>654</v>
      </c>
      <c r="C198" s="276">
        <v>4000</v>
      </c>
    </row>
    <row r="199" spans="1:3" s="199" customFormat="1">
      <c r="A199" s="214"/>
      <c r="B199" s="223" t="s">
        <v>635</v>
      </c>
      <c r="C199" s="278">
        <f>SUM(C198)</f>
        <v>4000</v>
      </c>
    </row>
    <row r="200" spans="1:3" s="200" customFormat="1">
      <c r="A200" s="211">
        <v>8</v>
      </c>
      <c r="B200" s="221" t="s">
        <v>426</v>
      </c>
      <c r="C200" s="279"/>
    </row>
    <row r="201" spans="1:3" s="200" customFormat="1" ht="38.25" customHeight="1">
      <c r="A201" s="212"/>
      <c r="B201" s="222" t="s">
        <v>655</v>
      </c>
      <c r="C201" s="276">
        <v>5000</v>
      </c>
    </row>
    <row r="202" spans="1:3" s="199" customFormat="1">
      <c r="A202" s="214"/>
      <c r="B202" s="223" t="s">
        <v>633</v>
      </c>
      <c r="C202" s="278">
        <f>C201</f>
        <v>5000</v>
      </c>
    </row>
    <row r="203" spans="1:3" s="204" customFormat="1">
      <c r="A203" s="211">
        <v>9</v>
      </c>
      <c r="B203" s="221" t="s">
        <v>603</v>
      </c>
      <c r="C203" s="277"/>
    </row>
    <row r="204" spans="1:3" s="200" customFormat="1">
      <c r="A204" s="212"/>
      <c r="B204" s="222" t="s">
        <v>656</v>
      </c>
      <c r="C204" s="276">
        <v>9100</v>
      </c>
    </row>
    <row r="205" spans="1:3" s="200" customFormat="1">
      <c r="A205" s="212"/>
      <c r="B205" s="222" t="s">
        <v>657</v>
      </c>
      <c r="C205" s="276">
        <v>590</v>
      </c>
    </row>
    <row r="206" spans="1:3" s="199" customFormat="1">
      <c r="A206" s="214"/>
      <c r="B206" s="223" t="s">
        <v>635</v>
      </c>
      <c r="C206" s="278">
        <f>SUM(C204:C205)</f>
        <v>9690</v>
      </c>
    </row>
    <row r="207" spans="1:3" s="200" customFormat="1">
      <c r="A207" s="211">
        <v>10</v>
      </c>
      <c r="B207" s="221" t="s">
        <v>604</v>
      </c>
      <c r="C207" s="279"/>
    </row>
    <row r="208" spans="1:3" s="200" customFormat="1" ht="21.75" customHeight="1">
      <c r="A208" s="212"/>
      <c r="B208" s="239" t="s">
        <v>658</v>
      </c>
      <c r="C208" s="276">
        <v>3900</v>
      </c>
    </row>
    <row r="209" spans="1:3" s="199" customFormat="1">
      <c r="A209" s="214"/>
      <c r="B209" s="223" t="s">
        <v>635</v>
      </c>
      <c r="C209" s="278">
        <f>SUM(C208:C208)</f>
        <v>3900</v>
      </c>
    </row>
    <row r="210" spans="1:3" s="199" customFormat="1" hidden="1">
      <c r="A210" s="214" t="s">
        <v>687</v>
      </c>
      <c r="B210" s="225" t="s">
        <v>606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605</v>
      </c>
      <c r="C212" s="279"/>
    </row>
    <row r="213" spans="1:3" s="200" customFormat="1">
      <c r="A213" s="212"/>
      <c r="B213" s="242" t="s">
        <v>662</v>
      </c>
      <c r="C213" s="276">
        <v>4800</v>
      </c>
    </row>
    <row r="214" spans="1:3" s="200" customFormat="1">
      <c r="A214" s="212"/>
      <c r="B214" s="242" t="s">
        <v>661</v>
      </c>
      <c r="C214" s="276">
        <v>4800</v>
      </c>
    </row>
    <row r="215" spans="1:3" s="200" customFormat="1">
      <c r="A215" s="212"/>
      <c r="B215" s="242" t="s">
        <v>660</v>
      </c>
      <c r="C215" s="276">
        <v>2000</v>
      </c>
    </row>
    <row r="216" spans="1:3" s="200" customFormat="1">
      <c r="A216" s="212"/>
      <c r="B216" s="242" t="s">
        <v>659</v>
      </c>
      <c r="C216" s="276">
        <v>4800</v>
      </c>
    </row>
    <row r="217" spans="1:3" s="200" customFormat="1">
      <c r="A217" s="212"/>
      <c r="B217" s="223" t="s">
        <v>635</v>
      </c>
      <c r="C217" s="278">
        <f>SUM(C213:C216)</f>
        <v>16400</v>
      </c>
    </row>
    <row r="218" spans="1:3" s="200" customFormat="1">
      <c r="A218" s="211">
        <v>12</v>
      </c>
      <c r="B218" s="221" t="s">
        <v>427</v>
      </c>
      <c r="C218" s="277"/>
    </row>
    <row r="219" spans="1:3" s="200" customFormat="1">
      <c r="A219" s="212"/>
      <c r="B219" s="222" t="s">
        <v>65</v>
      </c>
      <c r="C219" s="276">
        <v>3000</v>
      </c>
    </row>
    <row r="220" spans="1:3" s="200" customFormat="1">
      <c r="A220" s="212"/>
      <c r="B220" s="223" t="s">
        <v>635</v>
      </c>
      <c r="C220" s="278">
        <f>SUM(C219)</f>
        <v>3000</v>
      </c>
    </row>
    <row r="221" spans="1:3" s="204" customFormat="1">
      <c r="A221" s="211">
        <v>13</v>
      </c>
      <c r="B221" s="221" t="s">
        <v>428</v>
      </c>
      <c r="C221" s="277"/>
    </row>
    <row r="222" spans="1:3" s="206" customFormat="1" ht="21.75" customHeight="1">
      <c r="A222" s="215"/>
      <c r="B222" s="239" t="s">
        <v>690</v>
      </c>
      <c r="C222" s="281">
        <v>1000</v>
      </c>
    </row>
    <row r="223" spans="1:3" s="199" customFormat="1">
      <c r="A223" s="214"/>
      <c r="B223" s="223" t="s">
        <v>635</v>
      </c>
      <c r="C223" s="278">
        <f>SUM(C222:C222)</f>
        <v>1000</v>
      </c>
    </row>
    <row r="224" spans="1:3" s="204" customFormat="1">
      <c r="A224" s="211">
        <v>14</v>
      </c>
      <c r="B224" s="221" t="s">
        <v>608</v>
      </c>
      <c r="C224" s="277"/>
    </row>
    <row r="225" spans="1:3" s="200" customFormat="1" ht="37.5">
      <c r="A225" s="215"/>
      <c r="B225" s="222" t="s">
        <v>691</v>
      </c>
      <c r="C225" s="276">
        <v>5900</v>
      </c>
    </row>
    <row r="226" spans="1:3" s="199" customFormat="1">
      <c r="A226" s="214"/>
      <c r="B226" s="223" t="s">
        <v>633</v>
      </c>
      <c r="C226" s="278">
        <f>SUM(C225:C225)</f>
        <v>5900</v>
      </c>
    </row>
    <row r="227" spans="1:3" s="204" customFormat="1">
      <c r="A227" s="211">
        <v>15</v>
      </c>
      <c r="B227" s="221" t="s">
        <v>351</v>
      </c>
      <c r="C227" s="277"/>
    </row>
    <row r="228" spans="1:3" s="199" customFormat="1" ht="37.5">
      <c r="A228" s="212"/>
      <c r="B228" s="222" t="s">
        <v>694</v>
      </c>
      <c r="C228" s="276">
        <v>7000</v>
      </c>
    </row>
    <row r="229" spans="1:3" s="199" customFormat="1" ht="37.5">
      <c r="A229" s="212"/>
      <c r="B229" s="222" t="s">
        <v>693</v>
      </c>
      <c r="C229" s="276">
        <v>7600</v>
      </c>
    </row>
    <row r="230" spans="1:3" s="199" customFormat="1">
      <c r="A230" s="212"/>
      <c r="B230" s="222" t="s">
        <v>692</v>
      </c>
      <c r="C230" s="276">
        <v>1000</v>
      </c>
    </row>
    <row r="231" spans="1:3" s="199" customFormat="1">
      <c r="A231" s="214"/>
      <c r="B231" s="223" t="s">
        <v>635</v>
      </c>
      <c r="C231" s="278">
        <f>SUM(C228:C230)</f>
        <v>15600</v>
      </c>
    </row>
    <row r="232" spans="1:3" s="200" customFormat="1">
      <c r="A232" s="211">
        <v>16</v>
      </c>
      <c r="B232" s="221" t="s">
        <v>610</v>
      </c>
      <c r="C232" s="279"/>
    </row>
    <row r="233" spans="1:3" s="200" customFormat="1">
      <c r="A233" s="213"/>
      <c r="B233" s="222" t="s">
        <v>695</v>
      </c>
      <c r="C233" s="276">
        <v>8000</v>
      </c>
    </row>
    <row r="234" spans="1:3" s="199" customFormat="1">
      <c r="A234" s="214"/>
      <c r="B234" s="223" t="s">
        <v>633</v>
      </c>
      <c r="C234" s="278">
        <f>SUM(C233:C233)</f>
        <v>8000</v>
      </c>
    </row>
    <row r="235" spans="1:3" s="199" customFormat="1">
      <c r="A235" s="211">
        <v>17</v>
      </c>
      <c r="B235" s="221" t="s">
        <v>611</v>
      </c>
      <c r="C235" s="277"/>
    </row>
    <row r="236" spans="1:3" s="200" customFormat="1" ht="22.5" customHeight="1">
      <c r="A236" s="212"/>
      <c r="B236" s="222" t="s">
        <v>343</v>
      </c>
      <c r="C236" s="276">
        <v>7000</v>
      </c>
    </row>
    <row r="237" spans="1:3" s="200" customFormat="1" ht="37.5">
      <c r="A237" s="212"/>
      <c r="B237" s="222" t="s">
        <v>699</v>
      </c>
      <c r="C237" s="276">
        <v>1900</v>
      </c>
    </row>
    <row r="238" spans="1:3" s="200" customFormat="1">
      <c r="A238" s="212"/>
      <c r="B238" s="222" t="s">
        <v>467</v>
      </c>
      <c r="C238" s="276">
        <v>8881</v>
      </c>
    </row>
    <row r="239" spans="1:3" s="200" customFormat="1" ht="37.5">
      <c r="A239" s="212"/>
      <c r="B239" s="222" t="s">
        <v>466</v>
      </c>
      <c r="C239" s="276">
        <v>1600</v>
      </c>
    </row>
    <row r="240" spans="1:3" s="200" customFormat="1">
      <c r="A240" s="212"/>
      <c r="B240" s="223" t="s">
        <v>633</v>
      </c>
      <c r="C240" s="278">
        <f>SUM(C236:C239)</f>
        <v>19381</v>
      </c>
    </row>
    <row r="241" spans="1:3" s="200" customFormat="1">
      <c r="A241" s="211">
        <v>18</v>
      </c>
      <c r="B241" s="221" t="s">
        <v>612</v>
      </c>
      <c r="C241" s="279"/>
    </row>
    <row r="242" spans="1:3" s="200" customFormat="1" ht="37.5">
      <c r="A242" s="212"/>
      <c r="B242" s="242" t="s">
        <v>353</v>
      </c>
      <c r="C242" s="276">
        <v>5000</v>
      </c>
    </row>
    <row r="243" spans="1:3" s="200" customFormat="1" ht="22.5" customHeight="1">
      <c r="A243" s="212"/>
      <c r="B243" s="242" t="s">
        <v>354</v>
      </c>
      <c r="C243" s="276">
        <v>2000</v>
      </c>
    </row>
    <row r="244" spans="1:3" s="200" customFormat="1">
      <c r="A244" s="212"/>
      <c r="B244" s="222" t="s">
        <v>355</v>
      </c>
      <c r="C244" s="276">
        <v>6000</v>
      </c>
    </row>
    <row r="245" spans="1:3" s="200" customFormat="1">
      <c r="A245" s="212"/>
      <c r="B245" s="223" t="s">
        <v>633</v>
      </c>
      <c r="C245" s="278">
        <f>SUM(C242:C244)</f>
        <v>13000</v>
      </c>
    </row>
    <row r="246" spans="1:3" s="199" customFormat="1">
      <c r="A246" s="211">
        <v>19</v>
      </c>
      <c r="B246" s="229" t="s">
        <v>352</v>
      </c>
      <c r="C246" s="277"/>
    </row>
    <row r="247" spans="1:3" s="199" customFormat="1" ht="36" customHeight="1">
      <c r="A247" s="214"/>
      <c r="B247" s="242" t="s">
        <v>342</v>
      </c>
      <c r="C247" s="276">
        <v>10000</v>
      </c>
    </row>
    <row r="248" spans="1:3" s="199" customFormat="1" ht="37.5">
      <c r="A248" s="214"/>
      <c r="B248" s="242" t="s">
        <v>437</v>
      </c>
      <c r="C248" s="276">
        <v>5000</v>
      </c>
    </row>
    <row r="249" spans="1:3" s="199" customFormat="1" ht="37.5">
      <c r="A249" s="214"/>
      <c r="B249" s="242" t="s">
        <v>438</v>
      </c>
      <c r="C249" s="276">
        <v>3000</v>
      </c>
    </row>
    <row r="250" spans="1:3" s="199" customFormat="1">
      <c r="A250" s="214"/>
      <c r="B250" s="244" t="s">
        <v>635</v>
      </c>
      <c r="C250" s="278">
        <f>SUM(C247:C249)</f>
        <v>18000</v>
      </c>
    </row>
    <row r="251" spans="1:3" s="199" customFormat="1">
      <c r="A251" s="214"/>
      <c r="B251" s="225" t="s">
        <v>332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520" t="s">
        <v>379</v>
      </c>
      <c r="B252" s="520"/>
      <c r="C252" s="520"/>
    </row>
    <row r="253" spans="1:3" s="199" customFormat="1" hidden="1" outlineLevel="1">
      <c r="A253" s="211">
        <v>1</v>
      </c>
      <c r="B253" s="221" t="s">
        <v>626</v>
      </c>
      <c r="C253" s="277"/>
    </row>
    <row r="254" spans="1:3" s="199" customFormat="1" ht="37.5" hidden="1" outlineLevel="1">
      <c r="A254" s="212"/>
      <c r="B254" s="224" t="s">
        <v>380</v>
      </c>
      <c r="C254" s="276">
        <v>100</v>
      </c>
    </row>
    <row r="255" spans="1:3" s="199" customFormat="1" hidden="1" outlineLevel="1">
      <c r="A255" s="212"/>
      <c r="B255" s="224" t="s">
        <v>381</v>
      </c>
      <c r="C255" s="276">
        <v>4900</v>
      </c>
    </row>
    <row r="256" spans="1:3" s="199" customFormat="1" hidden="1" outlineLevel="1">
      <c r="A256" s="214"/>
      <c r="B256" s="225" t="s">
        <v>635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627</v>
      </c>
      <c r="C257" s="277"/>
    </row>
    <row r="258" spans="1:3" s="199" customFormat="1" hidden="1" outlineLevel="1">
      <c r="A258" s="212"/>
      <c r="B258" s="226" t="s">
        <v>382</v>
      </c>
      <c r="C258" s="276">
        <v>1500</v>
      </c>
    </row>
    <row r="259" spans="1:3" s="199" customFormat="1" ht="56.25" hidden="1" outlineLevel="1">
      <c r="A259" s="212"/>
      <c r="B259" s="224" t="s">
        <v>716</v>
      </c>
      <c r="C259" s="276">
        <v>1300</v>
      </c>
    </row>
    <row r="260" spans="1:3" s="199" customFormat="1" hidden="1" outlineLevel="1">
      <c r="A260" s="214"/>
      <c r="B260" s="225" t="s">
        <v>635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629</v>
      </c>
      <c r="C261" s="277"/>
    </row>
    <row r="262" spans="1:3" s="199" customFormat="1" hidden="1" outlineLevel="1">
      <c r="A262" s="216"/>
      <c r="B262" s="226" t="s">
        <v>717</v>
      </c>
      <c r="C262" s="281">
        <v>2000</v>
      </c>
    </row>
    <row r="263" spans="1:3" s="199" customFormat="1" hidden="1" outlineLevel="1">
      <c r="A263" s="216"/>
      <c r="B263" s="226" t="s">
        <v>696</v>
      </c>
      <c r="C263" s="281">
        <v>700</v>
      </c>
    </row>
    <row r="264" spans="1:3" s="199" customFormat="1" hidden="1" outlineLevel="1">
      <c r="A264" s="216"/>
      <c r="B264" s="226" t="s">
        <v>697</v>
      </c>
      <c r="C264" s="281">
        <v>500</v>
      </c>
    </row>
    <row r="265" spans="1:3" s="199" customFormat="1" hidden="1" outlineLevel="1">
      <c r="A265" s="216"/>
      <c r="B265" s="226" t="s">
        <v>698</v>
      </c>
      <c r="C265" s="281">
        <v>500</v>
      </c>
    </row>
    <row r="266" spans="1:3" s="199" customFormat="1" hidden="1" outlineLevel="1">
      <c r="A266" s="214"/>
      <c r="B266" s="225" t="s">
        <v>633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603</v>
      </c>
      <c r="C267" s="277"/>
    </row>
    <row r="268" spans="1:3" s="199" customFormat="1" hidden="1" outlineLevel="1">
      <c r="A268" s="212"/>
      <c r="B268" s="224" t="s">
        <v>357</v>
      </c>
      <c r="C268" s="276">
        <v>8900</v>
      </c>
    </row>
    <row r="269" spans="1:3" s="199" customFormat="1" hidden="1" outlineLevel="1">
      <c r="A269" s="212"/>
      <c r="B269" s="224" t="s">
        <v>358</v>
      </c>
      <c r="C269" s="276">
        <v>500</v>
      </c>
    </row>
    <row r="270" spans="1:3" s="199" customFormat="1" hidden="1" outlineLevel="1">
      <c r="A270" s="212"/>
      <c r="B270" s="224" t="s">
        <v>359</v>
      </c>
      <c r="C270" s="276">
        <v>600</v>
      </c>
    </row>
    <row r="271" spans="1:3" s="199" customFormat="1" hidden="1" outlineLevel="1">
      <c r="A271" s="212"/>
      <c r="B271" s="224" t="s">
        <v>360</v>
      </c>
      <c r="C271" s="276">
        <v>480</v>
      </c>
    </row>
    <row r="272" spans="1:3" s="199" customFormat="1" hidden="1" outlineLevel="1">
      <c r="A272" s="214"/>
      <c r="B272" s="225" t="s">
        <v>635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428</v>
      </c>
      <c r="C273" s="277"/>
    </row>
    <row r="274" spans="1:3" s="199" customFormat="1" ht="37.5" hidden="1" outlineLevel="1">
      <c r="A274" s="215"/>
      <c r="B274" s="226" t="s">
        <v>361</v>
      </c>
      <c r="C274" s="281">
        <v>280</v>
      </c>
    </row>
    <row r="275" spans="1:3" s="199" customFormat="1" hidden="1" outlineLevel="1">
      <c r="A275" s="212"/>
      <c r="B275" s="224" t="s">
        <v>362</v>
      </c>
      <c r="C275" s="276">
        <v>5400</v>
      </c>
    </row>
    <row r="276" spans="1:3" s="199" customFormat="1" ht="37.5" hidden="1" outlineLevel="1">
      <c r="A276" s="212"/>
      <c r="B276" s="224" t="s">
        <v>363</v>
      </c>
      <c r="C276" s="276">
        <v>2700</v>
      </c>
    </row>
    <row r="277" spans="1:3" s="199" customFormat="1" hidden="1" outlineLevel="1">
      <c r="A277" s="212"/>
      <c r="B277" s="224" t="s">
        <v>364</v>
      </c>
      <c r="C277" s="276">
        <v>800</v>
      </c>
    </row>
    <row r="278" spans="1:3" s="199" customFormat="1" ht="37.5" hidden="1" outlineLevel="1">
      <c r="A278" s="212"/>
      <c r="B278" s="224" t="s">
        <v>588</v>
      </c>
      <c r="C278" s="276">
        <v>14000</v>
      </c>
    </row>
    <row r="279" spans="1:3" s="199" customFormat="1" ht="37.5" hidden="1" outlineLevel="1">
      <c r="A279" s="212"/>
      <c r="B279" s="224" t="s">
        <v>29</v>
      </c>
      <c r="C279" s="276">
        <v>2000</v>
      </c>
    </row>
    <row r="280" spans="1:3" s="199" customFormat="1" hidden="1" outlineLevel="1">
      <c r="A280" s="214"/>
      <c r="B280" s="225" t="s">
        <v>635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608</v>
      </c>
      <c r="C281" s="277"/>
    </row>
    <row r="282" spans="1:3" s="199" customFormat="1" hidden="1" outlineLevel="1">
      <c r="A282" s="215"/>
      <c r="B282" s="224" t="s">
        <v>30</v>
      </c>
      <c r="C282" s="276">
        <v>1848</v>
      </c>
    </row>
    <row r="283" spans="1:3" s="199" customFormat="1" hidden="1" outlineLevel="1">
      <c r="A283" s="215"/>
      <c r="B283" s="224" t="s">
        <v>31</v>
      </c>
      <c r="C283" s="276">
        <v>3912</v>
      </c>
    </row>
    <row r="284" spans="1:3" s="199" customFormat="1" hidden="1" outlineLevel="1">
      <c r="A284" s="215"/>
      <c r="B284" s="224" t="s">
        <v>32</v>
      </c>
      <c r="C284" s="276">
        <v>2495</v>
      </c>
    </row>
    <row r="285" spans="1:3" s="199" customFormat="1" hidden="1" outlineLevel="1">
      <c r="A285" s="215"/>
      <c r="B285" s="224" t="s">
        <v>46</v>
      </c>
      <c r="C285" s="276">
        <v>1500</v>
      </c>
    </row>
    <row r="286" spans="1:3" s="199" customFormat="1" hidden="1" outlineLevel="1">
      <c r="A286" s="214"/>
      <c r="B286" s="225" t="s">
        <v>633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610</v>
      </c>
      <c r="C287" s="279"/>
    </row>
    <row r="288" spans="1:3" s="199" customFormat="1" ht="37.5" hidden="1" outlineLevel="1">
      <c r="A288" s="212"/>
      <c r="B288" s="224" t="s">
        <v>47</v>
      </c>
      <c r="C288" s="276">
        <v>5000</v>
      </c>
    </row>
    <row r="289" spans="1:3" s="199" customFormat="1" ht="37.5" hidden="1" outlineLevel="1">
      <c r="A289" s="212"/>
      <c r="B289" s="224" t="s">
        <v>518</v>
      </c>
      <c r="C289" s="276">
        <v>1000</v>
      </c>
    </row>
    <row r="290" spans="1:3" s="199" customFormat="1" hidden="1" outlineLevel="1">
      <c r="A290" s="213"/>
      <c r="B290" s="224" t="s">
        <v>519</v>
      </c>
      <c r="C290" s="276">
        <v>3000</v>
      </c>
    </row>
    <row r="291" spans="1:3" s="199" customFormat="1" hidden="1" outlineLevel="1">
      <c r="A291" s="213"/>
      <c r="B291" s="224" t="s">
        <v>520</v>
      </c>
      <c r="C291" s="276">
        <v>22000</v>
      </c>
    </row>
    <row r="292" spans="1:3" s="199" customFormat="1" hidden="1" outlineLevel="1">
      <c r="A292" s="214"/>
      <c r="B292" s="225" t="s">
        <v>633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611</v>
      </c>
      <c r="C293" s="277"/>
    </row>
    <row r="294" spans="1:3" s="199" customFormat="1" hidden="1" outlineLevel="1">
      <c r="A294" s="212"/>
      <c r="B294" s="224" t="s">
        <v>467</v>
      </c>
      <c r="C294" s="276">
        <v>8881</v>
      </c>
    </row>
    <row r="295" spans="1:3" s="199" customFormat="1" hidden="1" outlineLevel="1">
      <c r="A295" s="212"/>
      <c r="B295" s="224" t="s">
        <v>521</v>
      </c>
      <c r="C295" s="276">
        <v>20000</v>
      </c>
    </row>
    <row r="296" spans="1:3" s="199" customFormat="1" hidden="1" outlineLevel="1">
      <c r="A296" s="212"/>
      <c r="B296" s="224" t="s">
        <v>190</v>
      </c>
      <c r="C296" s="276">
        <v>12329</v>
      </c>
    </row>
    <row r="297" spans="1:3" s="199" customFormat="1" ht="37.5" hidden="1" outlineLevel="1">
      <c r="A297" s="212"/>
      <c r="B297" s="224" t="s">
        <v>191</v>
      </c>
      <c r="C297" s="276">
        <v>1255</v>
      </c>
    </row>
    <row r="298" spans="1:3" s="199" customFormat="1" hidden="1" outlineLevel="1">
      <c r="A298" s="212"/>
      <c r="B298" s="224" t="s">
        <v>192</v>
      </c>
      <c r="C298" s="276">
        <v>4500</v>
      </c>
    </row>
    <row r="299" spans="1:3" s="199" customFormat="1" hidden="1" outlineLevel="1">
      <c r="A299" s="212"/>
      <c r="B299" s="224" t="s">
        <v>193</v>
      </c>
      <c r="C299" s="276">
        <v>800</v>
      </c>
    </row>
    <row r="300" spans="1:3" s="199" customFormat="1" hidden="1" outlineLevel="1">
      <c r="A300" s="212"/>
      <c r="B300" s="224" t="s">
        <v>194</v>
      </c>
      <c r="C300" s="276">
        <v>500</v>
      </c>
    </row>
    <row r="301" spans="1:3" s="199" customFormat="1" hidden="1" outlineLevel="1">
      <c r="A301" s="212"/>
      <c r="B301" s="225" t="s">
        <v>633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612</v>
      </c>
      <c r="C302" s="279"/>
    </row>
    <row r="303" spans="1:3" s="199" customFormat="1" hidden="1" outlineLevel="1">
      <c r="A303" s="212"/>
      <c r="B303" s="227" t="s">
        <v>195</v>
      </c>
      <c r="C303" s="276">
        <v>2000</v>
      </c>
    </row>
    <row r="304" spans="1:3" s="199" customFormat="1" hidden="1" outlineLevel="1">
      <c r="A304" s="212"/>
      <c r="B304" s="225" t="s">
        <v>633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196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197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516" t="s">
        <v>333</v>
      </c>
      <c r="B314" s="516"/>
      <c r="C314" s="516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625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199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251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641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635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627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642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635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626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643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484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485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486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487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635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488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489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490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491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70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71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69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635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629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718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719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635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596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720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721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635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597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722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723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724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26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72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635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601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73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74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38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635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426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39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40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41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429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430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431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635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603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205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206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0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639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640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700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635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701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702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703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635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605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704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705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706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707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635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427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200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635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428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505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224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225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226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227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228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229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230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635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608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238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239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219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424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309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310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311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312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313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314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635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351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315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316</v>
      </c>
      <c r="C411" s="318">
        <v>1200</v>
      </c>
    </row>
    <row r="412" spans="1:129" s="199" customFormat="1">
      <c r="A412" s="212"/>
      <c r="B412" s="242" t="s">
        <v>317</v>
      </c>
      <c r="C412" s="318">
        <v>100</v>
      </c>
    </row>
    <row r="413" spans="1:129" s="199" customFormat="1">
      <c r="A413" s="212"/>
      <c r="B413" s="242" t="s">
        <v>318</v>
      </c>
      <c r="C413" s="318">
        <v>4900</v>
      </c>
    </row>
    <row r="414" spans="1:129" s="199" customFormat="1">
      <c r="A414" s="212"/>
      <c r="B414" s="242" t="s">
        <v>319</v>
      </c>
      <c r="C414" s="318">
        <v>1500</v>
      </c>
    </row>
    <row r="415" spans="1:129" s="199" customFormat="1" ht="39" customHeight="1">
      <c r="A415" s="212"/>
      <c r="B415" s="242" t="s">
        <v>320</v>
      </c>
      <c r="C415" s="318">
        <v>1700</v>
      </c>
    </row>
    <row r="416" spans="1:129" s="199" customFormat="1">
      <c r="A416" s="212"/>
      <c r="B416" s="242" t="s">
        <v>321</v>
      </c>
      <c r="C416" s="318">
        <v>1400</v>
      </c>
    </row>
    <row r="417" spans="1:3" s="199" customFormat="1">
      <c r="A417" s="214"/>
      <c r="B417" s="223" t="s">
        <v>635</v>
      </c>
      <c r="C417" s="287">
        <f>SUM(C410:C416)</f>
        <v>13800</v>
      </c>
    </row>
    <row r="418" spans="1:3" s="199" customFormat="1">
      <c r="A418" s="218">
        <v>16</v>
      </c>
      <c r="B418" s="236" t="s">
        <v>610</v>
      </c>
      <c r="C418" s="291"/>
    </row>
    <row r="419" spans="1:3" s="199" customFormat="1">
      <c r="A419" s="212"/>
      <c r="B419" s="242" t="s">
        <v>322</v>
      </c>
      <c r="C419" s="318">
        <v>10000</v>
      </c>
    </row>
    <row r="420" spans="1:3" s="200" customFormat="1">
      <c r="A420" s="212"/>
      <c r="B420" s="242" t="s">
        <v>323</v>
      </c>
      <c r="C420" s="318">
        <v>1800</v>
      </c>
    </row>
    <row r="421" spans="1:3" s="200" customFormat="1">
      <c r="A421" s="212"/>
      <c r="B421" s="242" t="s">
        <v>218</v>
      </c>
      <c r="C421" s="318">
        <v>1300</v>
      </c>
    </row>
    <row r="422" spans="1:3" s="200" customFormat="1">
      <c r="A422" s="212"/>
      <c r="B422" s="242" t="s">
        <v>406</v>
      </c>
      <c r="C422" s="318">
        <v>11000</v>
      </c>
    </row>
    <row r="423" spans="1:3" s="200" customFormat="1">
      <c r="A423" s="212"/>
      <c r="B423" s="242" t="s">
        <v>644</v>
      </c>
      <c r="C423" s="318">
        <v>1500</v>
      </c>
    </row>
    <row r="424" spans="1:3" s="200" customFormat="1">
      <c r="A424" s="214"/>
      <c r="B424" s="223" t="s">
        <v>635</v>
      </c>
      <c r="C424" s="287">
        <f>SUM(C419:C423)</f>
        <v>25600</v>
      </c>
    </row>
    <row r="425" spans="1:3" s="200" customFormat="1">
      <c r="A425" s="219">
        <v>17</v>
      </c>
      <c r="B425" s="236" t="s">
        <v>611</v>
      </c>
      <c r="C425" s="292"/>
    </row>
    <row r="426" spans="1:3" s="200" customFormat="1">
      <c r="A426" s="215"/>
      <c r="B426" s="242" t="s">
        <v>645</v>
      </c>
      <c r="C426" s="319">
        <v>13500</v>
      </c>
    </row>
    <row r="427" spans="1:3" s="200" customFormat="1">
      <c r="A427" s="215"/>
      <c r="B427" s="242" t="s">
        <v>646</v>
      </c>
      <c r="C427" s="319">
        <v>12000</v>
      </c>
    </row>
    <row r="428" spans="1:3" s="200" customFormat="1">
      <c r="A428" s="215"/>
      <c r="B428" s="242" t="s">
        <v>647</v>
      </c>
      <c r="C428" s="319">
        <v>17000</v>
      </c>
    </row>
    <row r="429" spans="1:3" s="200" customFormat="1">
      <c r="A429" s="215"/>
      <c r="B429" s="242" t="s">
        <v>648</v>
      </c>
      <c r="C429" s="319">
        <v>2643</v>
      </c>
    </row>
    <row r="430" spans="1:3" s="200" customFormat="1">
      <c r="A430" s="214"/>
      <c r="B430" s="242" t="s">
        <v>649</v>
      </c>
      <c r="C430" s="318">
        <v>1500</v>
      </c>
    </row>
    <row r="431" spans="1:3" s="200" customFormat="1">
      <c r="A431" s="214"/>
      <c r="B431" s="246" t="s">
        <v>635</v>
      </c>
      <c r="C431" s="287">
        <f>SUM(C426:C430)</f>
        <v>46643</v>
      </c>
    </row>
    <row r="432" spans="1:3" s="200" customFormat="1">
      <c r="A432" s="211">
        <v>18</v>
      </c>
      <c r="B432" s="221" t="s">
        <v>612</v>
      </c>
      <c r="C432" s="288"/>
    </row>
    <row r="433" spans="1:3" s="200" customFormat="1">
      <c r="A433" s="212"/>
      <c r="B433" s="242" t="s">
        <v>650</v>
      </c>
      <c r="C433" s="286">
        <v>2000</v>
      </c>
    </row>
    <row r="434" spans="1:3" s="200" customFormat="1">
      <c r="A434" s="212"/>
      <c r="B434" s="242" t="s">
        <v>651</v>
      </c>
      <c r="C434" s="286">
        <v>1500</v>
      </c>
    </row>
    <row r="435" spans="1:3" s="200" customFormat="1" ht="37.5">
      <c r="A435" s="212"/>
      <c r="B435" s="242" t="s">
        <v>90</v>
      </c>
      <c r="C435" s="286">
        <v>6000</v>
      </c>
    </row>
    <row r="436" spans="1:3" s="200" customFormat="1">
      <c r="A436" s="212"/>
      <c r="B436" s="242" t="s">
        <v>91</v>
      </c>
      <c r="C436" s="286">
        <v>400</v>
      </c>
    </row>
    <row r="437" spans="1:3" s="200" customFormat="1">
      <c r="A437" s="212"/>
      <c r="B437" s="242" t="s">
        <v>92</v>
      </c>
      <c r="C437" s="286">
        <v>300</v>
      </c>
    </row>
    <row r="438" spans="1:3" s="200" customFormat="1">
      <c r="A438" s="212"/>
      <c r="B438" s="242" t="s">
        <v>93</v>
      </c>
      <c r="C438" s="286">
        <v>4500</v>
      </c>
    </row>
    <row r="439" spans="1:3" s="200" customFormat="1">
      <c r="A439" s="212"/>
      <c r="B439" s="242" t="s">
        <v>94</v>
      </c>
      <c r="C439" s="286">
        <v>400</v>
      </c>
    </row>
    <row r="440" spans="1:3" s="200" customFormat="1">
      <c r="A440" s="212"/>
      <c r="B440" s="242" t="s">
        <v>95</v>
      </c>
      <c r="C440" s="286">
        <v>6000</v>
      </c>
    </row>
    <row r="441" spans="1:3" s="200" customFormat="1">
      <c r="A441" s="212"/>
      <c r="B441" s="242" t="s">
        <v>96</v>
      </c>
      <c r="C441" s="286">
        <v>900</v>
      </c>
    </row>
    <row r="442" spans="1:3" s="200" customFormat="1">
      <c r="A442" s="212"/>
      <c r="B442" s="242" t="s">
        <v>514</v>
      </c>
      <c r="C442" s="286">
        <v>300</v>
      </c>
    </row>
    <row r="443" spans="1:3" s="200" customFormat="1">
      <c r="A443" s="212"/>
      <c r="B443" s="242" t="s">
        <v>75</v>
      </c>
      <c r="C443" s="286">
        <v>350</v>
      </c>
    </row>
    <row r="444" spans="1:3" s="200" customFormat="1">
      <c r="A444" s="212"/>
      <c r="B444" s="242" t="s">
        <v>76</v>
      </c>
      <c r="C444" s="286">
        <v>600</v>
      </c>
    </row>
    <row r="445" spans="1:3" s="200" customFormat="1">
      <c r="A445" s="212"/>
      <c r="B445" s="242" t="s">
        <v>77</v>
      </c>
      <c r="C445" s="286">
        <v>4000</v>
      </c>
    </row>
    <row r="446" spans="1:3" s="200" customFormat="1">
      <c r="A446" s="212"/>
      <c r="B446" s="242" t="s">
        <v>78</v>
      </c>
      <c r="C446" s="286">
        <v>500</v>
      </c>
    </row>
    <row r="447" spans="1:3" s="200" customFormat="1" ht="37.5">
      <c r="A447" s="212"/>
      <c r="B447" s="242" t="s">
        <v>233</v>
      </c>
      <c r="C447" s="286">
        <v>8000</v>
      </c>
    </row>
    <row r="448" spans="1:3" s="200" customFormat="1">
      <c r="A448" s="214"/>
      <c r="B448" s="223" t="s">
        <v>635</v>
      </c>
      <c r="C448" s="287">
        <f>SUM(C433:C447)</f>
        <v>35750</v>
      </c>
    </row>
    <row r="449" spans="1:3" s="200" customFormat="1">
      <c r="A449" s="214"/>
      <c r="B449" s="225" t="s">
        <v>334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517" t="s">
        <v>235</v>
      </c>
      <c r="B451" s="517"/>
      <c r="C451" s="517"/>
    </row>
    <row r="452" spans="1:3" s="200" customFormat="1" hidden="1" outlineLevel="1">
      <c r="A452" s="211">
        <v>1</v>
      </c>
      <c r="B452" s="220" t="s">
        <v>625</v>
      </c>
      <c r="C452" s="285"/>
    </row>
    <row r="453" spans="1:3" s="200" customFormat="1" hidden="1" outlineLevel="1">
      <c r="A453" s="216"/>
      <c r="B453" s="227" t="s">
        <v>236</v>
      </c>
      <c r="C453" s="289">
        <v>7000</v>
      </c>
    </row>
    <row r="454" spans="1:3" s="200" customFormat="1" hidden="1" outlineLevel="1">
      <c r="A454" s="216"/>
      <c r="B454" s="235" t="s">
        <v>635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626</v>
      </c>
      <c r="C455" s="288"/>
    </row>
    <row r="456" spans="1:3" s="200" customFormat="1" hidden="1" outlineLevel="1">
      <c r="A456" s="215"/>
      <c r="B456" s="227" t="s">
        <v>237</v>
      </c>
      <c r="C456" s="289">
        <v>4100</v>
      </c>
    </row>
    <row r="457" spans="1:3" s="200" customFormat="1" hidden="1" outlineLevel="1">
      <c r="A457" s="215"/>
      <c r="B457" s="227" t="s">
        <v>484</v>
      </c>
      <c r="C457" s="289">
        <v>700</v>
      </c>
    </row>
    <row r="458" spans="1:3" s="200" customFormat="1" hidden="1" outlineLevel="1">
      <c r="A458" s="215"/>
      <c r="B458" s="227" t="s">
        <v>485</v>
      </c>
      <c r="C458" s="289">
        <v>700</v>
      </c>
    </row>
    <row r="459" spans="1:3" s="200" customFormat="1" hidden="1" outlineLevel="1">
      <c r="A459" s="215"/>
      <c r="B459" s="227" t="s">
        <v>486</v>
      </c>
      <c r="C459" s="289">
        <v>4000</v>
      </c>
    </row>
    <row r="460" spans="1:3" s="200" customFormat="1" ht="37.5" hidden="1" outlineLevel="1">
      <c r="A460" s="215"/>
      <c r="B460" s="227" t="s">
        <v>487</v>
      </c>
      <c r="C460" s="289">
        <v>2500</v>
      </c>
    </row>
    <row r="461" spans="1:3" s="200" customFormat="1" hidden="1" outlineLevel="1">
      <c r="A461" s="215"/>
      <c r="B461" s="225" t="s">
        <v>635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488</v>
      </c>
      <c r="C462" s="288"/>
    </row>
    <row r="463" spans="1:3" s="200" customFormat="1" ht="37.5" hidden="1" outlineLevel="1">
      <c r="A463" s="215"/>
      <c r="B463" s="227" t="s">
        <v>308</v>
      </c>
      <c r="C463" s="289">
        <v>500</v>
      </c>
    </row>
    <row r="464" spans="1:3" s="200" customFormat="1" ht="37.5" hidden="1" outlineLevel="1">
      <c r="A464" s="215"/>
      <c r="B464" s="227" t="s">
        <v>471</v>
      </c>
      <c r="C464" s="289">
        <v>5000</v>
      </c>
    </row>
    <row r="465" spans="1:3" s="200" customFormat="1" hidden="1" outlineLevel="1">
      <c r="A465" s="214"/>
      <c r="B465" s="225" t="s">
        <v>635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629</v>
      </c>
      <c r="C466" s="285"/>
    </row>
    <row r="467" spans="1:3" s="200" customFormat="1" hidden="1" outlineLevel="1">
      <c r="A467" s="214"/>
      <c r="B467" s="227" t="s">
        <v>472</v>
      </c>
      <c r="C467" s="286">
        <v>1500</v>
      </c>
    </row>
    <row r="468" spans="1:3" s="200" customFormat="1" hidden="1" outlineLevel="1">
      <c r="A468" s="214"/>
      <c r="B468" s="227" t="s">
        <v>473</v>
      </c>
      <c r="C468" s="286">
        <v>15000</v>
      </c>
    </row>
    <row r="469" spans="1:3" s="200" customFormat="1" ht="37.5" hidden="1" outlineLevel="1">
      <c r="A469" s="214"/>
      <c r="B469" s="227" t="s">
        <v>174</v>
      </c>
      <c r="C469" s="286">
        <v>500</v>
      </c>
    </row>
    <row r="470" spans="1:3" s="200" customFormat="1" ht="37.5" hidden="1" outlineLevel="1">
      <c r="A470" s="214"/>
      <c r="B470" s="227" t="s">
        <v>344</v>
      </c>
      <c r="C470" s="286">
        <v>16000</v>
      </c>
    </row>
    <row r="471" spans="1:3" s="200" customFormat="1" ht="37.5" hidden="1" outlineLevel="1">
      <c r="A471" s="214"/>
      <c r="B471" s="227" t="s">
        <v>345</v>
      </c>
      <c r="C471" s="286">
        <v>2500</v>
      </c>
    </row>
    <row r="472" spans="1:3" s="200" customFormat="1" hidden="1" outlineLevel="1">
      <c r="A472" s="214"/>
      <c r="B472" s="225" t="s">
        <v>635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596</v>
      </c>
      <c r="C473" s="288"/>
    </row>
    <row r="474" spans="1:3" s="200" customFormat="1" ht="37.5" hidden="1" outlineLevel="1">
      <c r="A474" s="212"/>
      <c r="B474" s="227" t="s">
        <v>346</v>
      </c>
      <c r="C474" s="286">
        <v>16000</v>
      </c>
    </row>
    <row r="475" spans="1:3" s="200" customFormat="1" ht="37.5" hidden="1" outlineLevel="1">
      <c r="A475" s="212"/>
      <c r="B475" s="227" t="s">
        <v>347</v>
      </c>
      <c r="C475" s="286">
        <v>1800</v>
      </c>
    </row>
    <row r="476" spans="1:3" s="200" customFormat="1" hidden="1" outlineLevel="1">
      <c r="A476" s="214"/>
      <c r="B476" s="225" t="s">
        <v>635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426</v>
      </c>
      <c r="C477" s="285"/>
    </row>
    <row r="478" spans="1:3" s="200" customFormat="1" ht="37.5" hidden="1" outlineLevel="1">
      <c r="A478" s="214"/>
      <c r="B478" s="227" t="s">
        <v>348</v>
      </c>
      <c r="C478" s="286">
        <v>1500</v>
      </c>
    </row>
    <row r="479" spans="1:3" s="200" customFormat="1" ht="37.5" hidden="1" outlineLevel="1">
      <c r="A479" s="214"/>
      <c r="B479" s="227" t="s">
        <v>349</v>
      </c>
      <c r="C479" s="286">
        <v>19000</v>
      </c>
    </row>
    <row r="480" spans="1:3" s="200" customFormat="1" ht="37.5" hidden="1" outlineLevel="1">
      <c r="A480" s="214"/>
      <c r="B480" s="227" t="s">
        <v>350</v>
      </c>
      <c r="C480" s="286">
        <v>500</v>
      </c>
    </row>
    <row r="481" spans="1:3" s="200" customFormat="1" ht="37.5" hidden="1" outlineLevel="1">
      <c r="A481" s="214"/>
      <c r="B481" s="227" t="s">
        <v>289</v>
      </c>
      <c r="C481" s="286">
        <v>2000</v>
      </c>
    </row>
    <row r="482" spans="1:3" s="200" customFormat="1" ht="37.5" hidden="1" outlineLevel="1">
      <c r="A482" s="214"/>
      <c r="B482" s="227" t="s">
        <v>290</v>
      </c>
      <c r="C482" s="286">
        <v>1000</v>
      </c>
    </row>
    <row r="483" spans="1:3" s="200" customFormat="1" hidden="1" outlineLevel="1">
      <c r="A483" s="214"/>
      <c r="B483" s="225" t="s">
        <v>635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603</v>
      </c>
      <c r="C484" s="288"/>
    </row>
    <row r="485" spans="1:3" s="200" customFormat="1" hidden="1" outlineLevel="1">
      <c r="A485" s="212"/>
      <c r="B485" s="227" t="s">
        <v>291</v>
      </c>
      <c r="C485" s="286">
        <v>2500</v>
      </c>
    </row>
    <row r="486" spans="1:3" s="200" customFormat="1" hidden="1" outlineLevel="1">
      <c r="A486" s="212"/>
      <c r="B486" s="227" t="s">
        <v>292</v>
      </c>
      <c r="C486" s="286">
        <v>400</v>
      </c>
    </row>
    <row r="487" spans="1:3" s="200" customFormat="1" hidden="1" outlineLevel="1">
      <c r="A487" s="214"/>
      <c r="B487" s="225" t="s">
        <v>635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701</v>
      </c>
      <c r="C488" s="288"/>
    </row>
    <row r="489" spans="1:3" s="200" customFormat="1" hidden="1" outlineLevel="1">
      <c r="A489" s="212"/>
      <c r="B489" s="227" t="s">
        <v>293</v>
      </c>
      <c r="C489" s="286">
        <v>200</v>
      </c>
    </row>
    <row r="490" spans="1:3" s="200" customFormat="1" ht="37.5" hidden="1" outlineLevel="1">
      <c r="A490" s="212"/>
      <c r="B490" s="227" t="s">
        <v>294</v>
      </c>
      <c r="C490" s="286">
        <v>3000</v>
      </c>
    </row>
    <row r="491" spans="1:3" s="200" customFormat="1" hidden="1" outlineLevel="1">
      <c r="A491" s="212"/>
      <c r="B491" s="227" t="s">
        <v>295</v>
      </c>
      <c r="C491" s="286">
        <v>500</v>
      </c>
    </row>
    <row r="492" spans="1:3" s="200" customFormat="1" hidden="1" outlineLevel="1">
      <c r="A492" s="214"/>
      <c r="B492" s="225" t="s">
        <v>635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605</v>
      </c>
      <c r="C493" s="288"/>
    </row>
    <row r="494" spans="1:3" s="200" customFormat="1" ht="37.5" hidden="1" outlineLevel="1">
      <c r="A494" s="212"/>
      <c r="B494" s="227" t="s">
        <v>296</v>
      </c>
      <c r="C494" s="286">
        <v>16000</v>
      </c>
    </row>
    <row r="495" spans="1:3" s="200" customFormat="1" hidden="1" outlineLevel="1">
      <c r="A495" s="214"/>
      <c r="B495" s="225" t="s">
        <v>635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427</v>
      </c>
      <c r="C496" s="288"/>
    </row>
    <row r="497" spans="1:3" s="200" customFormat="1" hidden="1" outlineLevel="1">
      <c r="A497" s="212"/>
      <c r="B497" s="227" t="s">
        <v>287</v>
      </c>
      <c r="C497" s="286">
        <v>450</v>
      </c>
    </row>
    <row r="498" spans="1:3" s="200" customFormat="1" ht="37.5" hidden="1" outlineLevel="1">
      <c r="A498" s="212"/>
      <c r="B498" s="227" t="s">
        <v>288</v>
      </c>
      <c r="C498" s="286">
        <v>900</v>
      </c>
    </row>
    <row r="499" spans="1:3" s="200" customFormat="1" ht="37.5" hidden="1" outlineLevel="1">
      <c r="A499" s="212"/>
      <c r="B499" s="227" t="s">
        <v>663</v>
      </c>
      <c r="C499" s="286">
        <v>14000</v>
      </c>
    </row>
    <row r="500" spans="1:3" s="200" customFormat="1" hidden="1" outlineLevel="1">
      <c r="A500" s="214"/>
      <c r="B500" s="225" t="s">
        <v>635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428</v>
      </c>
      <c r="C501" s="288"/>
    </row>
    <row r="502" spans="1:3" s="200" customFormat="1" ht="37.5" hidden="1" outlineLevel="1">
      <c r="A502" s="212"/>
      <c r="B502" s="227" t="s">
        <v>664</v>
      </c>
      <c r="C502" s="286">
        <v>10000</v>
      </c>
    </row>
    <row r="503" spans="1:3" s="200" customFormat="1" hidden="1" outlineLevel="1">
      <c r="A503" s="212"/>
      <c r="B503" s="227" t="s">
        <v>665</v>
      </c>
      <c r="C503" s="286">
        <v>1500</v>
      </c>
    </row>
    <row r="504" spans="1:3" s="200" customFormat="1" hidden="1" outlineLevel="1">
      <c r="A504" s="212"/>
      <c r="B504" s="227" t="s">
        <v>666</v>
      </c>
      <c r="C504" s="286">
        <v>12000</v>
      </c>
    </row>
    <row r="505" spans="1:3" s="200" customFormat="1" ht="37.5" hidden="1" outlineLevel="1">
      <c r="A505" s="212"/>
      <c r="B505" s="227" t="s">
        <v>667</v>
      </c>
      <c r="C505" s="286">
        <v>1800</v>
      </c>
    </row>
    <row r="506" spans="1:3" s="200" customFormat="1" hidden="1" outlineLevel="1">
      <c r="A506" s="214"/>
      <c r="B506" s="225" t="s">
        <v>635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351</v>
      </c>
      <c r="C507" s="285"/>
    </row>
    <row r="508" spans="1:3" s="200" customFormat="1" hidden="1" outlineLevel="1">
      <c r="A508" s="212"/>
      <c r="B508" s="227" t="s">
        <v>668</v>
      </c>
      <c r="C508" s="286">
        <v>1445</v>
      </c>
    </row>
    <row r="509" spans="1:3" s="200" customFormat="1" hidden="1" outlineLevel="1">
      <c r="A509" s="214"/>
      <c r="B509" s="225" t="s">
        <v>635</v>
      </c>
      <c r="C509" s="287">
        <f>SUM(C508:C508)</f>
        <v>1445</v>
      </c>
    </row>
    <row r="510" spans="1:3" s="200" customFormat="1" hidden="1" outlineLevel="1">
      <c r="A510" s="218"/>
      <c r="B510" s="236" t="s">
        <v>610</v>
      </c>
      <c r="C510" s="291"/>
    </row>
    <row r="511" spans="1:3" s="200" customFormat="1" ht="37.5" hidden="1" outlineLevel="1">
      <c r="A511" s="212"/>
      <c r="B511" s="227" t="s">
        <v>669</v>
      </c>
      <c r="C511" s="286">
        <v>10000</v>
      </c>
    </row>
    <row r="512" spans="1:3" s="200" customFormat="1" hidden="1" outlineLevel="1">
      <c r="A512" s="214"/>
      <c r="B512" s="225" t="s">
        <v>635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611</v>
      </c>
      <c r="C513" s="292"/>
    </row>
    <row r="514" spans="1:3" s="200" customFormat="1" ht="37.5" hidden="1" outlineLevel="1">
      <c r="A514" s="214"/>
      <c r="B514" s="227" t="s">
        <v>670</v>
      </c>
      <c r="C514" s="286">
        <v>1000</v>
      </c>
    </row>
    <row r="515" spans="1:3" s="200" customFormat="1" hidden="1" outlineLevel="1">
      <c r="A515" s="214"/>
      <c r="B515" s="230" t="s">
        <v>635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612</v>
      </c>
      <c r="C516" s="288"/>
    </row>
    <row r="517" spans="1:3" s="200" customFormat="1" hidden="1" outlineLevel="1">
      <c r="A517" s="212"/>
      <c r="B517" s="227" t="s">
        <v>260</v>
      </c>
      <c r="C517" s="286">
        <v>300</v>
      </c>
    </row>
    <row r="518" spans="1:3" s="200" customFormat="1" hidden="1" outlineLevel="1">
      <c r="A518" s="212"/>
      <c r="B518" s="227" t="s">
        <v>261</v>
      </c>
      <c r="C518" s="286">
        <v>5500</v>
      </c>
    </row>
    <row r="519" spans="1:3" s="200" customFormat="1" hidden="1" outlineLevel="1">
      <c r="A519" s="212"/>
      <c r="B519" s="227" t="s">
        <v>262</v>
      </c>
      <c r="C519" s="286">
        <v>1800</v>
      </c>
    </row>
    <row r="520" spans="1:3" s="200" customFormat="1" hidden="1" outlineLevel="1">
      <c r="A520" s="214"/>
      <c r="B520" s="225" t="s">
        <v>635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352</v>
      </c>
      <c r="C521" s="288"/>
    </row>
    <row r="522" spans="1:3" s="200" customFormat="1" hidden="1" outlineLevel="1">
      <c r="A522" s="212"/>
      <c r="B522" s="227" t="s">
        <v>263</v>
      </c>
      <c r="C522" s="286">
        <v>60</v>
      </c>
    </row>
    <row r="523" spans="1:3" s="200" customFormat="1" hidden="1" outlineLevel="1">
      <c r="A523" s="212"/>
      <c r="B523" s="227" t="s">
        <v>264</v>
      </c>
      <c r="C523" s="286">
        <v>150</v>
      </c>
    </row>
    <row r="524" spans="1:3" s="200" customFormat="1" ht="18.75" hidden="1" customHeight="1" outlineLevel="1">
      <c r="A524" s="214"/>
      <c r="B524" s="225" t="s">
        <v>635</v>
      </c>
      <c r="C524" s="287">
        <f>SUM(C522:C523)</f>
        <v>210</v>
      </c>
    </row>
    <row r="525" spans="1:3" s="200" customFormat="1" ht="34.5" hidden="1" customHeight="1" outlineLevel="1">
      <c r="A525" s="214"/>
      <c r="B525" s="225" t="s">
        <v>265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266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518" t="s">
        <v>324</v>
      </c>
      <c r="B528" s="518"/>
      <c r="C528" s="518"/>
    </row>
    <row r="529" spans="1:3" s="200" customFormat="1" hidden="1" outlineLevel="1">
      <c r="A529" s="211">
        <v>1</v>
      </c>
      <c r="B529" s="221" t="s">
        <v>603</v>
      </c>
      <c r="C529" s="277"/>
    </row>
    <row r="530" spans="1:3" s="200" customFormat="1" hidden="1" outlineLevel="1">
      <c r="A530" s="212"/>
      <c r="B530" s="224" t="s">
        <v>325</v>
      </c>
      <c r="C530" s="276">
        <v>10900</v>
      </c>
    </row>
    <row r="531" spans="1:3" s="200" customFormat="1" hidden="1" outlineLevel="1">
      <c r="A531" s="212"/>
      <c r="B531" s="224" t="s">
        <v>326</v>
      </c>
      <c r="C531" s="276">
        <v>500</v>
      </c>
    </row>
    <row r="532" spans="1:3" s="200" customFormat="1" hidden="1" outlineLevel="1">
      <c r="A532" s="214"/>
      <c r="B532" s="225" t="s">
        <v>327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352</v>
      </c>
      <c r="C533" s="277"/>
    </row>
    <row r="534" spans="1:3" s="200" customFormat="1" ht="37.5" hidden="1" outlineLevel="1">
      <c r="A534" s="214"/>
      <c r="B534" s="224" t="s">
        <v>328</v>
      </c>
      <c r="C534" s="276">
        <v>16000</v>
      </c>
    </row>
    <row r="535" spans="1:3" s="200" customFormat="1" hidden="1" outlineLevel="1">
      <c r="A535" s="214"/>
      <c r="B535" s="225" t="s">
        <v>635</v>
      </c>
      <c r="C535" s="278">
        <f>SUM(C534)</f>
        <v>16000</v>
      </c>
    </row>
    <row r="536" spans="1:3" s="200" customFormat="1" hidden="1" outlineLevel="1">
      <c r="A536" s="214"/>
      <c r="B536" s="225" t="s">
        <v>329</v>
      </c>
      <c r="C536" s="278">
        <f>C535+C532</f>
        <v>27400</v>
      </c>
    </row>
    <row r="537" spans="1:3" s="200" customFormat="1" ht="21" customHeight="1" collapsed="1">
      <c r="A537" s="214"/>
      <c r="B537" s="225" t="s">
        <v>336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64</v>
      </c>
      <c r="C1" s="123" t="e">
        <f>SUM(C2,C50,C59,C63,C66,C69)</f>
        <v>#REF!</v>
      </c>
    </row>
    <row r="2" spans="1:3" s="119" customFormat="1" ht="20.25" customHeight="1">
      <c r="A2" s="126" t="s">
        <v>674</v>
      </c>
      <c r="B2" s="129" t="s">
        <v>450</v>
      </c>
      <c r="C2" s="118" t="e">
        <f>C3+C4+C29+C43+C46+C47+C48+C49</f>
        <v>#REF!</v>
      </c>
    </row>
    <row r="3" spans="1:3" s="142" customFormat="1" ht="74.25" customHeight="1">
      <c r="A3" s="139" t="s">
        <v>8</v>
      </c>
      <c r="B3" s="140" t="s">
        <v>714</v>
      </c>
      <c r="C3" s="141">
        <v>33500</v>
      </c>
    </row>
    <row r="4" spans="1:3" s="142" customFormat="1" ht="39" customHeight="1">
      <c r="A4" s="143" t="s">
        <v>9</v>
      </c>
      <c r="B4" s="144" t="s">
        <v>715</v>
      </c>
      <c r="C4" s="141" t="e">
        <f>#REF!</f>
        <v>#REF!</v>
      </c>
    </row>
    <row r="5" spans="1:3" ht="18" hidden="1" customHeight="1" outlineLevel="1">
      <c r="B5" s="130" t="s">
        <v>679</v>
      </c>
      <c r="C5" s="141" t="e">
        <f>#REF!</f>
        <v>#REF!</v>
      </c>
    </row>
    <row r="6" spans="1:3" ht="39" hidden="1" customHeight="1" outlineLevel="1">
      <c r="B6" s="130" t="s">
        <v>452</v>
      </c>
      <c r="C6" s="141" t="e">
        <f>#REF!</f>
        <v>#REF!</v>
      </c>
    </row>
    <row r="7" spans="1:3" ht="54" hidden="1" customHeight="1" outlineLevel="1">
      <c r="B7" s="130" t="s">
        <v>477</v>
      </c>
      <c r="C7" s="141" t="e">
        <f>#REF!</f>
        <v>#REF!</v>
      </c>
    </row>
    <row r="8" spans="1:3" ht="55.5" hidden="1" customHeight="1" outlineLevel="1">
      <c r="B8" s="130" t="s">
        <v>476</v>
      </c>
      <c r="C8" s="141" t="e">
        <f>#REF!</f>
        <v>#REF!</v>
      </c>
    </row>
    <row r="9" spans="1:3" ht="75.75" hidden="1" customHeight="1" outlineLevel="1">
      <c r="B9" s="130" t="s">
        <v>475</v>
      </c>
      <c r="C9" s="141" t="e">
        <f>#REF!</f>
        <v>#REF!</v>
      </c>
    </row>
    <row r="10" spans="1:3" ht="39" hidden="1" customHeight="1" outlineLevel="1">
      <c r="B10" s="131" t="s">
        <v>453</v>
      </c>
      <c r="C10" s="141" t="e">
        <f>#REF!</f>
        <v>#REF!</v>
      </c>
    </row>
    <row r="11" spans="1:3" ht="55.5" hidden="1" customHeight="1" outlineLevel="1">
      <c r="B11" s="130" t="s">
        <v>454</v>
      </c>
      <c r="C11" s="141" t="e">
        <f>#REF!</f>
        <v>#REF!</v>
      </c>
    </row>
    <row r="12" spans="1:3" ht="39" hidden="1" customHeight="1" outlineLevel="1">
      <c r="B12" s="130" t="s">
        <v>455</v>
      </c>
      <c r="C12" s="141" t="e">
        <f>#REF!</f>
        <v>#REF!</v>
      </c>
    </row>
    <row r="13" spans="1:3" ht="39" hidden="1" customHeight="1" outlineLevel="1">
      <c r="B13" s="130" t="s">
        <v>474</v>
      </c>
      <c r="C13" s="141" t="e">
        <f>#REF!</f>
        <v>#REF!</v>
      </c>
    </row>
    <row r="14" spans="1:3" ht="39" hidden="1" customHeight="1" outlineLevel="1">
      <c r="B14" s="130" t="s">
        <v>478</v>
      </c>
      <c r="C14" s="141" t="e">
        <f>#REF!</f>
        <v>#REF!</v>
      </c>
    </row>
    <row r="15" spans="1:3" ht="39" hidden="1" customHeight="1" outlineLevel="1">
      <c r="B15" s="130" t="s">
        <v>708</v>
      </c>
      <c r="C15" s="141" t="e">
        <f>#REF!</f>
        <v>#REF!</v>
      </c>
    </row>
    <row r="16" spans="1:3" ht="39" hidden="1" customHeight="1" outlineLevel="1">
      <c r="B16" s="130" t="s">
        <v>709</v>
      </c>
      <c r="C16" s="141" t="e">
        <f>#REF!</f>
        <v>#REF!</v>
      </c>
    </row>
    <row r="17" spans="1:3" ht="39" hidden="1" customHeight="1" outlineLevel="1">
      <c r="B17" s="130" t="s">
        <v>252</v>
      </c>
      <c r="C17" s="141" t="e">
        <f>#REF!</f>
        <v>#REF!</v>
      </c>
    </row>
    <row r="18" spans="1:3" ht="39" hidden="1" customHeight="1" outlineLevel="1">
      <c r="B18" s="131" t="s">
        <v>285</v>
      </c>
      <c r="C18" s="141" t="e">
        <f>#REF!</f>
        <v>#REF!</v>
      </c>
    </row>
    <row r="19" spans="1:3" ht="39" hidden="1" customHeight="1" outlineLevel="1">
      <c r="B19" s="132" t="s">
        <v>48</v>
      </c>
      <c r="C19" s="141" t="e">
        <f>#REF!</f>
        <v>#REF!</v>
      </c>
    </row>
    <row r="20" spans="1:3" ht="39" hidden="1" customHeight="1" outlineLevel="1">
      <c r="B20" s="130" t="s">
        <v>277</v>
      </c>
      <c r="C20" s="141" t="e">
        <f>#REF!</f>
        <v>#REF!</v>
      </c>
    </row>
    <row r="21" spans="1:3" ht="54" hidden="1" customHeight="1" outlineLevel="1">
      <c r="B21" s="131" t="s">
        <v>278</v>
      </c>
      <c r="C21" s="141" t="e">
        <f>#REF!</f>
        <v>#REF!</v>
      </c>
    </row>
    <row r="22" spans="1:3" ht="55.5" hidden="1" customHeight="1" outlineLevel="1">
      <c r="B22" s="130" t="s">
        <v>279</v>
      </c>
      <c r="C22" s="141" t="e">
        <f>#REF!</f>
        <v>#REF!</v>
      </c>
    </row>
    <row r="23" spans="1:3" ht="39" hidden="1" customHeight="1" outlineLevel="1">
      <c r="B23" s="130" t="s">
        <v>280</v>
      </c>
      <c r="C23" s="141" t="e">
        <f>#REF!</f>
        <v>#REF!</v>
      </c>
    </row>
    <row r="24" spans="1:3" ht="39" hidden="1" customHeight="1" outlineLevel="1">
      <c r="B24" s="130" t="s">
        <v>281</v>
      </c>
      <c r="C24" s="141" t="e">
        <f>#REF!</f>
        <v>#REF!</v>
      </c>
    </row>
    <row r="25" spans="1:3" ht="39" hidden="1" customHeight="1" outlineLevel="1">
      <c r="B25" s="130" t="s">
        <v>282</v>
      </c>
      <c r="C25" s="141" t="e">
        <f>#REF!</f>
        <v>#REF!</v>
      </c>
    </row>
    <row r="26" spans="1:3" ht="39" hidden="1" customHeight="1" outlineLevel="1">
      <c r="B26" s="130" t="s">
        <v>283</v>
      </c>
      <c r="C26" s="141" t="e">
        <f>#REF!</f>
        <v>#REF!</v>
      </c>
    </row>
    <row r="27" spans="1:3" ht="39" hidden="1" customHeight="1" outlineLevel="1">
      <c r="B27" s="130" t="s">
        <v>284</v>
      </c>
      <c r="C27" s="141" t="e">
        <f>#REF!</f>
        <v>#REF!</v>
      </c>
    </row>
    <row r="28" spans="1:3" ht="60" hidden="1" customHeight="1" outlineLevel="1">
      <c r="B28" s="130" t="s">
        <v>726</v>
      </c>
      <c r="C28" s="141" t="e">
        <f>#REF!</f>
        <v>#REF!</v>
      </c>
    </row>
    <row r="29" spans="1:3" s="142" customFormat="1" ht="39" customHeight="1" collapsed="1">
      <c r="A29" s="143" t="s">
        <v>10</v>
      </c>
      <c r="B29" s="144" t="s">
        <v>60</v>
      </c>
      <c r="C29" s="187" t="e">
        <f>#REF!</f>
        <v>#REF!</v>
      </c>
    </row>
    <row r="30" spans="1:3" ht="19.5" hidden="1" customHeight="1" outlineLevel="1">
      <c r="B30" s="130" t="s">
        <v>679</v>
      </c>
      <c r="C30" s="120"/>
    </row>
    <row r="31" spans="1:3" ht="54.75" hidden="1" customHeight="1" outlineLevel="1">
      <c r="B31" s="130" t="s">
        <v>49</v>
      </c>
      <c r="C31" s="120"/>
    </row>
    <row r="32" spans="1:3" ht="60.75" hidden="1" customHeight="1" outlineLevel="1">
      <c r="B32" s="130" t="s">
        <v>50</v>
      </c>
      <c r="C32" s="120"/>
    </row>
    <row r="33" spans="1:3" ht="57" hidden="1" customHeight="1" outlineLevel="1">
      <c r="B33" s="130" t="s">
        <v>51</v>
      </c>
      <c r="C33" s="120"/>
    </row>
    <row r="34" spans="1:3" ht="54.75" hidden="1" customHeight="1" outlineLevel="1">
      <c r="B34" s="130" t="s">
        <v>52</v>
      </c>
      <c r="C34" s="120"/>
    </row>
    <row r="35" spans="1:3" ht="57" hidden="1" customHeight="1" outlineLevel="1">
      <c r="B35" s="130" t="s">
        <v>53</v>
      </c>
      <c r="C35" s="120"/>
    </row>
    <row r="36" spans="1:3" ht="57.75" hidden="1" customHeight="1" outlineLevel="1">
      <c r="B36" s="130" t="s">
        <v>671</v>
      </c>
      <c r="C36" s="120"/>
    </row>
    <row r="37" spans="1:3" ht="55.5" hidden="1" customHeight="1" outlineLevel="1">
      <c r="B37" s="130" t="s">
        <v>207</v>
      </c>
      <c r="C37" s="120"/>
    </row>
    <row r="38" spans="1:3" ht="37.5" hidden="1" customHeight="1" outlineLevel="1">
      <c r="B38" s="130" t="s">
        <v>208</v>
      </c>
      <c r="C38" s="120"/>
    </row>
    <row r="39" spans="1:3" ht="75.75" hidden="1" customHeight="1" outlineLevel="1">
      <c r="B39" s="130" t="s">
        <v>209</v>
      </c>
      <c r="C39" s="120"/>
    </row>
    <row r="40" spans="1:3" ht="56.25" hidden="1" customHeight="1" outlineLevel="1">
      <c r="B40" s="130" t="s">
        <v>210</v>
      </c>
      <c r="C40" s="120"/>
    </row>
    <row r="41" spans="1:3" ht="54.75" hidden="1" customHeight="1" outlineLevel="1">
      <c r="B41" s="130" t="s">
        <v>211</v>
      </c>
      <c r="C41" s="120"/>
    </row>
    <row r="42" spans="1:3" ht="54.75" hidden="1" customHeight="1" outlineLevel="1">
      <c r="B42" s="130" t="s">
        <v>212</v>
      </c>
      <c r="C42" s="120"/>
    </row>
    <row r="43" spans="1:3" s="142" customFormat="1" ht="56.25" customHeight="1" collapsed="1">
      <c r="A43" s="143" t="s">
        <v>11</v>
      </c>
      <c r="B43" s="144" t="s">
        <v>61</v>
      </c>
      <c r="C43" s="141"/>
    </row>
    <row r="44" spans="1:3" ht="22.5" hidden="1" customHeight="1" outlineLevel="1">
      <c r="B44" s="133" t="s">
        <v>679</v>
      </c>
      <c r="C44" s="120"/>
    </row>
    <row r="45" spans="1:3" ht="71.25" hidden="1" customHeight="1" outlineLevel="1">
      <c r="B45" s="133" t="s">
        <v>33</v>
      </c>
      <c r="C45" s="120"/>
    </row>
    <row r="46" spans="1:3" s="142" customFormat="1" ht="56.25" collapsed="1">
      <c r="A46" s="143" t="s">
        <v>12</v>
      </c>
      <c r="B46" s="145" t="s">
        <v>62</v>
      </c>
      <c r="C46" s="141"/>
    </row>
    <row r="47" spans="1:3" s="142" customFormat="1" ht="53.25" customHeight="1">
      <c r="A47" s="143" t="s">
        <v>13</v>
      </c>
      <c r="B47" s="145" t="s">
        <v>63</v>
      </c>
      <c r="C47" s="141"/>
    </row>
    <row r="48" spans="1:3" s="142" customFormat="1" ht="37.5">
      <c r="A48" s="143" t="s">
        <v>15</v>
      </c>
      <c r="B48" s="145" t="s">
        <v>14</v>
      </c>
      <c r="C48" s="141">
        <v>7950</v>
      </c>
    </row>
    <row r="49" spans="1:3" s="142" customFormat="1" ht="56.25">
      <c r="A49" s="143" t="s">
        <v>16</v>
      </c>
      <c r="B49" s="145" t="s">
        <v>25</v>
      </c>
      <c r="C49" s="141">
        <v>5700</v>
      </c>
    </row>
    <row r="50" spans="1:3" s="119" customFormat="1" ht="40.5">
      <c r="A50" s="126" t="s">
        <v>675</v>
      </c>
      <c r="B50" s="129" t="s">
        <v>451</v>
      </c>
      <c r="C50" s="118" t="e">
        <f>SUM(C51:C56)</f>
        <v>#REF!</v>
      </c>
    </row>
    <row r="51" spans="1:3" ht="56.25" customHeight="1">
      <c r="B51" s="121" t="e">
        <f>#REF!</f>
        <v>#REF!</v>
      </c>
      <c r="C51" s="121" t="e">
        <f>#REF!</f>
        <v>#REF!</v>
      </c>
    </row>
    <row r="52" spans="1:3" ht="36.75" customHeight="1">
      <c r="B52" s="121" t="e">
        <f>#REF!</f>
        <v>#REF!</v>
      </c>
      <c r="C52" s="121" t="e">
        <f>#REF!</f>
        <v>#REF!</v>
      </c>
    </row>
    <row r="53" spans="1:3">
      <c r="B53" s="121" t="e">
        <f>#REF!</f>
        <v>#REF!</v>
      </c>
      <c r="C53" s="121" t="e">
        <f>#REF!</f>
        <v>#REF!</v>
      </c>
    </row>
    <row r="54" spans="1:3">
      <c r="B54" s="121" t="e">
        <f>#REF!</f>
        <v>#REF!</v>
      </c>
      <c r="C54" s="121" t="e">
        <f>#REF!</f>
        <v>#REF!</v>
      </c>
    </row>
    <row r="55" spans="1:3" ht="53.25" customHeight="1">
      <c r="B55" s="121" t="e">
        <f>#REF!</f>
        <v>#REF!</v>
      </c>
      <c r="C55" s="121" t="e">
        <f>#REF!</f>
        <v>#REF!</v>
      </c>
    </row>
    <row r="56" spans="1:3" ht="41.25" customHeight="1">
      <c r="B56" s="121" t="e">
        <f>#REF!</f>
        <v>#REF!</v>
      </c>
      <c r="C56" s="121" t="e">
        <f>#REF!</f>
        <v>#REF!</v>
      </c>
    </row>
    <row r="57" spans="1:3" s="128" customFormat="1" ht="40.5">
      <c r="A57" s="126" t="s">
        <v>676</v>
      </c>
      <c r="B57" s="134" t="s">
        <v>241</v>
      </c>
      <c r="C57" s="118" t="e">
        <f>SUM(C58:C58)</f>
        <v>#REF!</v>
      </c>
    </row>
    <row r="58" spans="1:3" ht="57" customHeight="1">
      <c r="B58" s="121" t="e">
        <f>#REF!</f>
        <v>#REF!</v>
      </c>
      <c r="C58" s="121" t="e">
        <f>#REF!</f>
        <v>#REF!</v>
      </c>
    </row>
    <row r="59" spans="1:3" s="136" customFormat="1" ht="43.5" customHeight="1">
      <c r="A59" s="126" t="s">
        <v>677</v>
      </c>
      <c r="B59" s="129" t="s">
        <v>1</v>
      </c>
      <c r="C59" s="134">
        <f>SUM(C60:C62)</f>
        <v>9690</v>
      </c>
    </row>
    <row r="60" spans="1:3" s="138" customFormat="1" ht="51.75" customHeight="1">
      <c r="A60" s="135"/>
      <c r="B60" s="113" t="s">
        <v>4</v>
      </c>
      <c r="C60" s="121">
        <v>9010</v>
      </c>
    </row>
    <row r="61" spans="1:3" s="138" customFormat="1" ht="18.75" customHeight="1">
      <c r="A61" s="135"/>
      <c r="B61" s="113" t="s">
        <v>5</v>
      </c>
      <c r="C61" s="121">
        <v>200</v>
      </c>
    </row>
    <row r="62" spans="1:3" s="138" customFormat="1" ht="18">
      <c r="A62" s="135"/>
      <c r="B62" s="113" t="s">
        <v>405</v>
      </c>
      <c r="C62" s="113">
        <v>480</v>
      </c>
    </row>
    <row r="63" spans="1:3" s="119" customFormat="1" ht="36">
      <c r="A63" s="126" t="s">
        <v>678</v>
      </c>
      <c r="B63" s="137" t="s">
        <v>2</v>
      </c>
      <c r="C63" s="137">
        <f>SUM(C64:C65)</f>
        <v>770</v>
      </c>
    </row>
    <row r="64" spans="1:3" ht="36">
      <c r="B64" s="113" t="s">
        <v>255</v>
      </c>
      <c r="C64" s="113">
        <v>650</v>
      </c>
    </row>
    <row r="65" spans="1:3" ht="36">
      <c r="B65" s="113" t="s">
        <v>6</v>
      </c>
      <c r="C65" s="113">
        <v>120</v>
      </c>
    </row>
    <row r="66" spans="1:3" s="119" customFormat="1" ht="36">
      <c r="A66" s="126" t="s">
        <v>680</v>
      </c>
      <c r="B66" s="137" t="s">
        <v>3</v>
      </c>
      <c r="C66" s="137">
        <f>SUM(C67,C68)</f>
        <v>2430</v>
      </c>
    </row>
    <row r="67" spans="1:3" s="147" customFormat="1" ht="37.5">
      <c r="A67" s="146" t="s">
        <v>674</v>
      </c>
      <c r="B67" s="145" t="s">
        <v>7</v>
      </c>
      <c r="C67" s="145">
        <v>1130</v>
      </c>
    </row>
    <row r="68" spans="1:3" s="147" customFormat="1" ht="56.25">
      <c r="A68" s="146" t="s">
        <v>675</v>
      </c>
      <c r="B68" s="145" t="s">
        <v>79</v>
      </c>
      <c r="C68" s="145">
        <v>1300</v>
      </c>
    </row>
    <row r="69" spans="1:3" s="119" customFormat="1" ht="36">
      <c r="A69" s="126" t="s">
        <v>681</v>
      </c>
      <c r="B69" s="137" t="s">
        <v>254</v>
      </c>
      <c r="C69" s="137">
        <f>SUM(C70:C70)</f>
        <v>370</v>
      </c>
    </row>
    <row r="70" spans="1:3" ht="36">
      <c r="B70" s="113" t="s">
        <v>80</v>
      </c>
      <c r="C70" s="113">
        <v>370</v>
      </c>
    </row>
    <row r="71" spans="1:3">
      <c r="A71" s="126" t="s">
        <v>682</v>
      </c>
      <c r="B71" s="137" t="s">
        <v>688</v>
      </c>
      <c r="C71" s="137">
        <f>SUM(C72:C76)</f>
        <v>7000</v>
      </c>
    </row>
    <row r="72" spans="1:3" ht="128.25" customHeight="1">
      <c r="B72" s="113" t="s">
        <v>253</v>
      </c>
      <c r="C72" s="113">
        <v>500</v>
      </c>
    </row>
    <row r="73" spans="1:3" ht="37.5" customHeight="1">
      <c r="B73" s="113" t="s">
        <v>17</v>
      </c>
      <c r="C73" s="113">
        <v>400</v>
      </c>
    </row>
    <row r="74" spans="1:3" ht="71.25" customHeight="1">
      <c r="B74" s="113" t="s">
        <v>18</v>
      </c>
      <c r="C74" s="113">
        <v>1000</v>
      </c>
    </row>
    <row r="75" spans="1:3" ht="36" customHeight="1">
      <c r="B75" s="113" t="s">
        <v>19</v>
      </c>
      <c r="C75" s="113">
        <v>100</v>
      </c>
    </row>
    <row r="76" spans="1:3" ht="54.75" customHeight="1">
      <c r="B76" s="113" t="s">
        <v>20</v>
      </c>
      <c r="C76" s="113">
        <v>5000</v>
      </c>
    </row>
    <row r="77" spans="1:3">
      <c r="A77" s="126" t="s">
        <v>682</v>
      </c>
      <c r="B77" s="137" t="s">
        <v>83</v>
      </c>
      <c r="C77" s="178" t="e">
        <f>C78+C85</f>
        <v>#REF!</v>
      </c>
    </row>
    <row r="78" spans="1:3" ht="57" customHeight="1">
      <c r="B78" s="121" t="e">
        <f>#REF!</f>
        <v>#REF!</v>
      </c>
      <c r="C78" s="121" t="e">
        <f>#REF!</f>
        <v>#REF!</v>
      </c>
    </row>
    <row r="79" spans="1:3" ht="72" customHeight="1">
      <c r="B79" s="121" t="e">
        <f>#REF!</f>
        <v>#REF!</v>
      </c>
      <c r="C79" s="121" t="e">
        <f>#REF!</f>
        <v>#REF!</v>
      </c>
    </row>
    <row r="80" spans="1:3" ht="54" customHeight="1">
      <c r="B80" s="121" t="e">
        <f>#REF!</f>
        <v>#REF!</v>
      </c>
      <c r="C80" s="121" t="e">
        <f>#REF!</f>
        <v>#REF!</v>
      </c>
    </row>
    <row r="81" spans="2:3" ht="55.5" customHeight="1">
      <c r="B81" s="121" t="e">
        <f>#REF!</f>
        <v>#REF!</v>
      </c>
      <c r="C81" s="121" t="e">
        <f>#REF!</f>
        <v>#REF!</v>
      </c>
    </row>
    <row r="82" spans="2:3" ht="36.75" customHeight="1">
      <c r="B82" s="121" t="e">
        <f>#REF!</f>
        <v>#REF!</v>
      </c>
      <c r="C82" s="121" t="e">
        <f>#REF!</f>
        <v>#REF!</v>
      </c>
    </row>
    <row r="83" spans="2:3" ht="36.75" customHeight="1">
      <c r="B83" s="121" t="e">
        <f>#REF!</f>
        <v>#REF!</v>
      </c>
      <c r="C83" s="121" t="e">
        <f>#REF!</f>
        <v>#REF!</v>
      </c>
    </row>
    <row r="84" spans="2:3" ht="36.75" customHeight="1">
      <c r="B84" s="121" t="e">
        <f>#REF!</f>
        <v>#REF!</v>
      </c>
      <c r="C84" s="121" t="e">
        <f>#REF!</f>
        <v>#REF!</v>
      </c>
    </row>
    <row r="85" spans="2:3" ht="93" customHeight="1">
      <c r="B85" s="121" t="e">
        <f>#REF!</f>
        <v>#REF!</v>
      </c>
      <c r="C85" s="121" t="e">
        <f>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</vt:lpstr>
      <vt:lpstr>ПРИЛ2</vt:lpstr>
      <vt:lpstr>ПРИЛ1</vt:lpstr>
      <vt:lpstr>Л</vt:lpstr>
      <vt:lpstr>АИП!Заголовки_для_печати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АИП!Область_печати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nikitina</cp:lastModifiedBy>
  <cp:lastPrinted>2012-05-22T14:57:06Z</cp:lastPrinted>
  <dcterms:created xsi:type="dcterms:W3CDTF">2002-08-12T10:42:45Z</dcterms:created>
  <dcterms:modified xsi:type="dcterms:W3CDTF">2012-05-22T14:59:51Z</dcterms:modified>
</cp:coreProperties>
</file>