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10" yWindow="60" windowWidth="15225" windowHeight="11460"/>
  </bookViews>
  <sheets>
    <sheet name="Лист1" sheetId="1" r:id="rId1"/>
  </sheets>
  <definedNames>
    <definedName name="_xlnm.Print_Titles" localSheetId="0">Лист1!$6:$6</definedName>
    <definedName name="_xlnm.Print_Area" localSheetId="0">Лист1!$A$1:$H$67</definedName>
  </definedNames>
  <calcPr calcId="145621"/>
</workbook>
</file>

<file path=xl/calcChain.xml><?xml version="1.0" encoding="utf-8"?>
<calcChain xmlns="http://schemas.openxmlformats.org/spreadsheetml/2006/main">
  <c r="D60" i="1" l="1"/>
  <c r="C60" i="1"/>
  <c r="D43" i="1"/>
  <c r="D42" i="1" s="1"/>
  <c r="C43" i="1"/>
  <c r="C42" i="1" s="1"/>
  <c r="D26" i="1"/>
  <c r="C26" i="1"/>
  <c r="D65" i="1"/>
  <c r="C65" i="1"/>
  <c r="D31" i="1"/>
  <c r="D30" i="1" s="1"/>
  <c r="E14" i="1"/>
  <c r="F14" i="1"/>
  <c r="G14" i="1"/>
  <c r="C23" i="1" l="1"/>
  <c r="C32" i="1" l="1"/>
  <c r="C31" i="1" s="1"/>
  <c r="C30" i="1" s="1"/>
  <c r="C75" i="1" l="1"/>
  <c r="C12" i="1"/>
  <c r="D12" i="1"/>
  <c r="D77" i="1" l="1"/>
  <c r="C21" i="1"/>
  <c r="D21" i="1"/>
  <c r="C62" i="1" l="1"/>
  <c r="C61" i="1" s="1"/>
  <c r="D62" i="1"/>
  <c r="D61" i="1" s="1"/>
  <c r="H71" i="1" l="1"/>
  <c r="H72" i="1"/>
  <c r="H73" i="1"/>
  <c r="H74" i="1"/>
  <c r="H75" i="1"/>
  <c r="H76" i="1"/>
  <c r="H77" i="1"/>
  <c r="H78" i="1"/>
  <c r="C16" i="1" l="1"/>
  <c r="D16" i="1"/>
  <c r="C57" i="1" l="1"/>
  <c r="D57" i="1"/>
  <c r="D49" i="1"/>
  <c r="D48" i="1" s="1"/>
  <c r="C49" i="1"/>
  <c r="C48" i="1" s="1"/>
  <c r="C53" i="1" l="1"/>
  <c r="C79" i="1" l="1"/>
  <c r="D79" i="1"/>
  <c r="C64" i="1"/>
  <c r="D64" i="1"/>
  <c r="C56" i="1"/>
  <c r="C55" i="1" s="1"/>
  <c r="D56" i="1"/>
  <c r="D55" i="1" s="1"/>
  <c r="C46" i="1"/>
  <c r="C45" i="1" s="1"/>
  <c r="D46" i="1"/>
  <c r="D45" i="1" s="1"/>
  <c r="D39" i="1"/>
  <c r="D38" i="1" s="1"/>
  <c r="D37" i="1" s="1"/>
  <c r="D35" i="1"/>
  <c r="D34" i="1" s="1"/>
  <c r="D33" i="1" s="1"/>
  <c r="E35" i="1"/>
  <c r="F35" i="1"/>
  <c r="G35" i="1"/>
  <c r="D29" i="1"/>
  <c r="C25" i="1"/>
  <c r="D25" i="1"/>
  <c r="D20" i="1"/>
  <c r="D19" i="1" s="1"/>
  <c r="H79" i="1" l="1"/>
  <c r="C41" i="1"/>
  <c r="D41" i="1"/>
  <c r="D24" i="1"/>
  <c r="C24" i="1"/>
  <c r="C9" i="1"/>
  <c r="C8" i="1" s="1"/>
  <c r="D9" i="1"/>
  <c r="D8" i="1" s="1"/>
  <c r="C29" i="1" l="1"/>
  <c r="D53" i="1" l="1"/>
  <c r="D52" i="1" s="1"/>
  <c r="D51" i="1" s="1"/>
  <c r="C52" i="1"/>
  <c r="C51" i="1" s="1"/>
  <c r="C39" i="1"/>
  <c r="C35" i="1"/>
  <c r="C34" i="1" s="1"/>
  <c r="C33" i="1" s="1"/>
  <c r="C38" i="1" l="1"/>
  <c r="C37" i="1" s="1"/>
  <c r="G37" i="1"/>
  <c r="F37" i="1"/>
  <c r="E37" i="1"/>
  <c r="G20" i="1"/>
  <c r="F20" i="1"/>
  <c r="E20" i="1"/>
  <c r="C15" i="1"/>
  <c r="C14" i="1" s="1"/>
  <c r="D15" i="1"/>
  <c r="D14" i="1" s="1"/>
  <c r="C20" i="1" l="1"/>
  <c r="C19" i="1" s="1"/>
  <c r="D11" i="1"/>
  <c r="D7" i="1" s="1"/>
  <c r="D67" i="1" s="1"/>
  <c r="C11" i="1" l="1"/>
  <c r="C7" i="1" s="1"/>
  <c r="C67" i="1" s="1"/>
  <c r="D82" i="1" l="1"/>
  <c r="C81" i="1"/>
  <c r="D81" i="1" l="1"/>
</calcChain>
</file>

<file path=xl/sharedStrings.xml><?xml version="1.0" encoding="utf-8"?>
<sst xmlns="http://schemas.openxmlformats.org/spreadsheetml/2006/main" count="125" uniqueCount="118">
  <si>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</si>
  <si>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</si>
  <si>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</si>
  <si>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</si>
  <si>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</si>
  <si>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</si>
  <si>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наименование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</si>
  <si>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</si>
  <si>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</si>
  <si>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01 0</t>
  </si>
  <si>
    <t>01 3</t>
  </si>
  <si>
    <t>Увеличение (+) областные средства</t>
  </si>
  <si>
    <t>Уменьшение (-) областные средства</t>
  </si>
  <si>
    <t>в рублях</t>
  </si>
  <si>
    <t xml:space="preserve">Информация по внесению изменений в Закон ЯО "Об областном бюджете на 2014 год 
и на плановый период 2015 и 2016 годов" </t>
  </si>
  <si>
    <t>АПК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</si>
  <si>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</si>
  <si>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</si>
  <si>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</si>
  <si>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</si>
  <si>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</si>
  <si>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</si>
  <si>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Дорожники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</si>
  <si>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</si>
  <si>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</si>
  <si>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36.2</t>
  </si>
  <si>
    <t>Уменьшение ассигнований, зарезервированных на обеспечение указов Президента РФ и распоряжений Правительства РФ</t>
  </si>
  <si>
    <t>Сводный</t>
  </si>
  <si>
    <t>04.0</t>
  </si>
  <si>
    <t>Государственная программа "Доступная среда в Ярославской области"</t>
  </si>
  <si>
    <t>04.1</t>
  </si>
  <si>
    <t>908 Департамент жилищно-коммунального комплекса ЯО</t>
  </si>
  <si>
    <t>906 Департамент финансов ЯО</t>
  </si>
  <si>
    <t>Власть</t>
  </si>
  <si>
    <t>Итого</t>
  </si>
  <si>
    <t>Ведомственная целевая программа департамента здравоохранения и фармации Ярославской области</t>
  </si>
  <si>
    <t>901 Департамент здравоохранения ЯО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</si>
  <si>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</si>
  <si>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</si>
  <si>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</si>
  <si>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</si>
  <si>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</si>
  <si>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</si>
  <si>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</si>
  <si>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</si>
  <si>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</si>
  <si>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</si>
  <si>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13 0</t>
  </si>
  <si>
    <t>Государственная программа "Развитие физической культуры и спорта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</si>
  <si>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</si>
  <si>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</si>
  <si>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Соцсфера</t>
  </si>
  <si>
    <t>924 Департамент  строительства ЯО</t>
  </si>
  <si>
    <t>05 0</t>
  </si>
  <si>
    <t>Государственная программа "Обеспечение доступным и комфортным жильем населения Ярославской области"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</si>
  <si>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</si>
  <si>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</si>
  <si>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</si>
  <si>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</si>
  <si>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938 Департамент охраны окружающей среды и природопользования ЯО, в том числе:</t>
  </si>
  <si>
    <t>14 2</t>
  </si>
  <si>
    <t>РП "Развитие водоснабжения, водоотведения и очистки сточных вод Ярославской области"</t>
  </si>
  <si>
    <t>ОЦП "Комплексный инвестиционный план модернизации городского поселения Ростов" на 2010-2015 годы</t>
  </si>
  <si>
    <t>05 1</t>
  </si>
  <si>
    <t>924 Департамент строительства Ярославской области</t>
  </si>
  <si>
    <t>24 0</t>
  </si>
  <si>
    <t>Государственная программа "Развитие дорожного хозяйства и транспорта в Ярославской области"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</si>
  <si>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</si>
  <si>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</si>
  <si>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</si>
  <si>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>Местная</t>
  </si>
  <si>
    <t xml:space="preserve">Целевая программа "Доступная среда" </t>
  </si>
  <si>
    <t>15.7</t>
  </si>
  <si>
    <t>14 3</t>
  </si>
  <si>
    <t>РП капитального ремонта общего имущества в многоквартирных домах Ярославской области на 2014 - 2043 годы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</si>
  <si>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</si>
  <si>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</si>
  <si>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Субсидия организациям автомобильного транспорта на возмещение недополученных доходов в связи с льготным проездом  обучающихся и студентов по межмуниципальным маршрутам</t>
  </si>
  <si>
    <t>Субсидия на реализацию мероприятий по строительству и реконструкции объектов берегоукрепления за счет средств областного бюджета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</si>
  <si>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</si>
  <si>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Субсидия на реализацию мероприятий по строительству объектов коммунальной инфраструктуры городского поселения Ростов</t>
  </si>
  <si>
    <t>Увеличение бюджетных ассигнований в связи с  уточнением фактической потребности в средствах до конца года на основании представленных  предприятиями-перевозчиками отчетов за 11 месяцев т.г.</t>
  </si>
  <si>
    <t>Субсидия на стимулирование программ развития жилищного строительства муниципальных образований Ярославской области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</si>
  <si>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</si>
  <si>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Субсидия на реализацию мероприятий по строительству и реконструкции объектов водоснабжения и водоотведения </t>
  </si>
  <si>
    <t>Строители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</si>
  <si>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</si>
  <si>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Прочие учреждения</t>
  </si>
  <si>
    <t>Субсидии ГБУ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</si>
  <si>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 xml:space="preserve">Увеличение  ассигнований областного бюджета в сумме 751,5 тыс.руб. с целью соблюдения условий софинансирования с федеральным бюджетом. </t>
  </si>
  <si>
    <t>Реализация мероприятий РП "Доступная среда" в части приобретения низкопольных автобусов, троллейбусов, оборудованных аппарелью для посадки инвалидов-колясочников</t>
  </si>
  <si>
    <t>Обеспечение реализации указов Президента РФ от 07 мая 2012 года и распоряжений Президента РФ в Ярославской области</t>
  </si>
  <si>
    <t>Государственная программа "Развитие здравоохранения в Ярославской области"</t>
  </si>
  <si>
    <t>36 3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</si>
  <si>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</si>
  <si>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Дотации местным бюджетам на реализацию мероприятий, предусмотренных нормативными правовыми актами органов государственной власти</t>
  </si>
  <si>
    <r>
      <t xml:space="preserve">Увеличение ассигнований </t>
    </r>
    <r>
      <rPr>
        <sz val="10"/>
        <rFont val="Times New Roman"/>
        <family val="1"/>
        <charset val="204"/>
      </rPr>
      <t xml:space="preserve">по объекту "Реконструкция здания Дворца спорта МОАУ ДОД ДЮСШ "Полет" с инженерными коммуникациями в ГО г.Рыбинск под фактически выполненные работы с учетом софинансирования местного бюджета </t>
    </r>
  </si>
  <si>
    <t>Приложение 2</t>
  </si>
  <si>
    <t>Расчеты с поставщиками и подрядчиками</t>
  </si>
  <si>
    <t xml:space="preserve">Уменьшение ассигнований в связи с отсутствием потребности по объекту "Строительство поликлиники в г. Ростов, ул.Октябрьская" и переносом ассигнований на 2015 год </t>
  </si>
  <si>
    <t>Субсидия на госзадание учреждений здравоохранения</t>
  </si>
  <si>
    <t>Субсидия на госзадание учреждений образования</t>
  </si>
  <si>
    <t>Увеличение ассигнований на дополнительное финансовое обеспечение педагогических работников образовательных организаций, оказывающих социальные услуги детям-сиротам и детям, оставшимся без попечения родителей, в целях достижения целевого показателя соотношения среднемесячной заработной платы педагогических работников указанных организаций и средней заработной платы по Ярославской области, установленного Указом Президента РФ от 28.12.2012 №1688</t>
  </si>
  <si>
    <t>Субсидия на госзадание учреждений социальной сферы</t>
  </si>
  <si>
    <t>Увеличение ассигнований на дополнительное финансовое обеспечение педагогических работников организаций, оказывающих социальные услуги детям-сиротам и детям, оставшимся без попечения родителей, в целях достижения целевого показателя соотношения среднемесячной заработной платы педагогических работников указанных организаций и средней заработной платы по Ярославской области, установленного Указом Президента РФ от 28.12.2012 №1688.</t>
  </si>
  <si>
    <t xml:space="preserve">Увеличение ассигнований на дополнительное финансовое обеспечение педагогических работников организаций, оказывающих социальные услуги детям-сиротам и детям, оставшимся без попечения родителей, в целях достижения целевого показателя соотношения среднемесячной заработной платы педагогических работников указанных организаций и средней заработной платы по Ярославской области, установленного Указом Президента РФ от 28.12.2012 №1688. </t>
  </si>
  <si>
    <t xml:space="preserve">Увеличение ассигнований на дополнительное финансовое обеспечение педагогических работников образовательных организаций, оказывающих социальные услуги детям-сиротам и детям, оставшимся без попечения родителей, в целях достижения целевого показателя соотношения среднемесячной заработной платы педагогических работников указанных  организаций и средней заработной платы по Ярославской области, установленного Указом Президента РФ от 28.12.2012 №1688. </t>
  </si>
  <si>
    <t>Увеличение ассигнований для осуществления выплат младшему медицинскому персоналу учреждений здравоохранения в целях выполнения указов Президента РФ по повышению оплаты труда отдельным категориям работников бюджетной сферы.</t>
  </si>
  <si>
    <t>Региональная программа "Стимулирование развития жилищного строительства на территории Ярославской области"</t>
  </si>
  <si>
    <t xml:space="preserve">Увеличение ассигнований на основании протокола конкурсного отбора.                                                                </t>
  </si>
  <si>
    <t>Увеличение ассигнований для обеспечения софинансирования с федеральным бюджетом по объекту "Берегоукрепление левого берега р.Волга в г.Рыбинске" в рамках ФЦП "Развитие водохозяйственного комплекса РФ в 2012-2020 годах" и использования средств федерального бюджета в полном объеме в 2014 году.</t>
  </si>
  <si>
    <t>Увеличение ассигнований с целью окончательных расчетов за выполненные работы в 2014 году: в Рыбинском МР (1 680 927 рублей) и в ГО г. Переславль-Залесский (2 004 000 рублей).</t>
  </si>
  <si>
    <t xml:space="preserve">Уменьшение ассигнований в связи с  корректировкой  краткосрочного плана 2014 г. ввиду несостоявшихся в текущем году конкурсов по привлечению подрядных организаций для оказания услуг и (или) выполнения работ по капитальному ремонту общего имущества в многоквартирных домах.
</t>
  </si>
  <si>
    <t>Увеличение ассигнований для оплаты выполненных работ в Даниловском МР (сети напорной и самотечной канализации в п.Горушка) и в Гаврилов-Ямском МР (станция обезжелезивания воды из скважины в с.Шопша, Шопшинское с.п.).</t>
  </si>
  <si>
    <t>Увеличение бюджетных ассигнований в связи с уточненными заявками муниципальных образований.</t>
  </si>
  <si>
    <r>
      <t xml:space="preserve">Увеличение ассигнований для исполнения поручения протокола № 5 от 19.11.2014 заседания рабочей группы Правительства ЯО по финансово-экономическому мониторингу ситуации в г. Ростове. 
</t>
    </r>
    <r>
      <rPr>
        <b/>
        <u/>
        <sz val="10"/>
        <rFont val="Times New Roman"/>
        <family val="1"/>
        <charset val="204"/>
      </rPr>
      <t/>
    </r>
  </si>
  <si>
    <t>Уменьшение резерва на указы Президента РФ с направлением ассигнований на выплату заработной платы в учреждениях здравоохранения и образования.</t>
  </si>
  <si>
    <t>Увеличение дотаций муниципальным образованиям для обеспечения первоочередных расходов, в том числе выплаты заработной 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</si>
</sst>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_ ;[Red]\-#,##0.0\ "/>
  </numFmts>
  <fonts count="32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7" fillId="0" borderId="1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8" fillId="0" borderId="1" xfId="0" applyFont="1" applyFill="1" applyBorder="1"/>
    <xf numFmtId="0" fontId="0" fillId="0" borderId="0" xfId="0" applyFill="1" applyAlignment="1">
      <alignment horizontal="right" wrapText="1"/>
    </xf>
    <xf numFmtId="0" fontId="6" fillId="0" borderId="1" xfId="3" applyNumberFormat="1" applyFont="1" applyFill="1" applyBorder="1" applyAlignment="1" applyProtection="1">
      <alignment vertical="top" wrapText="1"/>
      <protection hidden="1"/>
    </xf>
    <xf numFmtId="164" fontId="10" fillId="0" borderId="1" xfId="0" applyNumberFormat="1" applyFont="1" applyFill="1" applyBorder="1"/>
    <xf numFmtId="164" fontId="6" fillId="0" borderId="1" xfId="0" applyNumberFormat="1" applyFont="1" applyFill="1" applyBorder="1"/>
    <xf numFmtId="164" fontId="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 wrapText="1"/>
    </xf>
    <xf numFmtId="0" fontId="6" fillId="0" borderId="0" xfId="3" applyNumberFormat="1" applyFont="1" applyFill="1" applyBorder="1" applyAlignment="1" applyProtection="1">
      <alignment vertical="top" wrapText="1"/>
      <protection hidden="1"/>
    </xf>
    <xf numFmtId="16" fontId="10" fillId="0" borderId="1" xfId="4" applyNumberFormat="1" applyFont="1" applyFill="1" applyBorder="1" applyAlignment="1" applyProtection="1">
      <alignment horizontal="center" wrapText="1"/>
      <protection hidden="1"/>
    </xf>
    <xf numFmtId="0" fontId="6" fillId="0" borderId="0" xfId="3" applyNumberFormat="1" applyFont="1" applyFill="1" applyBorder="1" applyAlignment="1" applyProtection="1">
      <alignment vertical="top"/>
    </xf>
    <xf numFmtId="165" fontId="7" fillId="0" borderId="1" xfId="0" applyNumberFormat="1" applyFont="1" applyFill="1" applyBorder="1"/>
    <xf numFmtId="0" fontId="0" fillId="0" borderId="1" xfId="0" applyFont="1" applyFill="1" applyBorder="1"/>
    <xf numFmtId="0" fontId="6" fillId="0" borderId="1" xfId="0" applyFont="1" applyFill="1" applyBorder="1"/>
    <xf numFmtId="0" fontId="10" fillId="0" borderId="1" xfId="4" applyNumberFormat="1" applyFont="1" applyFill="1" applyBorder="1" applyAlignment="1" applyProtection="1">
      <alignment horizontal="center" wrapText="1"/>
      <protection hidden="1"/>
    </xf>
    <xf numFmtId="49" fontId="10" fillId="0" borderId="1" xfId="4" applyNumberFormat="1" applyFont="1" applyFill="1" applyBorder="1" applyAlignment="1" applyProtection="1">
      <alignment horizontal="center" wrapText="1"/>
      <protection hidden="1"/>
    </xf>
    <xf numFmtId="0" fontId="11" fillId="0" borderId="1" xfId="4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vertical="top" wrapText="1"/>
    </xf>
    <xf numFmtId="0" fontId="6" fillId="0" borderId="1" xfId="3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4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Fill="1" applyBorder="1"/>
    <xf numFmtId="0" fontId="11" fillId="0" borderId="0" xfId="4" applyNumberFormat="1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3" fontId="0" fillId="0" borderId="0" xfId="0" applyNumberFormat="1" applyFont="1" applyFill="1" applyBorder="1"/>
    <xf numFmtId="166" fontId="0" fillId="2" borderId="1" xfId="6" applyNumberFormat="1" applyFont="1" applyFill="1" applyBorder="1" applyAlignment="1">
      <alignment wrapText="1"/>
    </xf>
    <xf numFmtId="166" fontId="3" fillId="2" borderId="1" xfId="6" applyNumberFormat="1" applyFont="1" applyFill="1" applyBorder="1" applyAlignment="1">
      <alignment wrapText="1"/>
    </xf>
    <xf numFmtId="0" fontId="6" fillId="0" borderId="1" xfId="3" applyFont="1" applyFill="1" applyBorder="1" applyAlignment="1" applyProtection="1">
      <alignment horizontal="left" wrapText="1"/>
      <protection hidden="1"/>
    </xf>
    <xf numFmtId="3" fontId="20" fillId="0" borderId="1" xfId="0" applyNumberFormat="1" applyFont="1" applyFill="1" applyBorder="1" applyAlignment="1">
      <alignment horizontal="right"/>
    </xf>
    <xf numFmtId="14" fontId="10" fillId="0" borderId="1" xfId="0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left" vertical="top"/>
    </xf>
    <xf numFmtId="0" fontId="6" fillId="0" borderId="1" xfId="3" applyNumberFormat="1" applyFont="1" applyFill="1" applyBorder="1" applyAlignment="1" applyProtection="1">
      <alignment horizontal="left" vertical="top"/>
    </xf>
    <xf numFmtId="49" fontId="25" fillId="0" borderId="1" xfId="3" applyNumberFormat="1" applyFont="1" applyFill="1" applyBorder="1" applyAlignment="1" applyProtection="1">
      <alignment horizontal="center" vertical="top"/>
    </xf>
    <xf numFmtId="0" fontId="25" fillId="0" borderId="1" xfId="3" applyNumberFormat="1" applyFont="1" applyFill="1" applyBorder="1" applyAlignment="1" applyProtection="1">
      <alignment vertical="top" wrapText="1"/>
      <protection hidden="1"/>
    </xf>
    <xf numFmtId="0" fontId="25" fillId="0" borderId="1" xfId="3" applyNumberFormat="1" applyFont="1" applyFill="1" applyBorder="1" applyAlignment="1" applyProtection="1">
      <alignment vertical="top"/>
    </xf>
    <xf numFmtId="49" fontId="24" fillId="0" borderId="1" xfId="4" applyNumberFormat="1" applyFont="1" applyFill="1" applyBorder="1" applyAlignment="1" applyProtection="1">
      <alignment horizontal="center" vertical="top" wrapText="1"/>
      <protection hidden="1"/>
    </xf>
    <xf numFmtId="49" fontId="22" fillId="0" borderId="1" xfId="4" applyNumberFormat="1" applyFont="1" applyFill="1" applyBorder="1" applyAlignment="1" applyProtection="1">
      <alignment horizontal="center" vertical="top" wrapText="1"/>
      <protection hidden="1"/>
    </xf>
    <xf numFmtId="167" fontId="23" fillId="0" borderId="1" xfId="0" applyNumberFormat="1" applyFont="1" applyFill="1" applyBorder="1"/>
    <xf numFmtId="164" fontId="25" fillId="0" borderId="1" xfId="0" applyNumberFormat="1" applyFont="1" applyFill="1" applyBorder="1"/>
    <xf numFmtId="164" fontId="24" fillId="0" borderId="1" xfId="0" applyNumberFormat="1" applyFont="1" applyFill="1" applyBorder="1"/>
    <xf numFmtId="49" fontId="25" fillId="0" borderId="1" xfId="4" applyNumberFormat="1" applyFont="1" applyFill="1" applyBorder="1" applyAlignment="1" applyProtection="1">
      <alignment horizontal="center" vertical="top" wrapText="1"/>
      <protection hidden="1"/>
    </xf>
    <xf numFmtId="0" fontId="25" fillId="0" borderId="1" xfId="3" applyNumberFormat="1" applyFont="1" applyFill="1" applyBorder="1" applyAlignment="1" applyProtection="1"/>
    <xf numFmtId="0" fontId="25" fillId="0" borderId="1" xfId="3" applyNumberFormat="1" applyFont="1" applyFill="1" applyBorder="1" applyAlignment="1" applyProtection="1">
      <alignment wrapText="1"/>
      <protection hidden="1"/>
    </xf>
    <xf numFmtId="164" fontId="26" fillId="0" borderId="1" xfId="0" applyNumberFormat="1" applyFont="1" applyFill="1" applyBorder="1"/>
    <xf numFmtId="49" fontId="26" fillId="0" borderId="1" xfId="3" applyNumberFormat="1" applyFont="1" applyFill="1" applyBorder="1" applyAlignment="1" applyProtection="1">
      <alignment horizontal="center" vertical="top" wrapText="1"/>
      <protection hidden="1"/>
    </xf>
    <xf numFmtId="166" fontId="0" fillId="0" borderId="0" xfId="0" applyNumberFormat="1" applyFont="1" applyFill="1"/>
    <xf numFmtId="43" fontId="0" fillId="0" borderId="0" xfId="0" applyNumberFormat="1" applyFont="1" applyFill="1"/>
    <xf numFmtId="3" fontId="28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 applyProtection="1">
      <alignment horizontal="right"/>
    </xf>
    <xf numFmtId="3" fontId="27" fillId="0" borderId="1" xfId="0" applyNumberFormat="1" applyFont="1" applyFill="1" applyBorder="1" applyAlignment="1" applyProtection="1">
      <alignment horizontal="right"/>
    </xf>
    <xf numFmtId="3" fontId="17" fillId="0" borderId="1" xfId="0" applyNumberFormat="1" applyFont="1" applyFill="1" applyBorder="1" applyAlignment="1">
      <alignment horizontal="right"/>
    </xf>
    <xf numFmtId="3" fontId="14" fillId="0" borderId="1" xfId="0" applyNumberFormat="1" applyFont="1" applyFill="1" applyBorder="1" applyAlignment="1">
      <alignment horizontal="right"/>
    </xf>
    <xf numFmtId="3" fontId="27" fillId="0" borderId="1" xfId="0" applyNumberFormat="1" applyFont="1" applyFill="1" applyBorder="1" applyAlignment="1">
      <alignment horizontal="right"/>
    </xf>
    <xf numFmtId="3" fontId="17" fillId="0" borderId="1" xfId="0" applyNumberFormat="1" applyFont="1" applyFill="1" applyBorder="1" applyAlignment="1" applyProtection="1">
      <alignment horizontal="right"/>
      <protection hidden="1"/>
    </xf>
    <xf numFmtId="3" fontId="28" fillId="0" borderId="1" xfId="3" applyNumberFormat="1" applyFont="1" applyFill="1" applyBorder="1" applyAlignment="1" applyProtection="1">
      <alignment horizontal="right" wrapText="1"/>
      <protection hidden="1"/>
    </xf>
    <xf numFmtId="3" fontId="17" fillId="0" borderId="1" xfId="3" applyNumberFormat="1" applyFont="1" applyFill="1" applyBorder="1" applyAlignment="1" applyProtection="1">
      <alignment horizontal="right" wrapText="1"/>
      <protection hidden="1"/>
    </xf>
    <xf numFmtId="3" fontId="17" fillId="0" borderId="1" xfId="0" applyNumberFormat="1" applyFont="1" applyFill="1" applyBorder="1" applyAlignment="1" applyProtection="1">
      <alignment horizontal="right" wrapText="1"/>
      <protection hidden="1"/>
    </xf>
    <xf numFmtId="3" fontId="17" fillId="0" borderId="1" xfId="3" applyNumberFormat="1" applyFont="1" applyFill="1" applyBorder="1" applyAlignment="1" applyProtection="1">
      <alignment horizontal="right"/>
    </xf>
    <xf numFmtId="3" fontId="17" fillId="0" borderId="1" xfId="6" applyNumberFormat="1" applyFont="1" applyFill="1" applyBorder="1" applyAlignment="1">
      <alignment horizontal="right"/>
    </xf>
    <xf numFmtId="3" fontId="27" fillId="0" borderId="1" xfId="3" applyNumberFormat="1" applyFont="1" applyFill="1" applyBorder="1" applyAlignment="1" applyProtection="1">
      <alignment horizontal="right" wrapText="1"/>
      <protection hidden="1"/>
    </xf>
    <xf numFmtId="3" fontId="27" fillId="0" borderId="1" xfId="3" applyNumberFormat="1" applyFont="1" applyFill="1" applyBorder="1" applyAlignment="1" applyProtection="1">
      <alignment horizontal="right"/>
    </xf>
    <xf numFmtId="3" fontId="28" fillId="0" borderId="1" xfId="3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wrapText="1"/>
    </xf>
    <xf numFmtId="3" fontId="17" fillId="0" borderId="1" xfId="6" applyNumberFormat="1" applyFont="1" applyFill="1" applyBorder="1" applyAlignment="1" applyProtection="1">
      <alignment horizontal="right" wrapText="1"/>
      <protection hidden="1"/>
    </xf>
    <xf numFmtId="0" fontId="6" fillId="0" borderId="1" xfId="5" applyNumberFormat="1" applyFont="1" applyFill="1" applyBorder="1" applyAlignment="1" applyProtection="1">
      <alignment horizontal="left" vertical="top" wrapText="1"/>
      <protection hidden="1"/>
    </xf>
    <xf numFmtId="0" fontId="6" fillId="0" borderId="1" xfId="3" applyNumberFormat="1" applyFont="1" applyFill="1" applyBorder="1" applyAlignment="1" applyProtection="1">
      <alignment horizontal="left" wrapText="1"/>
    </xf>
    <xf numFmtId="0" fontId="9" fillId="0" borderId="1" xfId="3" applyNumberFormat="1" applyFont="1" applyFill="1" applyBorder="1" applyAlignment="1" applyProtection="1">
      <alignment horizontal="left" vertical="top" wrapText="1"/>
    </xf>
    <xf numFmtId="0" fontId="6" fillId="0" borderId="1" xfId="3" applyNumberFormat="1" applyFont="1" applyFill="1" applyBorder="1" applyAlignment="1" applyProtection="1">
      <alignment horizontal="left" vertical="center" wrapText="1"/>
    </xf>
    <xf numFmtId="0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20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1" xfId="3" applyNumberFormat="1" applyFont="1" applyFill="1" applyBorder="1" applyAlignment="1" applyProtection="1">
      <alignment horizontal="left" vertical="top" wrapText="1"/>
      <protection hidden="1"/>
    </xf>
    <xf numFmtId="0" fontId="18" fillId="0" borderId="1" xfId="3" applyNumberFormat="1" applyFont="1" applyFill="1" applyBorder="1" applyAlignment="1" applyProtection="1">
      <alignment horizontal="left" vertical="top" wrapText="1"/>
      <protection hidden="1"/>
    </xf>
    <xf numFmtId="0" fontId="20" fillId="0" borderId="1" xfId="3" applyNumberFormat="1" applyFont="1" applyFill="1" applyBorder="1" applyAlignment="1" applyProtection="1">
      <alignment horizontal="left" vertical="top" wrapText="1"/>
    </xf>
    <xf numFmtId="0" fontId="18" fillId="0" borderId="1" xfId="3" applyNumberFormat="1" applyFont="1" applyFill="1" applyBorder="1" applyAlignment="1" applyProtection="1">
      <alignment horizontal="left" vertical="top" wrapText="1"/>
    </xf>
    <xf numFmtId="0" fontId="21" fillId="0" borderId="1" xfId="7" applyNumberFormat="1" applyFont="1" applyFill="1" applyBorder="1" applyAlignment="1" applyProtection="1">
      <alignment horizontal="left" vertical="top" wrapText="1"/>
      <protection hidden="1"/>
    </xf>
    <xf numFmtId="0" fontId="20" fillId="0" borderId="1" xfId="5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</xf>
    <xf numFmtId="0" fontId="18" fillId="0" borderId="1" xfId="5" applyNumberFormat="1" applyFont="1" applyFill="1" applyBorder="1" applyAlignment="1" applyProtection="1">
      <alignment horizontal="left" vertical="top" wrapText="1"/>
      <protection hidden="1"/>
    </xf>
    <xf numFmtId="0" fontId="20" fillId="0" borderId="1" xfId="7" applyNumberFormat="1" applyFont="1" applyFill="1" applyBorder="1" applyAlignment="1" applyProtection="1">
      <alignment horizontal="left" vertical="top" wrapText="1"/>
      <protection hidden="1"/>
    </xf>
    <xf numFmtId="166" fontId="0" fillId="0" borderId="0" xfId="0" applyNumberFormat="1" applyFont="1" applyFill="1" applyAlignment="1">
      <alignment vertical="top"/>
    </xf>
    <xf numFmtId="0" fontId="6" fillId="0" borderId="1" xfId="3" applyNumberFormat="1" applyFont="1" applyFill="1" applyBorder="1" applyAlignment="1" applyProtection="1">
      <alignment horizontal="left" vertical="top" wrapText="1"/>
    </xf>
    <xf numFmtId="0" fontId="29" fillId="0" borderId="1" xfId="0" applyFont="1" applyFill="1" applyBorder="1"/>
    <xf numFmtId="0" fontId="6" fillId="0" borderId="1" xfId="7" applyNumberFormat="1" applyFont="1" applyFill="1" applyBorder="1" applyAlignment="1" applyProtection="1">
      <alignment horizontal="left" vertical="top" wrapText="1"/>
      <protection hidden="1"/>
    </xf>
    <xf numFmtId="3" fontId="4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 applyProtection="1">
      <alignment horizontal="left" vertical="top" wrapText="1"/>
      <protection hidden="1"/>
    </xf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49" fontId="24" fillId="2" borderId="1" xfId="4" applyNumberFormat="1" applyFont="1" applyFill="1" applyBorder="1" applyAlignment="1" applyProtection="1">
      <alignment horizontal="center" vertical="top" wrapText="1"/>
      <protection hidden="1"/>
    </xf>
    <xf numFmtId="3" fontId="0" fillId="0" borderId="0" xfId="0" applyNumberFormat="1" applyFont="1" applyFill="1"/>
    <xf numFmtId="0" fontId="6" fillId="0" borderId="1" xfId="0" applyFont="1" applyBorder="1" applyAlignment="1" applyProtection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6" fillId="0" borderId="2" xfId="3" applyNumberFormat="1" applyFont="1" applyFill="1" applyBorder="1" applyAlignment="1" applyProtection="1">
      <alignment horizontal="left" vertical="center" wrapText="1"/>
      <protection hidden="1"/>
    </xf>
    <xf numFmtId="0" fontId="6" fillId="0" borderId="3" xfId="3" applyNumberFormat="1" applyFont="1" applyFill="1" applyBorder="1" applyAlignment="1" applyProtection="1">
      <alignment horizontal="left"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/>
    <xf numFmtId="164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0" applyFont="1" applyFill="1"/>
    <xf numFmtId="3" fontId="6" fillId="0" borderId="1" xfId="3" applyNumberFormat="1" applyFont="1" applyFill="1" applyBorder="1" applyAlignment="1" applyProtection="1">
      <alignment horizontal="left" vertical="top" wrapText="1"/>
      <protection hidden="1"/>
    </xf>
    <xf numFmtId="49" fontId="10" fillId="0" borderId="1" xfId="4" applyNumberFormat="1" applyFont="1" applyFill="1" applyBorder="1" applyAlignment="1" applyProtection="1">
      <alignment horizontal="center" vertical="top" wrapText="1"/>
      <protection hidden="1"/>
    </xf>
    <xf numFmtId="0" fontId="10" fillId="2" borderId="1" xfId="4" applyNumberFormat="1" applyFont="1" applyFill="1" applyBorder="1" applyAlignment="1" applyProtection="1">
      <alignment horizontal="center" wrapText="1"/>
      <protection hidden="1"/>
    </xf>
    <xf numFmtId="0" fontId="20" fillId="2" borderId="1" xfId="3" applyNumberFormat="1" applyFont="1" applyFill="1" applyBorder="1" applyAlignment="1" applyProtection="1">
      <alignment horizontal="left" vertical="top" wrapText="1"/>
      <protection hidden="1"/>
    </xf>
    <xf numFmtId="3" fontId="27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/>
    <xf numFmtId="0" fontId="10" fillId="0" borderId="1" xfId="3" applyNumberFormat="1" applyFont="1" applyFill="1" applyBorder="1" applyAlignment="1" applyProtection="1">
      <alignment wrapText="1"/>
      <protection hidden="1"/>
    </xf>
    <xf numFmtId="3" fontId="27" fillId="0" borderId="1" xfId="5" applyNumberFormat="1" applyFont="1" applyFill="1" applyBorder="1" applyAlignment="1" applyProtection="1">
      <alignment horizontal="right" wrapText="1"/>
      <protection hidden="1"/>
    </xf>
    <xf numFmtId="164" fontId="6" fillId="0" borderId="1" xfId="0" applyNumberFormat="1" applyFont="1" applyFill="1" applyBorder="1" applyAlignment="1" applyProtection="1">
      <alignment vertical="top" wrapText="1"/>
      <protection hidden="1"/>
    </xf>
    <xf numFmtId="16" fontId="31" fillId="0" borderId="1" xfId="4" applyNumberFormat="1" applyFont="1" applyFill="1" applyBorder="1" applyAlignment="1" applyProtection="1">
      <alignment horizontal="center" wrapText="1"/>
      <protection hidden="1"/>
    </xf>
    <xf numFmtId="0" fontId="13" fillId="0" borderId="1" xfId="0" applyFont="1" applyFill="1" applyBorder="1"/>
  </cellXfs>
  <cellStyles count="8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zoomScaleNormal="90" zoomScaleSheetLayoutView="100" workbookViewId="0">
      <pane ySplit="6" topLeftCell="A7" activePane="bottomLeft" state="frozen"/>
      <selection pane="bottomLeft" activeCell="A60" sqref="A60:XFD60"/>
    </sheetView>
  </sheetViews>
  <sheetFormatPr defaultRowHeight="12.75" x14ac:dyDescent="0.2"/>
  <cols>
    <col min="1" max="1" width="8.5703125" style="2" bestFit="1" customWidth="1"/>
    <col min="2" max="2" width="28.7109375" style="3" customWidth="1"/>
    <col min="3" max="3" width="20.28515625" style="4" customWidth="1"/>
    <col min="4" max="4" width="15.5703125" style="4" customWidth="1"/>
    <col min="5" max="5" width="18.5703125" style="4" hidden="1" customWidth="1"/>
    <col min="6" max="6" width="15.85546875" style="4" hidden="1" customWidth="1"/>
    <col min="7" max="7" width="15.140625" style="4" hidden="1" customWidth="1"/>
    <col min="8" max="8" width="60.28515625" style="6" customWidth="1"/>
    <col min="9" max="16384" width="9.140625" style="4"/>
  </cols>
  <sheetData>
    <row r="1" spans="1:8" x14ac:dyDescent="0.2">
      <c r="H1" s="15" t="s">
        <v>97</v>
      </c>
    </row>
    <row r="2" spans="1:8" ht="12.75" customHeight="1" x14ac:dyDescent="0.2">
      <c r="H2" s="16" t="s">
        <v>1</v>
      </c>
    </row>
    <row r="3" spans="1:8" x14ac:dyDescent="0.2">
      <c r="H3" s="10"/>
    </row>
    <row r="4" spans="1:8" ht="41.25" customHeight="1" x14ac:dyDescent="0.25">
      <c r="A4" s="104" t="s">
        <v>14</v>
      </c>
      <c r="B4" s="104"/>
      <c r="C4" s="104"/>
      <c r="D4" s="104"/>
      <c r="E4" s="104"/>
      <c r="F4" s="104"/>
      <c r="G4" s="104"/>
      <c r="H4" s="104"/>
    </row>
    <row r="5" spans="1:8" ht="18.75" x14ac:dyDescent="0.3">
      <c r="B5" s="5"/>
      <c r="H5" s="15" t="s">
        <v>13</v>
      </c>
    </row>
    <row r="6" spans="1:8" ht="62.25" customHeight="1" x14ac:dyDescent="0.2">
      <c r="A6" s="71" t="s">
        <v>5</v>
      </c>
      <c r="B6" s="71" t="s">
        <v>6</v>
      </c>
      <c r="C6" s="72" t="s">
        <v>11</v>
      </c>
      <c r="D6" s="72" t="s">
        <v>12</v>
      </c>
      <c r="E6" s="72" t="s">
        <v>2</v>
      </c>
      <c r="F6" s="72" t="s">
        <v>3</v>
      </c>
      <c r="G6" s="72" t="s">
        <v>4</v>
      </c>
      <c r="H6" s="7" t="s">
        <v>0</v>
      </c>
    </row>
    <row r="7" spans="1:8" s="110" customFormat="1" ht="60.75" customHeight="1" x14ac:dyDescent="0.25">
      <c r="A7" s="23" t="s">
        <v>9</v>
      </c>
      <c r="B7" s="107" t="s">
        <v>92</v>
      </c>
      <c r="C7" s="61">
        <f>C8+C11</f>
        <v>5463420</v>
      </c>
      <c r="D7" s="61">
        <f>D8+D11</f>
        <v>95000000</v>
      </c>
      <c r="E7" s="108"/>
      <c r="F7" s="108"/>
      <c r="G7" s="108"/>
      <c r="H7" s="109"/>
    </row>
    <row r="8" spans="1:8" ht="85.5" x14ac:dyDescent="0.25">
      <c r="A8" s="23" t="s">
        <v>7</v>
      </c>
      <c r="B8" s="82" t="s">
        <v>8</v>
      </c>
      <c r="C8" s="61">
        <f t="shared" ref="C8:D8" si="0">C9</f>
        <v>0</v>
      </c>
      <c r="D8" s="61">
        <f t="shared" si="0"/>
        <v>95000000</v>
      </c>
      <c r="E8" s="12"/>
      <c r="F8" s="12"/>
      <c r="G8" s="12"/>
      <c r="H8" s="93"/>
    </row>
    <row r="9" spans="1:8" ht="30" x14ac:dyDescent="0.25">
      <c r="A9" s="45"/>
      <c r="B9" s="83" t="s">
        <v>52</v>
      </c>
      <c r="C9" s="56">
        <f t="shared" ref="C9:D9" si="1">C10</f>
        <v>0</v>
      </c>
      <c r="D9" s="56">
        <f t="shared" si="1"/>
        <v>95000000</v>
      </c>
      <c r="E9" s="48"/>
      <c r="F9" s="48"/>
      <c r="G9" s="48"/>
      <c r="H9" s="93"/>
    </row>
    <row r="10" spans="1:8" s="19" customFormat="1" ht="39.75" customHeight="1" x14ac:dyDescent="0.25">
      <c r="A10" s="41"/>
      <c r="B10" s="99" t="s">
        <v>98</v>
      </c>
      <c r="C10" s="59"/>
      <c r="D10" s="66">
        <v>95000000</v>
      </c>
      <c r="E10" s="43"/>
      <c r="F10" s="43"/>
      <c r="G10" s="43"/>
      <c r="H10" s="99" t="s">
        <v>99</v>
      </c>
    </row>
    <row r="11" spans="1:8" ht="71.25" x14ac:dyDescent="0.25">
      <c r="A11" s="23" t="s">
        <v>10</v>
      </c>
      <c r="B11" s="84" t="s">
        <v>35</v>
      </c>
      <c r="C11" s="58">
        <f t="shared" ref="C11:D11" si="2">C12</f>
        <v>5463420</v>
      </c>
      <c r="D11" s="58">
        <f t="shared" si="2"/>
        <v>0</v>
      </c>
      <c r="E11" s="14"/>
      <c r="F11" s="14"/>
      <c r="G11" s="14"/>
      <c r="H11" s="27"/>
    </row>
    <row r="12" spans="1:8" ht="30" x14ac:dyDescent="0.25">
      <c r="A12" s="25"/>
      <c r="B12" s="85" t="s">
        <v>36</v>
      </c>
      <c r="C12" s="57">
        <f>SUM(C13:C13)</f>
        <v>5463420</v>
      </c>
      <c r="D12" s="57">
        <f>SUM(D13:D13)</f>
        <v>0</v>
      </c>
      <c r="E12" s="14"/>
      <c r="F12" s="14"/>
      <c r="G12" s="14"/>
      <c r="H12" s="27"/>
    </row>
    <row r="13" spans="1:8" ht="51.75" x14ac:dyDescent="0.25">
      <c r="A13" s="25"/>
      <c r="B13" s="99" t="s">
        <v>100</v>
      </c>
      <c r="C13" s="65">
        <v>5463420</v>
      </c>
      <c r="D13" s="96"/>
      <c r="E13" s="14"/>
      <c r="F13" s="14"/>
      <c r="G13" s="14"/>
      <c r="H13" s="36" t="s">
        <v>107</v>
      </c>
    </row>
    <row r="14" spans="1:8" s="110" customFormat="1" ht="71.25" x14ac:dyDescent="0.25">
      <c r="A14" s="18" t="s">
        <v>37</v>
      </c>
      <c r="B14" s="82" t="s">
        <v>38</v>
      </c>
      <c r="C14" s="61">
        <f>C15</f>
        <v>3615600</v>
      </c>
      <c r="D14" s="61">
        <f>D15</f>
        <v>0</v>
      </c>
      <c r="E14" s="61" t="e">
        <f>E15+#REF!+#REF!</f>
        <v>#REF!</v>
      </c>
      <c r="F14" s="61" t="e">
        <f>F15+#REF!+#REF!</f>
        <v>#REF!</v>
      </c>
      <c r="G14" s="61" t="e">
        <f>G15+#REF!+#REF!</f>
        <v>#REF!</v>
      </c>
      <c r="H14" s="111"/>
    </row>
    <row r="15" spans="1:8" ht="57" x14ac:dyDescent="0.25">
      <c r="A15" s="18" t="s">
        <v>39</v>
      </c>
      <c r="B15" s="82" t="s">
        <v>40</v>
      </c>
      <c r="C15" s="61">
        <f>C16</f>
        <v>3615600</v>
      </c>
      <c r="D15" s="61">
        <f t="shared" ref="D15" si="3">D16</f>
        <v>0</v>
      </c>
      <c r="E15" s="9"/>
      <c r="F15" s="9"/>
      <c r="G15" s="9"/>
      <c r="H15" s="99"/>
    </row>
    <row r="16" spans="1:8" ht="30" x14ac:dyDescent="0.25">
      <c r="A16" s="18"/>
      <c r="B16" s="83" t="s">
        <v>41</v>
      </c>
      <c r="C16" s="56">
        <f>SUM(C17:C18)</f>
        <v>3615600</v>
      </c>
      <c r="D16" s="56">
        <f>SUM(D17:D18)</f>
        <v>0</v>
      </c>
      <c r="E16" s="1"/>
      <c r="F16" s="1"/>
      <c r="G16" s="1"/>
      <c r="H16" s="99"/>
    </row>
    <row r="17" spans="1:8" ht="93" customHeight="1" x14ac:dyDescent="0.25">
      <c r="A17" s="18"/>
      <c r="B17" s="93" t="s">
        <v>101</v>
      </c>
      <c r="C17" s="59">
        <v>2649600</v>
      </c>
      <c r="D17" s="59"/>
      <c r="E17" s="1"/>
      <c r="F17" s="1"/>
      <c r="G17" s="1"/>
      <c r="H17" s="93" t="s">
        <v>106</v>
      </c>
    </row>
    <row r="18" spans="1:8" ht="93.75" customHeight="1" x14ac:dyDescent="0.25">
      <c r="A18" s="18"/>
      <c r="B18" s="99" t="s">
        <v>86</v>
      </c>
      <c r="C18" s="59">
        <v>966000</v>
      </c>
      <c r="D18" s="59"/>
      <c r="E18" s="1"/>
      <c r="F18" s="1"/>
      <c r="G18" s="1"/>
      <c r="H18" s="93" t="s">
        <v>102</v>
      </c>
    </row>
    <row r="19" spans="1:8" s="110" customFormat="1" ht="57" x14ac:dyDescent="0.25">
      <c r="A19" s="23" t="s">
        <v>42</v>
      </c>
      <c r="B19" s="80" t="s">
        <v>43</v>
      </c>
      <c r="C19" s="61">
        <f>C20</f>
        <v>4371578</v>
      </c>
      <c r="D19" s="61">
        <f>D20</f>
        <v>0</v>
      </c>
      <c r="E19" s="108"/>
      <c r="F19" s="108"/>
      <c r="G19" s="108"/>
      <c r="H19" s="39"/>
    </row>
    <row r="20" spans="1:8" ht="57" x14ac:dyDescent="0.25">
      <c r="A20" s="23" t="s">
        <v>44</v>
      </c>
      <c r="B20" s="80" t="s">
        <v>45</v>
      </c>
      <c r="C20" s="61">
        <f t="shared" ref="C20:D20" si="4">C21</f>
        <v>4371578</v>
      </c>
      <c r="D20" s="61">
        <f t="shared" si="4"/>
        <v>0</v>
      </c>
      <c r="E20" s="37">
        <f>SUM(E22:E23)</f>
        <v>0</v>
      </c>
      <c r="F20" s="37">
        <f>SUM(F22:F23)</f>
        <v>0</v>
      </c>
      <c r="G20" s="37">
        <f>SUM(G22:G23)</f>
        <v>0</v>
      </c>
      <c r="H20" s="99"/>
    </row>
    <row r="21" spans="1:8" ht="45" x14ac:dyDescent="0.25">
      <c r="A21" s="23"/>
      <c r="B21" s="81" t="s">
        <v>46</v>
      </c>
      <c r="C21" s="56">
        <f>SUM(C22:C23)</f>
        <v>4371578</v>
      </c>
      <c r="D21" s="56">
        <f>SUM(D22:D23)</f>
        <v>0</v>
      </c>
      <c r="E21" s="13"/>
      <c r="F21" s="13"/>
      <c r="G21" s="13"/>
      <c r="H21" s="99"/>
    </row>
    <row r="22" spans="1:8" ht="96" customHeight="1" x14ac:dyDescent="0.25">
      <c r="A22" s="38"/>
      <c r="B22" s="103" t="s">
        <v>103</v>
      </c>
      <c r="C22" s="59">
        <v>677400</v>
      </c>
      <c r="D22" s="59"/>
      <c r="E22" s="13"/>
      <c r="F22" s="13"/>
      <c r="G22" s="13"/>
      <c r="H22" s="93" t="s">
        <v>105</v>
      </c>
    </row>
    <row r="23" spans="1:8" ht="94.5" customHeight="1" x14ac:dyDescent="0.25">
      <c r="A23" s="73"/>
      <c r="B23" s="98" t="s">
        <v>87</v>
      </c>
      <c r="C23" s="62">
        <f>3931800-237622</f>
        <v>3694178</v>
      </c>
      <c r="D23" s="62"/>
      <c r="E23" s="13"/>
      <c r="F23" s="13"/>
      <c r="G23" s="13"/>
      <c r="H23" s="93" t="s">
        <v>104</v>
      </c>
    </row>
    <row r="24" spans="1:8" ht="57" x14ac:dyDescent="0.25">
      <c r="A24" s="25" t="s">
        <v>28</v>
      </c>
      <c r="B24" s="86" t="s">
        <v>29</v>
      </c>
      <c r="C24" s="60">
        <f t="shared" ref="C24:D24" si="5">C25</f>
        <v>751500</v>
      </c>
      <c r="D24" s="60">
        <f t="shared" si="5"/>
        <v>0</v>
      </c>
      <c r="E24" s="13"/>
      <c r="F24" s="13"/>
      <c r="G24" s="13"/>
      <c r="H24" s="99"/>
    </row>
    <row r="25" spans="1:8" ht="28.5" x14ac:dyDescent="0.25">
      <c r="A25" s="24" t="s">
        <v>30</v>
      </c>
      <c r="B25" s="87" t="s">
        <v>71</v>
      </c>
      <c r="C25" s="61">
        <f>C26</f>
        <v>751500</v>
      </c>
      <c r="D25" s="61">
        <f>D26</f>
        <v>0</v>
      </c>
      <c r="E25" s="13"/>
      <c r="F25" s="13"/>
      <c r="G25" s="13"/>
      <c r="H25" s="99"/>
    </row>
    <row r="26" spans="1:8" ht="30" x14ac:dyDescent="0.25">
      <c r="A26" s="29"/>
      <c r="B26" s="89" t="s">
        <v>69</v>
      </c>
      <c r="C26" s="56">
        <f>C27+C28</f>
        <v>751500</v>
      </c>
      <c r="D26" s="56">
        <f>D27+D28</f>
        <v>0</v>
      </c>
      <c r="E26" s="22"/>
      <c r="F26" s="22"/>
      <c r="G26" s="22"/>
      <c r="H26" s="28"/>
    </row>
    <row r="27" spans="1:8" ht="84.75" customHeight="1" x14ac:dyDescent="0.25">
      <c r="A27" s="18"/>
      <c r="B27" s="97" t="s">
        <v>88</v>
      </c>
      <c r="C27" s="67">
        <v>644500</v>
      </c>
      <c r="D27" s="59"/>
      <c r="E27" s="13"/>
      <c r="F27" s="13"/>
      <c r="G27" s="13"/>
      <c r="H27" s="105" t="s">
        <v>89</v>
      </c>
    </row>
    <row r="28" spans="1:8" ht="85.5" customHeight="1" x14ac:dyDescent="0.25">
      <c r="A28" s="18"/>
      <c r="B28" s="97" t="s">
        <v>90</v>
      </c>
      <c r="C28" s="67">
        <v>107000</v>
      </c>
      <c r="D28" s="59"/>
      <c r="E28" s="13"/>
      <c r="F28" s="13"/>
      <c r="G28" s="13"/>
      <c r="H28" s="106"/>
    </row>
    <row r="29" spans="1:8" s="110" customFormat="1" ht="71.25" x14ac:dyDescent="0.25">
      <c r="A29" s="112" t="s">
        <v>53</v>
      </c>
      <c r="B29" s="80" t="s">
        <v>54</v>
      </c>
      <c r="C29" s="61">
        <f t="shared" ref="C29:D31" si="6">C30</f>
        <v>6242884</v>
      </c>
      <c r="D29" s="61">
        <f t="shared" si="6"/>
        <v>0</v>
      </c>
      <c r="E29" s="47"/>
      <c r="F29" s="47"/>
      <c r="G29" s="47"/>
      <c r="H29" s="99"/>
    </row>
    <row r="30" spans="1:8" ht="71.25" customHeight="1" x14ac:dyDescent="0.25">
      <c r="A30" s="23" t="s">
        <v>63</v>
      </c>
      <c r="B30" s="82" t="s">
        <v>108</v>
      </c>
      <c r="C30" s="61">
        <f t="shared" si="6"/>
        <v>6242884</v>
      </c>
      <c r="D30" s="61">
        <f t="shared" si="6"/>
        <v>0</v>
      </c>
      <c r="E30" s="11"/>
      <c r="F30" s="13"/>
      <c r="G30" s="13"/>
      <c r="H30" s="99"/>
    </row>
    <row r="31" spans="1:8" ht="45" x14ac:dyDescent="0.25">
      <c r="A31" s="23"/>
      <c r="B31" s="90" t="s">
        <v>64</v>
      </c>
      <c r="C31" s="56">
        <f t="shared" si="6"/>
        <v>6242884</v>
      </c>
      <c r="D31" s="56">
        <f t="shared" si="6"/>
        <v>0</v>
      </c>
      <c r="E31" s="26"/>
      <c r="F31" s="13"/>
      <c r="G31" s="13"/>
      <c r="H31" s="28"/>
    </row>
    <row r="32" spans="1:8" ht="54" customHeight="1" x14ac:dyDescent="0.25">
      <c r="A32" s="23"/>
      <c r="B32" s="75" t="s">
        <v>82</v>
      </c>
      <c r="C32" s="74">
        <f>6242884</f>
        <v>6242884</v>
      </c>
      <c r="D32" s="59"/>
      <c r="E32" s="26"/>
      <c r="F32" s="13"/>
      <c r="G32" s="13"/>
      <c r="H32" s="28" t="s">
        <v>109</v>
      </c>
    </row>
    <row r="33" spans="1:8" s="110" customFormat="1" ht="57" x14ac:dyDescent="0.25">
      <c r="A33" s="112" t="s">
        <v>55</v>
      </c>
      <c r="B33" s="80" t="s">
        <v>56</v>
      </c>
      <c r="C33" s="61">
        <f t="shared" ref="C33:D33" si="7">C34</f>
        <v>16265394</v>
      </c>
      <c r="D33" s="61">
        <f t="shared" si="7"/>
        <v>0</v>
      </c>
      <c r="E33" s="47"/>
      <c r="F33" s="47"/>
      <c r="G33" s="47"/>
      <c r="H33" s="99"/>
    </row>
    <row r="34" spans="1:8" ht="71.25" x14ac:dyDescent="0.25">
      <c r="A34" s="44" t="s">
        <v>57</v>
      </c>
      <c r="B34" s="80" t="s">
        <v>58</v>
      </c>
      <c r="C34" s="61">
        <f t="shared" ref="C34:G35" si="8">C35</f>
        <v>16265394</v>
      </c>
      <c r="D34" s="61">
        <f t="shared" si="8"/>
        <v>0</v>
      </c>
      <c r="E34" s="47"/>
      <c r="F34" s="47"/>
      <c r="G34" s="47"/>
      <c r="H34" s="99"/>
    </row>
    <row r="35" spans="1:8" ht="60" x14ac:dyDescent="0.25">
      <c r="A35" s="45"/>
      <c r="B35" s="83" t="s">
        <v>59</v>
      </c>
      <c r="C35" s="56">
        <f t="shared" si="8"/>
        <v>16265394</v>
      </c>
      <c r="D35" s="56">
        <f t="shared" si="8"/>
        <v>0</v>
      </c>
      <c r="E35" s="46">
        <f t="shared" si="8"/>
        <v>0</v>
      </c>
      <c r="F35" s="46">
        <f t="shared" si="8"/>
        <v>0</v>
      </c>
      <c r="G35" s="46">
        <f t="shared" si="8"/>
        <v>0</v>
      </c>
      <c r="H35" s="39"/>
    </row>
    <row r="36" spans="1:8" ht="65.25" customHeight="1" x14ac:dyDescent="0.25">
      <c r="A36" s="49"/>
      <c r="B36" s="99" t="s">
        <v>78</v>
      </c>
      <c r="C36" s="59">
        <v>16265394</v>
      </c>
      <c r="D36" s="59"/>
      <c r="E36" s="47"/>
      <c r="F36" s="47"/>
      <c r="G36" s="47"/>
      <c r="H36" s="28" t="s">
        <v>110</v>
      </c>
    </row>
    <row r="37" spans="1:8" s="110" customFormat="1" ht="75" customHeight="1" x14ac:dyDescent="0.25">
      <c r="A37" s="113" t="s">
        <v>47</v>
      </c>
      <c r="B37" s="114" t="s">
        <v>48</v>
      </c>
      <c r="C37" s="115">
        <f>C38</f>
        <v>41148990</v>
      </c>
      <c r="D37" s="115">
        <f>D38</f>
        <v>0</v>
      </c>
      <c r="E37" s="116" t="e">
        <f>#REF!+E38+#REF!</f>
        <v>#REF!</v>
      </c>
      <c r="F37" s="116" t="e">
        <f>#REF!+F38+#REF!</f>
        <v>#REF!</v>
      </c>
      <c r="G37" s="116" t="e">
        <f>#REF!+G38+#REF!</f>
        <v>#REF!</v>
      </c>
      <c r="H37" s="100"/>
    </row>
    <row r="38" spans="1:8" ht="85.5" x14ac:dyDescent="0.25">
      <c r="A38" s="23" t="s">
        <v>49</v>
      </c>
      <c r="B38" s="84" t="s">
        <v>50</v>
      </c>
      <c r="C38" s="61">
        <f>C39</f>
        <v>41148990</v>
      </c>
      <c r="D38" s="61">
        <f>D39</f>
        <v>0</v>
      </c>
      <c r="E38" s="21"/>
      <c r="F38" s="21"/>
      <c r="G38" s="21"/>
      <c r="H38" s="39"/>
    </row>
    <row r="39" spans="1:8" ht="30" x14ac:dyDescent="0.25">
      <c r="A39" s="45"/>
      <c r="B39" s="83" t="s">
        <v>52</v>
      </c>
      <c r="C39" s="56">
        <f t="shared" ref="C39:D39" si="9">C40</f>
        <v>41148990</v>
      </c>
      <c r="D39" s="56">
        <f t="shared" si="9"/>
        <v>0</v>
      </c>
      <c r="E39" s="47"/>
      <c r="F39" s="47"/>
      <c r="G39" s="47"/>
      <c r="H39" s="99"/>
    </row>
    <row r="40" spans="1:8" ht="65.25" customHeight="1" x14ac:dyDescent="0.25">
      <c r="A40" s="45"/>
      <c r="B40" s="99" t="s">
        <v>79</v>
      </c>
      <c r="C40" s="59">
        <v>41148990</v>
      </c>
      <c r="D40" s="59"/>
      <c r="E40" s="47"/>
      <c r="F40" s="47"/>
      <c r="G40" s="47"/>
      <c r="H40" s="99" t="s">
        <v>96</v>
      </c>
    </row>
    <row r="41" spans="1:8" s="110" customFormat="1" ht="71.25" x14ac:dyDescent="0.25">
      <c r="A41" s="117" t="s">
        <v>16</v>
      </c>
      <c r="B41" s="82" t="s">
        <v>17</v>
      </c>
      <c r="C41" s="68">
        <f>C42+C45+C48</f>
        <v>7796378</v>
      </c>
      <c r="D41" s="68">
        <f>D42+D45+D48</f>
        <v>60000000</v>
      </c>
      <c r="E41" s="11"/>
      <c r="F41" s="11"/>
      <c r="G41" s="11"/>
      <c r="H41" s="99"/>
    </row>
    <row r="42" spans="1:8" ht="85.5" x14ac:dyDescent="0.25">
      <c r="A42" s="11" t="s">
        <v>18</v>
      </c>
      <c r="B42" s="82" t="s">
        <v>19</v>
      </c>
      <c r="C42" s="68">
        <f>C43</f>
        <v>3684927</v>
      </c>
      <c r="D42" s="68">
        <f>D43</f>
        <v>0</v>
      </c>
      <c r="E42" s="11"/>
      <c r="F42" s="11"/>
      <c r="G42" s="11"/>
      <c r="H42" s="99"/>
    </row>
    <row r="43" spans="1:8" ht="45" x14ac:dyDescent="0.25">
      <c r="A43" s="23"/>
      <c r="B43" s="83" t="s">
        <v>31</v>
      </c>
      <c r="C43" s="56">
        <f>C44</f>
        <v>3684927</v>
      </c>
      <c r="D43" s="56">
        <f>D44</f>
        <v>0</v>
      </c>
      <c r="E43" s="20"/>
      <c r="F43" s="20"/>
      <c r="G43" s="20"/>
      <c r="H43" s="99"/>
    </row>
    <row r="44" spans="1:8" ht="55.5" customHeight="1" x14ac:dyDescent="0.25">
      <c r="A44" s="24"/>
      <c r="B44" s="95" t="s">
        <v>83</v>
      </c>
      <c r="C44" s="59">
        <v>3684927</v>
      </c>
      <c r="D44" s="59"/>
      <c r="E44" s="20"/>
      <c r="F44" s="20"/>
      <c r="G44" s="20"/>
      <c r="H44" s="28" t="s">
        <v>111</v>
      </c>
    </row>
    <row r="45" spans="1:8" ht="71.25" x14ac:dyDescent="0.25">
      <c r="A45" s="44" t="s">
        <v>60</v>
      </c>
      <c r="B45" s="82" t="s">
        <v>61</v>
      </c>
      <c r="C45" s="69">
        <f t="shared" ref="C45:D45" si="10">C46</f>
        <v>4111451</v>
      </c>
      <c r="D45" s="69">
        <f t="shared" si="10"/>
        <v>0</v>
      </c>
      <c r="E45" s="50"/>
      <c r="F45" s="50"/>
      <c r="G45" s="50"/>
      <c r="H45" s="76"/>
    </row>
    <row r="46" spans="1:8" ht="45" x14ac:dyDescent="0.25">
      <c r="A46" s="45"/>
      <c r="B46" s="83" t="s">
        <v>31</v>
      </c>
      <c r="C46" s="56">
        <f>C47</f>
        <v>4111451</v>
      </c>
      <c r="D46" s="56">
        <f>D47</f>
        <v>0</v>
      </c>
      <c r="E46" s="48"/>
      <c r="F46" s="48"/>
      <c r="G46" s="48"/>
      <c r="H46" s="39"/>
    </row>
    <row r="47" spans="1:8" ht="52.5" customHeight="1" x14ac:dyDescent="0.25">
      <c r="A47" s="41"/>
      <c r="B47" s="95" t="s">
        <v>84</v>
      </c>
      <c r="C47" s="59">
        <v>4111451</v>
      </c>
      <c r="D47" s="59"/>
      <c r="E47" s="48"/>
      <c r="F47" s="48"/>
      <c r="G47" s="48"/>
      <c r="H47" s="28" t="s">
        <v>113</v>
      </c>
    </row>
    <row r="48" spans="1:8" ht="71.25" x14ac:dyDescent="0.25">
      <c r="A48" s="44" t="s">
        <v>73</v>
      </c>
      <c r="B48" s="82" t="s">
        <v>74</v>
      </c>
      <c r="C48" s="69">
        <f t="shared" ref="C48:D49" si="11">SUM(C49)</f>
        <v>0</v>
      </c>
      <c r="D48" s="69">
        <f t="shared" si="11"/>
        <v>60000000</v>
      </c>
      <c r="E48" s="51"/>
      <c r="F48" s="51"/>
      <c r="G48" s="51"/>
      <c r="H48" s="99"/>
    </row>
    <row r="49" spans="1:8" ht="45" x14ac:dyDescent="0.25">
      <c r="A49" s="41"/>
      <c r="B49" s="83" t="s">
        <v>31</v>
      </c>
      <c r="C49" s="63">
        <f t="shared" si="11"/>
        <v>0</v>
      </c>
      <c r="D49" s="63">
        <f t="shared" si="11"/>
        <v>60000000</v>
      </c>
      <c r="E49" s="51"/>
      <c r="F49" s="51"/>
      <c r="G49" s="51"/>
      <c r="H49" s="99"/>
    </row>
    <row r="50" spans="1:8" ht="82.5" customHeight="1" x14ac:dyDescent="0.25">
      <c r="A50" s="41"/>
      <c r="B50" s="99" t="s">
        <v>75</v>
      </c>
      <c r="C50" s="64"/>
      <c r="D50" s="64">
        <v>60000000</v>
      </c>
      <c r="E50" s="51"/>
      <c r="F50" s="51"/>
      <c r="G50" s="51"/>
      <c r="H50" s="99" t="s">
        <v>112</v>
      </c>
    </row>
    <row r="51" spans="1:8" s="110" customFormat="1" ht="89.25" customHeight="1" x14ac:dyDescent="0.25">
      <c r="A51" s="23" t="s">
        <v>20</v>
      </c>
      <c r="B51" s="87" t="s">
        <v>21</v>
      </c>
      <c r="C51" s="118">
        <f>C52</f>
        <v>5099775</v>
      </c>
      <c r="D51" s="118">
        <f>D52</f>
        <v>0</v>
      </c>
      <c r="E51" s="119"/>
      <c r="F51" s="119"/>
      <c r="G51" s="119"/>
      <c r="H51" s="78"/>
    </row>
    <row r="52" spans="1:8" ht="71.25" x14ac:dyDescent="0.25">
      <c r="A52" s="101" t="s">
        <v>72</v>
      </c>
      <c r="B52" s="82" t="s">
        <v>62</v>
      </c>
      <c r="C52" s="61">
        <f t="shared" ref="C52:D52" si="12">C53</f>
        <v>5099775</v>
      </c>
      <c r="D52" s="61">
        <f t="shared" si="12"/>
        <v>0</v>
      </c>
      <c r="E52" s="52"/>
      <c r="F52" s="52"/>
      <c r="G52" s="52"/>
      <c r="H52" s="77"/>
    </row>
    <row r="53" spans="1:8" ht="45" x14ac:dyDescent="0.25">
      <c r="A53" s="41"/>
      <c r="B53" s="83" t="s">
        <v>31</v>
      </c>
      <c r="C53" s="70">
        <f>C54</f>
        <v>5099775</v>
      </c>
      <c r="D53" s="70">
        <f>D54</f>
        <v>0</v>
      </c>
      <c r="E53" s="43"/>
      <c r="F53" s="43"/>
      <c r="G53" s="43"/>
      <c r="H53" s="40"/>
    </row>
    <row r="54" spans="1:8" ht="67.5" customHeight="1" x14ac:dyDescent="0.25">
      <c r="A54" s="53"/>
      <c r="B54" s="99" t="s">
        <v>80</v>
      </c>
      <c r="C54" s="64">
        <v>5099775</v>
      </c>
      <c r="D54" s="64"/>
      <c r="E54" s="42"/>
      <c r="F54" s="42"/>
      <c r="G54" s="42"/>
      <c r="H54" s="28" t="s">
        <v>115</v>
      </c>
    </row>
    <row r="55" spans="1:8" s="110" customFormat="1" ht="71.25" x14ac:dyDescent="0.25">
      <c r="A55" s="18" t="s">
        <v>65</v>
      </c>
      <c r="B55" s="87" t="s">
        <v>66</v>
      </c>
      <c r="C55" s="61">
        <f t="shared" ref="C55:D55" si="13">C56</f>
        <v>2623645</v>
      </c>
      <c r="D55" s="61">
        <f t="shared" si="13"/>
        <v>0</v>
      </c>
      <c r="E55" s="13"/>
      <c r="F55" s="13"/>
      <c r="G55" s="13"/>
      <c r="H55" s="99"/>
    </row>
    <row r="56" spans="1:8" ht="60.75" customHeight="1" x14ac:dyDescent="0.25">
      <c r="A56" s="23" t="s">
        <v>67</v>
      </c>
      <c r="B56" s="87" t="s">
        <v>68</v>
      </c>
      <c r="C56" s="61">
        <f t="shared" ref="C56:D56" si="14">C57</f>
        <v>2623645</v>
      </c>
      <c r="D56" s="61">
        <f t="shared" si="14"/>
        <v>0</v>
      </c>
      <c r="E56" s="13"/>
      <c r="F56" s="13"/>
      <c r="G56" s="13"/>
      <c r="H56" s="99"/>
    </row>
    <row r="57" spans="1:8" ht="30" x14ac:dyDescent="0.25">
      <c r="A57" s="23"/>
      <c r="B57" s="83" t="s">
        <v>69</v>
      </c>
      <c r="C57" s="56">
        <f>SUM(C58:C59)</f>
        <v>2623645</v>
      </c>
      <c r="D57" s="56">
        <f>SUM(D58:D59)</f>
        <v>0</v>
      </c>
      <c r="E57" s="13"/>
      <c r="F57" s="13"/>
      <c r="G57" s="13"/>
      <c r="H57" s="99"/>
    </row>
    <row r="58" spans="1:8" ht="78.75" customHeight="1" x14ac:dyDescent="0.25">
      <c r="A58" s="23"/>
      <c r="B58" s="75" t="s">
        <v>76</v>
      </c>
      <c r="C58" s="59">
        <v>1623645</v>
      </c>
      <c r="D58" s="59"/>
      <c r="E58" s="13"/>
      <c r="F58" s="13"/>
      <c r="G58" s="13"/>
      <c r="H58" s="99" t="s">
        <v>114</v>
      </c>
    </row>
    <row r="59" spans="1:8" ht="91.5" customHeight="1" x14ac:dyDescent="0.25">
      <c r="A59" s="23"/>
      <c r="B59" s="75" t="s">
        <v>77</v>
      </c>
      <c r="C59" s="59">
        <v>1000000</v>
      </c>
      <c r="D59" s="59"/>
      <c r="E59" s="13"/>
      <c r="F59" s="13"/>
      <c r="G59" s="13"/>
      <c r="H59" s="99" t="s">
        <v>81</v>
      </c>
    </row>
    <row r="60" spans="1:8" s="110" customFormat="1" ht="114" x14ac:dyDescent="0.25">
      <c r="A60" s="120" t="s">
        <v>23</v>
      </c>
      <c r="B60" s="82" t="s">
        <v>24</v>
      </c>
      <c r="C60" s="61">
        <f>C61+C64</f>
        <v>69224030</v>
      </c>
      <c r="D60" s="61">
        <f>D61+D64</f>
        <v>7815194</v>
      </c>
      <c r="E60" s="121"/>
      <c r="F60" s="121"/>
      <c r="G60" s="121"/>
      <c r="H60" s="39"/>
    </row>
    <row r="61" spans="1:8" ht="73.5" customHeight="1" x14ac:dyDescent="0.25">
      <c r="A61" s="23" t="s">
        <v>25</v>
      </c>
      <c r="B61" s="82" t="s">
        <v>91</v>
      </c>
      <c r="C61" s="61">
        <f t="shared" ref="C61:D61" si="15">C62</f>
        <v>0</v>
      </c>
      <c r="D61" s="61">
        <f t="shared" si="15"/>
        <v>7815194</v>
      </c>
      <c r="E61" s="21" t="s">
        <v>26</v>
      </c>
      <c r="F61" s="21"/>
      <c r="G61" s="21"/>
      <c r="H61" s="99"/>
    </row>
    <row r="62" spans="1:8" ht="30" x14ac:dyDescent="0.25">
      <c r="A62" s="23"/>
      <c r="B62" s="83" t="s">
        <v>32</v>
      </c>
      <c r="C62" s="56">
        <f t="shared" ref="C62" si="16">C63</f>
        <v>0</v>
      </c>
      <c r="D62" s="56">
        <f>D63</f>
        <v>7815194</v>
      </c>
      <c r="E62" s="21"/>
      <c r="F62" s="21"/>
      <c r="G62" s="21"/>
      <c r="H62" s="99"/>
    </row>
    <row r="63" spans="1:8" ht="43.5" customHeight="1" x14ac:dyDescent="0.25">
      <c r="A63" s="23"/>
      <c r="B63" s="82"/>
      <c r="C63" s="59"/>
      <c r="D63" s="59">
        <v>7815194</v>
      </c>
      <c r="E63" s="21"/>
      <c r="F63" s="21"/>
      <c r="G63" s="21"/>
      <c r="H63" s="99" t="s">
        <v>116</v>
      </c>
    </row>
    <row r="64" spans="1:8" ht="116.25" customHeight="1" x14ac:dyDescent="0.25">
      <c r="A64" s="23" t="s">
        <v>93</v>
      </c>
      <c r="B64" s="91" t="s">
        <v>94</v>
      </c>
      <c r="C64" s="61">
        <f t="shared" ref="C64:D64" si="17">C65</f>
        <v>69224030</v>
      </c>
      <c r="D64" s="61">
        <f t="shared" si="17"/>
        <v>0</v>
      </c>
      <c r="E64" s="21"/>
      <c r="F64" s="21"/>
      <c r="G64" s="21"/>
      <c r="H64" s="99"/>
    </row>
    <row r="65" spans="1:8" ht="30" x14ac:dyDescent="0.25">
      <c r="A65" s="29"/>
      <c r="B65" s="83" t="s">
        <v>32</v>
      </c>
      <c r="C65" s="56">
        <f>C66</f>
        <v>69224030</v>
      </c>
      <c r="D65" s="56">
        <f>D66</f>
        <v>0</v>
      </c>
      <c r="E65" s="30"/>
      <c r="F65" s="30"/>
      <c r="G65" s="30"/>
      <c r="H65" s="79"/>
    </row>
    <row r="66" spans="1:8" ht="93" customHeight="1" x14ac:dyDescent="0.25">
      <c r="A66" s="29"/>
      <c r="B66" s="88" t="s">
        <v>95</v>
      </c>
      <c r="C66" s="59">
        <v>69224030</v>
      </c>
      <c r="D66" s="56"/>
      <c r="E66" s="30"/>
      <c r="F66" s="30"/>
      <c r="G66" s="30"/>
      <c r="H66" s="99" t="s">
        <v>117</v>
      </c>
    </row>
    <row r="67" spans="1:8" ht="18" customHeight="1" x14ac:dyDescent="0.3">
      <c r="A67" s="25"/>
      <c r="B67" s="94" t="s">
        <v>34</v>
      </c>
      <c r="C67" s="61">
        <f>C60+C55+C51+C41+C37+C33+C29+C24+C19+C14+C7</f>
        <v>162603194</v>
      </c>
      <c r="D67" s="61">
        <f>D60+D55+D51+D41+D37+D33+D29+D24+D19+D14+D7</f>
        <v>162815194</v>
      </c>
      <c r="E67" s="21"/>
      <c r="F67" s="21"/>
      <c r="G67" s="21"/>
      <c r="H67" s="11"/>
    </row>
    <row r="68" spans="1:8" x14ac:dyDescent="0.2">
      <c r="A68" s="31"/>
      <c r="B68" s="32"/>
      <c r="C68" s="33"/>
      <c r="D68" s="8"/>
      <c r="E68" s="8"/>
      <c r="F68" s="8"/>
      <c r="G68" s="8"/>
      <c r="H68" s="17"/>
    </row>
    <row r="69" spans="1:8" x14ac:dyDescent="0.2">
      <c r="A69" s="31"/>
      <c r="B69" s="32"/>
      <c r="C69" s="33"/>
      <c r="D69" s="8"/>
      <c r="E69" s="8"/>
      <c r="F69" s="8"/>
      <c r="G69" s="8"/>
      <c r="H69" s="17"/>
    </row>
    <row r="70" spans="1:8" hidden="1" x14ac:dyDescent="0.2"/>
    <row r="71" spans="1:8" ht="15.75" hidden="1" x14ac:dyDescent="0.25">
      <c r="A71" s="2" t="s">
        <v>15</v>
      </c>
      <c r="C71" s="64">
        <v>0</v>
      </c>
      <c r="D71" s="64">
        <v>0</v>
      </c>
      <c r="H71" s="92" t="e">
        <f>#REF!-#REF!</f>
        <v>#REF!</v>
      </c>
    </row>
    <row r="72" spans="1:8" ht="15.75" hidden="1" x14ac:dyDescent="0.25">
      <c r="A72" s="2" t="s">
        <v>22</v>
      </c>
      <c r="C72" s="64"/>
      <c r="D72" s="64"/>
      <c r="H72" s="92" t="e">
        <f>#REF!-#REF!</f>
        <v>#REF!</v>
      </c>
    </row>
    <row r="73" spans="1:8" ht="15.75" hidden="1" x14ac:dyDescent="0.25">
      <c r="A73" s="2" t="s">
        <v>27</v>
      </c>
      <c r="C73" s="64"/>
      <c r="D73" s="64">
        <v>7815194</v>
      </c>
      <c r="H73" s="92" t="e">
        <f>#REF!-#REF!</f>
        <v>#REF!</v>
      </c>
    </row>
    <row r="74" spans="1:8" ht="15.75" hidden="1" x14ac:dyDescent="0.25">
      <c r="A74" s="2" t="s">
        <v>33</v>
      </c>
      <c r="C74" s="64">
        <v>0</v>
      </c>
      <c r="D74" s="64">
        <v>0</v>
      </c>
      <c r="H74" s="92" t="e">
        <f>#REF!-#REF!</f>
        <v>#REF!</v>
      </c>
    </row>
    <row r="75" spans="1:8" ht="15.75" hidden="1" x14ac:dyDescent="0.25">
      <c r="A75" s="2" t="s">
        <v>51</v>
      </c>
      <c r="C75" s="64">
        <f>13850600-800-161580</f>
        <v>13688220</v>
      </c>
      <c r="D75" s="64">
        <v>0</v>
      </c>
      <c r="H75" s="92" t="e">
        <f>#REF!-#REF!</f>
        <v>#REF!</v>
      </c>
    </row>
    <row r="76" spans="1:8" ht="15.75" hidden="1" x14ac:dyDescent="0.25">
      <c r="A76" s="2" t="s">
        <v>85</v>
      </c>
      <c r="C76" s="64">
        <v>76978681</v>
      </c>
      <c r="D76" s="64">
        <v>95000000</v>
      </c>
      <c r="E76" s="4">
        <v>0</v>
      </c>
      <c r="F76" s="4">
        <v>0</v>
      </c>
      <c r="G76" s="4">
        <v>0</v>
      </c>
      <c r="H76" s="92" t="e">
        <f>#REF!-#REF!</f>
        <v>#REF!</v>
      </c>
    </row>
    <row r="77" spans="1:8" ht="15.75" hidden="1" x14ac:dyDescent="0.25">
      <c r="A77" s="2" t="s">
        <v>70</v>
      </c>
      <c r="C77" s="64">
        <v>2623645</v>
      </c>
      <c r="D77" s="64">
        <f>60000000+45367000</f>
        <v>105367000</v>
      </c>
      <c r="H77" s="92" t="e">
        <f>#REF!-#REF!</f>
        <v>#REF!</v>
      </c>
    </row>
    <row r="78" spans="1:8" hidden="1" x14ac:dyDescent="0.2">
      <c r="C78" s="34"/>
      <c r="D78" s="34"/>
      <c r="H78" s="92" t="e">
        <f>#REF!-#REF!</f>
        <v>#REF!</v>
      </c>
    </row>
    <row r="79" spans="1:8" hidden="1" x14ac:dyDescent="0.2">
      <c r="A79" s="2" t="s">
        <v>34</v>
      </c>
      <c r="C79" s="35">
        <f t="shared" ref="C79:D79" si="18">C71+C72+C73+C74+C75+C76+C77</f>
        <v>93290546</v>
      </c>
      <c r="D79" s="35">
        <f t="shared" si="18"/>
        <v>208182194</v>
      </c>
      <c r="H79" s="92" t="e">
        <f>#REF!-#REF!</f>
        <v>#REF!</v>
      </c>
    </row>
    <row r="80" spans="1:8" hidden="1" x14ac:dyDescent="0.2"/>
    <row r="81" spans="3:4" hidden="1" x14ac:dyDescent="0.2">
      <c r="C81" s="55">
        <f t="shared" ref="C81:D81" si="19">C67-C79</f>
        <v>69312648</v>
      </c>
      <c r="D81" s="55">
        <f t="shared" si="19"/>
        <v>-45367000</v>
      </c>
    </row>
    <row r="82" spans="3:4" x14ac:dyDescent="0.2">
      <c r="D82" s="102">
        <f>C67-D67</f>
        <v>-212000</v>
      </c>
    </row>
    <row r="83" spans="3:4" x14ac:dyDescent="0.2">
      <c r="D83" s="54"/>
    </row>
    <row r="86" spans="3:4" x14ac:dyDescent="0.2">
      <c r="D86" s="54"/>
    </row>
  </sheetData>
  <mergeCells count="2">
    <mergeCell ref="A4:H4"/>
    <mergeCell ref="H27:H28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1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Молчанова Ольга Петровна</cp:lastModifiedBy>
  <cp:lastPrinted>2014-12-17T11:49:28Z</cp:lastPrinted>
  <dcterms:created xsi:type="dcterms:W3CDTF">2009-11-20T12:52:24Z</dcterms:created>
  <dcterms:modified xsi:type="dcterms:W3CDTF">2014-12-17T14:47:11Z</dcterms:modified>
</cp:coreProperties>
</file>