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65" yWindow="375" windowWidth="14385" windowHeight="12450"/>
  </bookViews>
  <sheets>
    <sheet name="Лист1" sheetId="1" r:id="rId1"/>
  </sheets>
  <definedNames>
    <definedName name="_xlnm._FilterDatabase" localSheetId="0" hidden="1">Лист1!$D$7:$I$113</definedName>
    <definedName name="_xlnm.Print_Titles" localSheetId="0">Лист1!$7:$7</definedName>
    <definedName name="_xlnm.Print_Area" localSheetId="0">Лист1!$B$1:$I$113</definedName>
  </definedNames>
  <calcPr calcId="145621"/>
</workbook>
</file>

<file path=xl/calcChain.xml><?xml version="1.0" encoding="utf-8"?>
<calcChain xmlns="http://schemas.openxmlformats.org/spreadsheetml/2006/main">
  <c r="H80" i="1" l="1"/>
  <c r="E80" i="1"/>
  <c r="E102" i="1" l="1"/>
  <c r="G102" i="1"/>
  <c r="H102" i="1"/>
  <c r="D102" i="1"/>
  <c r="E81" i="1"/>
  <c r="G81" i="1"/>
  <c r="H81" i="1"/>
  <c r="D81" i="1"/>
  <c r="H46" i="1"/>
  <c r="E46" i="1"/>
  <c r="I78" i="1"/>
  <c r="F78" i="1"/>
  <c r="I62" i="1"/>
  <c r="F62" i="1"/>
  <c r="I61" i="1"/>
  <c r="F61" i="1"/>
  <c r="I47" i="1"/>
  <c r="F47" i="1"/>
  <c r="I98" i="1" l="1"/>
  <c r="I99" i="1"/>
  <c r="F98" i="1"/>
  <c r="F99" i="1"/>
  <c r="I97" i="1"/>
  <c r="F97" i="1"/>
  <c r="I73" i="1"/>
  <c r="F73" i="1"/>
  <c r="I50" i="1"/>
  <c r="I111" i="1" l="1"/>
  <c r="F111" i="1"/>
  <c r="I79" i="1"/>
  <c r="I80" i="1" l="1"/>
  <c r="F80" i="1"/>
  <c r="I112" i="1" l="1"/>
  <c r="F112" i="1"/>
  <c r="I110" i="1"/>
  <c r="F110" i="1"/>
  <c r="I109" i="1"/>
  <c r="F109" i="1"/>
  <c r="I108" i="1"/>
  <c r="F108" i="1"/>
  <c r="I107" i="1"/>
  <c r="F107" i="1"/>
  <c r="I106" i="1"/>
  <c r="F106" i="1"/>
  <c r="I72" i="1"/>
  <c r="I57" i="1" l="1"/>
  <c r="F57" i="1"/>
  <c r="F56" i="1"/>
  <c r="I54" i="1"/>
  <c r="F54" i="1"/>
  <c r="I63" i="1" l="1"/>
  <c r="F63" i="1"/>
  <c r="I11" i="1" l="1"/>
  <c r="I10" i="1"/>
  <c r="I9" i="1" s="1"/>
  <c r="H9" i="1"/>
  <c r="I13" i="1"/>
  <c r="I12" i="1" s="1"/>
  <c r="H12" i="1"/>
  <c r="I15" i="1"/>
  <c r="I14" i="1" s="1"/>
  <c r="H14" i="1"/>
  <c r="I18" i="1"/>
  <c r="I19" i="1"/>
  <c r="I17" i="1"/>
  <c r="H16" i="1"/>
  <c r="H20" i="1"/>
  <c r="I22" i="1"/>
  <c r="I21" i="1"/>
  <c r="I23" i="1"/>
  <c r="H24" i="1"/>
  <c r="I25" i="1"/>
  <c r="I26" i="1"/>
  <c r="I27" i="1"/>
  <c r="I28" i="1"/>
  <c r="I29" i="1"/>
  <c r="I30" i="1"/>
  <c r="H31" i="1"/>
  <c r="I33" i="1"/>
  <c r="I34" i="1"/>
  <c r="I32" i="1"/>
  <c r="I35" i="1"/>
  <c r="I36" i="1"/>
  <c r="H37" i="1"/>
  <c r="I38" i="1"/>
  <c r="I37" i="1" s="1"/>
  <c r="I39" i="1"/>
  <c r="H40" i="1"/>
  <c r="I41" i="1"/>
  <c r="I40" i="1" s="1"/>
  <c r="H44" i="1"/>
  <c r="I45" i="1"/>
  <c r="I44" i="1" s="1"/>
  <c r="I48" i="1"/>
  <c r="I51" i="1"/>
  <c r="I52" i="1"/>
  <c r="I55" i="1"/>
  <c r="I58" i="1"/>
  <c r="I59" i="1"/>
  <c r="I60" i="1"/>
  <c r="I64" i="1"/>
  <c r="I65" i="1"/>
  <c r="I66" i="1"/>
  <c r="I68" i="1"/>
  <c r="I69" i="1"/>
  <c r="I70" i="1"/>
  <c r="I71" i="1"/>
  <c r="I75" i="1"/>
  <c r="I76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100" i="1"/>
  <c r="I101" i="1"/>
  <c r="I103" i="1"/>
  <c r="I104" i="1"/>
  <c r="I105" i="1"/>
  <c r="F104" i="1"/>
  <c r="F105" i="1"/>
  <c r="F103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100" i="1"/>
  <c r="F101" i="1"/>
  <c r="F82" i="1"/>
  <c r="F49" i="1"/>
  <c r="F51" i="1"/>
  <c r="F52" i="1"/>
  <c r="F53" i="1"/>
  <c r="F55" i="1"/>
  <c r="F58" i="1"/>
  <c r="F59" i="1"/>
  <c r="F64" i="1"/>
  <c r="F65" i="1"/>
  <c r="F66" i="1"/>
  <c r="F67" i="1"/>
  <c r="F68" i="1"/>
  <c r="F69" i="1"/>
  <c r="F70" i="1"/>
  <c r="F71" i="1"/>
  <c r="F75" i="1"/>
  <c r="F45" i="1"/>
  <c r="F44" i="1" s="1"/>
  <c r="E44" i="1"/>
  <c r="F41" i="1"/>
  <c r="F40" i="1" s="1"/>
  <c r="E40" i="1"/>
  <c r="D40" i="1"/>
  <c r="F39" i="1"/>
  <c r="F38" i="1"/>
  <c r="F37" i="1" s="1"/>
  <c r="E37" i="1"/>
  <c r="D37" i="1"/>
  <c r="F36" i="1"/>
  <c r="F35" i="1"/>
  <c r="F33" i="1"/>
  <c r="F34" i="1"/>
  <c r="F32" i="1"/>
  <c r="E31" i="1"/>
  <c r="D31" i="1"/>
  <c r="F30" i="1"/>
  <c r="F28" i="1"/>
  <c r="F29" i="1"/>
  <c r="F26" i="1"/>
  <c r="F27" i="1"/>
  <c r="F25" i="1"/>
  <c r="E24" i="1"/>
  <c r="D24" i="1"/>
  <c r="F23" i="1"/>
  <c r="F22" i="1"/>
  <c r="F21" i="1"/>
  <c r="E20" i="1"/>
  <c r="D20" i="1"/>
  <c r="F18" i="1"/>
  <c r="F19" i="1"/>
  <c r="F17" i="1"/>
  <c r="E16" i="1"/>
  <c r="D16" i="1"/>
  <c r="F15" i="1"/>
  <c r="F14" i="1" s="1"/>
  <c r="E14" i="1"/>
  <c r="D14" i="1"/>
  <c r="F13" i="1"/>
  <c r="F12" i="1" s="1"/>
  <c r="E12" i="1"/>
  <c r="D12" i="1"/>
  <c r="F11" i="1"/>
  <c r="F10" i="1"/>
  <c r="E9" i="1"/>
  <c r="D9" i="1"/>
  <c r="F81" i="1" l="1"/>
  <c r="F102" i="1"/>
  <c r="I20" i="1"/>
  <c r="I102" i="1"/>
  <c r="I81" i="1"/>
  <c r="H43" i="1"/>
  <c r="H42" i="1" s="1"/>
  <c r="F9" i="1"/>
  <c r="I31" i="1"/>
  <c r="I24" i="1"/>
  <c r="H8" i="1"/>
  <c r="F31" i="1"/>
  <c r="I16" i="1"/>
  <c r="E43" i="1"/>
  <c r="E42" i="1" s="1"/>
  <c r="F24" i="1"/>
  <c r="E8" i="1"/>
  <c r="F20" i="1"/>
  <c r="F16" i="1"/>
  <c r="D76" i="1"/>
  <c r="F76" i="1" s="1"/>
  <c r="H113" i="1" l="1"/>
  <c r="E113" i="1"/>
  <c r="I8" i="1"/>
  <c r="F8" i="1"/>
  <c r="G44" i="1"/>
  <c r="D44" i="1"/>
  <c r="G37" i="1" l="1"/>
  <c r="G24" i="1"/>
  <c r="D77" i="1" l="1"/>
  <c r="F77" i="1" s="1"/>
  <c r="G74" i="1" l="1"/>
  <c r="G46" i="1" s="1"/>
  <c r="D74" i="1"/>
  <c r="D46" i="1" s="1"/>
  <c r="F74" i="1" l="1"/>
  <c r="G43" i="1"/>
  <c r="G42" i="1" s="1"/>
  <c r="I74" i="1"/>
  <c r="I46" i="1" l="1"/>
  <c r="I43" i="1" s="1"/>
  <c r="I42" i="1" s="1"/>
  <c r="I113" i="1" s="1"/>
  <c r="F46" i="1"/>
  <c r="F43" i="1" s="1"/>
  <c r="F42" i="1" s="1"/>
  <c r="F113" i="1" s="1"/>
  <c r="G40" i="1"/>
  <c r="G31" i="1"/>
  <c r="G20" i="1"/>
  <c r="G16" i="1"/>
  <c r="G14" i="1"/>
  <c r="G12" i="1"/>
  <c r="G9" i="1"/>
  <c r="D8" i="1" l="1"/>
  <c r="G8" i="1"/>
  <c r="D43" i="1"/>
  <c r="D42" i="1" s="1"/>
  <c r="G113" i="1" l="1"/>
  <c r="D113" i="1"/>
</calcChain>
</file>

<file path=xl/sharedStrings.xml><?xml version="1.0" encoding="utf-8"?>
<sst xmlns="http://schemas.openxmlformats.org/spreadsheetml/2006/main" count="223" uniqueCount="221">
  <si>
    <t>Наименование доходов</t>
  </si>
  <si>
    <t>000 1 00 00000 00 0000 000</t>
  </si>
  <si>
    <t>Налоговые и неналоговые доходы</t>
  </si>
  <si>
    <t>Налоги на прибыль, доходы</t>
  </si>
  <si>
    <t>Налог на прибыль организаций</t>
  </si>
  <si>
    <t>Налог на доходы физических лиц</t>
  </si>
  <si>
    <t>000 1 03 00000 00 0000 000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</si>
  <si>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</si>
  <si>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</si>
  <si>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</si>
  <si>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>Налоги на совокупный доход</t>
  </si>
  <si>
    <t>Налог, взимаемый в связи с применением упрощенной системы налогообложения</t>
  </si>
  <si>
    <t>Налоги на имущество</t>
  </si>
  <si>
    <t>Налог на имущество организаций</t>
  </si>
  <si>
    <t>Транспортный налог</t>
  </si>
  <si>
    <t>Налоги, сборы и регулярные платежи за пользование природными ресурсами</t>
  </si>
  <si>
    <t>000 1 08 00000 00 0000 000</t>
  </si>
  <si>
    <t>Государственная пошлина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</si>
  <si>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</si>
  <si>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</si>
  <si>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субъектам Российской Федерации</t>
  </si>
  <si>
    <t>Проценты, полученные от предоставления бюджетных кредитов внутри страны за счет средств бюджетов субъектов Российской Федерации</t>
  </si>
  <si>
    <t>Доходы от перечисления части прибыли, остающейся после уплаты налогов и иных обязательных платежей государственных унитарных предприятий субъектов Российской Федерации</t>
  </si>
  <si>
    <t>000 1 12 00000 00 0000 000</t>
  </si>
  <si>
    <t>Платежи при пользовании природными ресурсами</t>
  </si>
  <si>
    <t>Плата за негативное воздействие на окружающую среду</t>
  </si>
  <si>
    <t>Платежи при пользовании недрами</t>
  </si>
  <si>
    <t>Плата за использование лесов</t>
  </si>
  <si>
    <t>000 1 13 00000 00 0000 000</t>
  </si>
  <si>
    <t>000 1 14 00000 00 0000 000</t>
  </si>
  <si>
    <t>Доходы от продажи материальных и нематериальных активов</t>
  </si>
  <si>
    <t>000 1 16 00000 00 0000 000</t>
  </si>
  <si>
    <t>Штрафы, санкции, возмещение ущерба</t>
  </si>
  <si>
    <t>000 1 17 00000 00 0000 000</t>
  </si>
  <si>
    <t>Прочие неналоговые доходы</t>
  </si>
  <si>
    <t>000 1 17 05020 02 0000 180</t>
  </si>
  <si>
    <t>Прочие неналоговые доходы бюджетов субъектов Российской Федерации</t>
  </si>
  <si>
    <t>000 1 12 04000 00 0000 120</t>
  </si>
  <si>
    <t>000 1 12 01000 01 0000 120</t>
  </si>
  <si>
    <t>000 1 11 07012 02 0000 120</t>
  </si>
  <si>
    <t>000 1 11 05032 02 0000 120</t>
  </si>
  <si>
    <t>000 1 11 05022 02 0000 120</t>
  </si>
  <si>
    <t>000 1 11 03020 02 0000 120</t>
  </si>
  <si>
    <t>000 1 11 01020 02 0000 120</t>
  </si>
  <si>
    <t>000 1 06 00000 00 0000 000</t>
  </si>
  <si>
    <t>000 1 06 02000 02 0000 110</t>
  </si>
  <si>
    <t>000 1 06 04000 02 0000 110</t>
  </si>
  <si>
    <t>000 1 07 00000 00 0000 000</t>
  </si>
  <si>
    <t xml:space="preserve">000 1 05 00000 00 0000 000 </t>
  </si>
  <si>
    <t>000 1 05 01000 00 0000 110</t>
  </si>
  <si>
    <t>000 1 01 02000 01 0000 110</t>
  </si>
  <si>
    <t xml:space="preserve">000 1 01 00000 00 0000 000 </t>
  </si>
  <si>
    <t xml:space="preserve">000 1 01 01000 00 0000 110 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</si>
  <si>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  субъектов Российской Федерации (за исключением земельных участков бюджетных и автономных учреждений субъектов Российской Федерации)</t>
  </si>
  <si>
    <t>Доходы от сдачи в аренду имущества, находящегося в оперативном управлении органов государственной власти субъектов Российской Федерации и созданных ими учреждений (за исключением имущества бюджетных и автономных учреждений субъектов Российской Федерации)</t>
  </si>
  <si>
    <t>Доходы от оказания платных услуг (работ) и компенсации затрат государства</t>
  </si>
  <si>
    <t>000 1 12 02000 00 0000 120</t>
  </si>
  <si>
    <t>000 1 06 05000 02 0000 110</t>
  </si>
  <si>
    <t>Налог на игорный бизнес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</si>
  <si>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</si>
  <si>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</si>
  <si>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</si>
  <si>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</si>
  <si>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Иные межбюджетные трансферты</t>
  </si>
  <si>
    <t>Итого</t>
  </si>
  <si>
    <t>000 1 07 01000 01 0000 110</t>
  </si>
  <si>
    <t>Налог на добычу полезных ископаемых</t>
  </si>
  <si>
    <t>000 1 11 05100 02 0000 120</t>
  </si>
  <si>
    <t>Плата от реализации соглашений об установлении сервитутов в отношении земельных участков в границах полос отвода автомобильных дорог общего пользования регионального или межмуниципального значения в целях строительства (реконструкции), капитального ремонта и эксплуатации объектов дорожного сервиса, прокладки, переноса, переустройства и эксплуатации инженерных коммуникаций, установки и эксплуатации рекламных конструкций</t>
  </si>
  <si>
    <t>000 1 07 04000 01 0000 110</t>
  </si>
  <si>
    <t>Сборы за пользование объектами животного мира и за пользование объектами водных биологических ресурсов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</si>
  <si>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</si>
  <si>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</si>
  <si>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Дотации бюджетам бюджетной системы Российской Федерации</t>
  </si>
  <si>
    <t>2020 год
(руб.)</t>
  </si>
  <si>
    <t>Код бюджетной классификации РФ</t>
  </si>
  <si>
    <t>Прогнозируемые доходы областного бюджета на плановый период 2020 и 2021 годов                                                  
в соответствии с классификацией доходов бюджетов Российской Федерации</t>
  </si>
  <si>
    <t>2021 год
(руб.)</t>
  </si>
  <si>
    <t>000 2 02 25541 02 0000 150</t>
  </si>
  <si>
    <t>Субсидии бюджетам субъектов Российской Федерации на оказание несвязанной поддержки сельскохозяйственным товаропроизводителям в области растениеводства</t>
  </si>
  <si>
    <t>Субсидии бюджетам субъектов Российской Федерации на повышение продуктивности в молочном скотоводстве</t>
  </si>
  <si>
    <t>000 2 02 25016 02 0000 150</t>
  </si>
  <si>
    <t>Субсидии бюджетам субъектов Российской Федерации на мероприятия федеральной целевой программы "Развитие водохозяйственного комплекса Российской Федерации в 2012 - 2020 годах"</t>
  </si>
  <si>
    <t>000 2 02 25542 02 0000 150</t>
  </si>
  <si>
    <t>Субсидии бюджетам субъектов Российской Федерации на содействие достижению целевых показателей реализации региональных программ развития агропромышленного комплекса</t>
  </si>
  <si>
    <t>000 2 02 25543 02 0000 150</t>
  </si>
  <si>
    <t>000 2 02 25567 02 0000 150</t>
  </si>
  <si>
    <t>Субсидии бюджетам субъектов Российской Федерации на реализацию мероприятий по устойчивому развитию сельских территорий</t>
  </si>
  <si>
    <t>000 2 02 25568 02 0000 150</t>
  </si>
  <si>
    <t>Субсидии бюджетам субъектов Российской Федерации на реализацию мероприятий в области мелиорации земель сельскохозяйственного назначения</t>
  </si>
  <si>
    <t>000 2 02 27112 02 0000 150</t>
  </si>
  <si>
    <t>Субсидии бюджетам субъектов Российской Федерации на софинансирование капитальных вложений в объекты муниципальной собственности</t>
  </si>
  <si>
    <t>000 2 02 35128 02 0000 150</t>
  </si>
  <si>
    <t>Субвенции бюджетам субъектов Российской Федерации на осуществление отдельных полномочий в области водных отношений</t>
  </si>
  <si>
    <t>000 2 02 35129 02 0000 150</t>
  </si>
  <si>
    <t>Субвенции бюджетам субъектов Российской Федерации на осуществление отдельных полномочий в области лесных отношений</t>
  </si>
  <si>
    <t>000 2 02 25028 02 0000 150</t>
  </si>
  <si>
    <t>Субсидии бюджетам субъектов Российской Федерации на поддержку региональных проектов в сфере информационных технологий</t>
  </si>
  <si>
    <t>000 2 02 10000 00 0000 150</t>
  </si>
  <si>
    <t>000 2 02 20000 00 0000 150</t>
  </si>
  <si>
    <t>000 2 02 30000 00 0000 150</t>
  </si>
  <si>
    <t>000 2 02 40000 00 0000 150</t>
  </si>
  <si>
    <t>000 2 02 35118 02 0000 150</t>
  </si>
  <si>
    <t>Субвенции бюджетам субъектов Российской Федерации на осуществление первичного воинского учета на территориях, где отсутствуют военные комиссариаты</t>
  </si>
  <si>
    <t>000 2 02 35120 02 0000 150</t>
  </si>
  <si>
    <t>Субвенции бюджетам субъектов Российской Федерации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</si>
  <si>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000 2 02 35900 02 0000 150</t>
  </si>
  <si>
    <t>Единая субвенция бюджетам субъектов Российской Федерации и бюджету г. Байконура</t>
  </si>
  <si>
    <t>000 2 02 45141 02 0000 150</t>
  </si>
  <si>
    <t>Межбюджетные трансферты, передаваемые бюджетам субъектов Российской Федерации на обеспечение деятельности депутатов Государственной Думы и их помощников в избирательных округах</t>
  </si>
  <si>
    <t>000 2 02 45142 02 0000 150</t>
  </si>
  <si>
    <t>Межбюджетные трансферты, передаваемые бюджетам субъектов Российской Федерации на обеспечение членов Совета Федерации и их помощников в субъектах Российской Федерации</t>
  </si>
  <si>
    <t>000 2 02 25527 02 0000 150</t>
  </si>
  <si>
    <t>Субсидии бюджетам субъектов Российской Федерации на государственную поддержку малого и среднего предпринимательства, включая крестьянские (фермерские) хозяйства, а также на реализацию мероприятий по поддержке молодежного предпринимательства</t>
  </si>
  <si>
    <t>000 2 02 27111 02 0000 150</t>
  </si>
  <si>
    <t>Субсидии бюджетам субъектов Российской Федерации на софинансирование капитальных вложений в объекты государственной собственности субъектов Российской Федерации</t>
  </si>
  <si>
    <t>Субсидии бюджетам субъектов Российской Федерации на реализацию мероприятий, предусмотренных региональной программой переселения, включенной в Государственную программу по оказанию содействия добровольному переселению в Российскую Федерацию соотечественников, проживающих за рубежом</t>
  </si>
  <si>
    <t>000 2 02 25086 02 0000 150</t>
  </si>
  <si>
    <t>000 2 02 25138 02 0000 150</t>
  </si>
  <si>
    <t>000 2 02 25202 02 0000 150</t>
  </si>
  <si>
    <t>Субсидии бюджетам субъектов Российской Федерации на реализацию мероприятий по предупреждению и борьбе с социально значимыми инфекционными заболеваниями</t>
  </si>
  <si>
    <t>000 2 02 25228 02 0000 150</t>
  </si>
  <si>
    <t xml:space="preserve">Субсидии бюджетам субъектов Российской Федерации на оснащение объектов спортивной инфраструктуры спортивно-технологическим оборудованием </t>
  </si>
  <si>
    <t>000 2 02 25229 02 0000 150</t>
  </si>
  <si>
    <t>Субсидии бюджетам субъектов Российской Федерации на приобретение спортивного оборудования и инвентаря для приведения организаций спортивной подготовки в нормативное состояние</t>
  </si>
  <si>
    <t>000 2 02 25382 02 0000 150</t>
  </si>
  <si>
    <t>Субсидии бюджетам субъектов Российской Федерации на реализацию отдельных мероприятий государственной программы Российской Федерации "Развитие здравоохранения"</t>
  </si>
  <si>
    <t>000 2 02 25402 02 0000 150</t>
  </si>
  <si>
    <t>Субсидии бюджетам субъектов Российской Федерации на софинансирование расходов, возникающих при оказании гражданам Российской Федерации высокотехнологичной медицинской помощи, не включенной в базовую программу обязательного медицинского страхования</t>
  </si>
  <si>
    <t>000 2 02 35137 02 0000 150</t>
  </si>
  <si>
    <t>Субвенции бюджетам субъектов Российской Федерации на осуществление переданных полномочий Российской Федерации по предоставлению отдельных мер социальной поддержки граждан, подвергшихся воздействию радиации</t>
  </si>
  <si>
    <t>000 2 02 35220 02 0000 150</t>
  </si>
  <si>
    <t>Субвенции бюджетам субъектов Российской Федерации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</si>
  <si>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000 2 02 35240 02 0000 150</t>
  </si>
  <si>
    <t>Субвенции бюджетам субъектов Российской Федерации на выплату государственного единовременного пособия и ежемесячной денежной компенсации гражданам при возникновении поствакцинальных осложнений</t>
  </si>
  <si>
    <t>000 2 02 35260 02 0000 150</t>
  </si>
  <si>
    <t>Субвенции бюджетам субъектов Российской Федерации на выплату единовременного пособия при всех формах устройства детей, лишенных родительского попечения, в семью</t>
  </si>
  <si>
    <t>000 2 02 35270 02 0000 150</t>
  </si>
  <si>
    <t>Субвенции бюджетам субъектов Российской Федерации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</t>
  </si>
  <si>
    <t>000 2 02 35280 02 0000 150</t>
  </si>
  <si>
    <t>000 2 02 35290 02 0000 150</t>
  </si>
  <si>
    <t>Субвенции бюджетам субъектов Российской Федерации на реализацию полномочий Российской Федерации по осуществлению социальных выплат безработным гражданам</t>
  </si>
  <si>
    <t>000 2 02 35380 02 0000 150</t>
  </si>
  <si>
    <t>Субвенции бюджетам субъектов Российской Федерации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</si>
  <si>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>000 2 02 35573 02 0000 150</t>
  </si>
  <si>
    <t>Субвенции бюджетам субъектов Российской Федерации на выполнение полномочий Российской Федерации по осуществлению ежемесячной выплаты в связи с рождением (усыновлением) первого ребенка</t>
  </si>
  <si>
    <t>000 2 02 45161 02 0000 150</t>
  </si>
  <si>
    <t>Межбюджетные трансферты, передаваемые бюджетам субъектов Российской Федерации на реализацию отдельных полномочий в области лекарственного обеспечения</t>
  </si>
  <si>
    <t>000 2 02 25520 02 0000 150</t>
  </si>
  <si>
    <t>Субсидии бюджетам субъектов Российской Федерации на реализацию мероприятий по содействию созданию в субъектах Российской Федерации новых мест в общеобразовательных организациях</t>
  </si>
  <si>
    <t>000 2 02 35135 02 0000 150</t>
  </si>
  <si>
    <t>Субвенции бюджетам субъектов Российской Федерации на осуществление полномочий по обеспечению жильем отдельных категорий граждан, установленных Федеральным законом от 12 января 1995 года № 5-ФЗ "О ветеранах"</t>
  </si>
  <si>
    <t>000 2 02 35176 02 0000 150</t>
  </si>
  <si>
    <t>Субвенции бюджетам субъектов Российской Федерации на осуществление полномочий по обеспечению жильем отдельных категорий граждан, установленных Федеральным законом от 24 ноября 1995 года № 181-ФЗ "О социальной защите инвалидов в Российской Федерации"</t>
  </si>
  <si>
    <t>000 2 02 25082 02 0000 150</t>
  </si>
  <si>
    <t>Субсидии бюджетам субъектов Российской Федерации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</si>
  <si>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000 2 02 25462 02 0000 150</t>
  </si>
  <si>
    <t>Субсидии бюджетам субъектов Российской Федерации на компенсацию отдельным категориям граждан оплаты взноса на капитальный ремонт общего имущества в многоквартирном доме</t>
  </si>
  <si>
    <t>000 2 02 35250 02 0000 150</t>
  </si>
  <si>
    <t>Субвенции бюджетам субъектов Российской Федерации на оплату жилищно-коммунальных услуг отдельным категориям граждан</t>
  </si>
  <si>
    <t>000 1 15 00000 00 0000 000</t>
  </si>
  <si>
    <t>Административные платежи и сборы</t>
  </si>
  <si>
    <t>000 1 15 02020 02 0000 140</t>
  </si>
  <si>
    <t>Платежи, взимаемые государственными органами (организациями) субъектов Российской Федерации за выполнение определенных функций</t>
  </si>
  <si>
    <t>000 2 02 15001 02 0000 150</t>
  </si>
  <si>
    <t>Дотации бюджетам субъектов Российской Федерации на выравнивание бюджетной обеспеченности</t>
  </si>
  <si>
    <t>000 2 02 25111 02 0000 150</t>
  </si>
  <si>
    <t>Субсидии бюджетам на софинансирование капитальных вложений в объекты государственной собственности субъектов Российской Федерации</t>
  </si>
  <si>
    <t>Поправки
2020</t>
  </si>
  <si>
    <t>Поправки
2021</t>
  </si>
  <si>
    <t>Субвенции бюджетам субъектов Российской Федерации на выплату инвалидам компенсаций страховых премий по договорам обязательного страхования гражданской ответственности владельцев транспортных средств</t>
  </si>
  <si>
    <t>000 2 02 25297 02 0000 150</t>
  </si>
  <si>
    <t xml:space="preserve">Субсидии бюджетам субъектов Российской Федерации на введение в промышленную эксплуатацию мощностей по обработке твердых коммунальных отходов и мощностей по утилизации отходов и фракций после обработки твердых коммунальных отходов </t>
  </si>
  <si>
    <t>000 2 02 25114 02 0000 150</t>
  </si>
  <si>
    <t xml:space="preserve">Субсидии бюджетам субъектов Российской Федерации на реализацию региональных проектов "Создание единого цифрового контура в здравоохранении на основе единой государственной информационной системы здравоохранения (ЕГИСЗ)" </t>
  </si>
  <si>
    <t>000 2 02 25170 02 0000 150</t>
  </si>
  <si>
    <t xml:space="preserve">Субсидии бюджетам субъектов Российской Федерации на развитие материально-технической базы детских поликлиник и детских поликлинических отделений медицинских организаций, оказывающих первичную медико-санитарную помощь </t>
  </si>
  <si>
    <t>000 2 02 25201 02 0000 150</t>
  </si>
  <si>
    <t>Субсидии бюджетам субъектов Российской Федерации на развитие паллиативной медицинской помощи</t>
  </si>
  <si>
    <t>Субсидии бюджетам субъектов Российской Федерации на обеспечение авиационным обслуживанием для оказания медицинской помощи</t>
  </si>
  <si>
    <t>000 2 02 25554 02 0000 150</t>
  </si>
  <si>
    <t>000 2 02 45190 02 0000 150</t>
  </si>
  <si>
    <t>Межбюджетные трансферты, передаваемые бюджетам субъектов Российской Федерации на переоснащение медицинских организаций, оказывающих медицинскую помощь больным с онкологическими заболеваниями</t>
  </si>
  <si>
    <t>000 2 02 45192 02 0000 150</t>
  </si>
  <si>
    <t xml:space="preserve">Межбюджетные трансферты, передаваемые бюджетам субъектов Российской Федерации на оснащение оборудованием региональных сосудистых центров и первичных сосудистых отделений </t>
  </si>
  <si>
    <t>000 2 02 45216 02 0000 150</t>
  </si>
  <si>
    <t>000 2 02 45294 02 0000 150</t>
  </si>
  <si>
    <t>Межбюджетные трансферты, передаваемые бюджетам субъектов Российской Федерации на организацию профессионального обучения и дополнительного профессионального образования лиц предпенсионного возраста</t>
  </si>
  <si>
    <t>000 2 02 45295 02 0000 150</t>
  </si>
  <si>
    <t xml:space="preserve">Межбюджетные трансферты, передаваемые бюджетам субъектов Российской Федерации на проведение скринингов граждан 65 лет и старше, проживающих в сельской местности </t>
  </si>
  <si>
    <t>Межбюджетные трансферты, передаваемые бюджетам субъектов Российской Федерации на проведение вакцинации против пневмококковой инфекции граждан старше трудоспособного возраста из групп риска, проживающих в организациях социального обслуживания</t>
  </si>
  <si>
    <t>000 2 02 45468 02 0000 150</t>
  </si>
  <si>
    <t>Субсидии бюджетам субъектов Российской Федерации на софинансирование капитальных вложений в объекты государственной (муниципальной) собственности в рамках реализации мероприятий по устойчивому развитию сельских территорий</t>
  </si>
  <si>
    <t>000 2 02 27567 02 0000 150</t>
  </si>
  <si>
    <t>000 2 02 27386 02 0000 150</t>
  </si>
  <si>
    <t>Субсидии бюджетам субъектов Российской Федерации на софинансирование капитальных вложений в объекты государственной (муниципальной) собственности в рамках реализации подпрограммы "Гражданская авиация и аэронавигационное обслуживание" государственной программы Российской Федерации "Развитие транспортной системы"</t>
  </si>
  <si>
    <t>Межбюджетные трансферты, передаваемые бюджетам субъектов Российской Федерации на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</si>
  <si>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000 2 02 45393 02 0000 150</t>
  </si>
  <si>
    <t>Субсидии бюджетам субъектов Российской Федерации на единовременные компенсационные выплаты  медицинским работникам (врачам, фельдшерам) в возрасте до 50 лет, прибывшим (переехавшим) на работу в сельские населенные пункты, либо рабочие поселки, либо поселки городского типа, либо города с населением до 50 тыс. человек</t>
  </si>
  <si>
    <t>Субсидии бюджетам субъектов Российской Федерации на восстановление и экологическую реабилитацию водных объектов</t>
  </si>
  <si>
    <t>000 2 02 25057 02 0000 150</t>
  </si>
  <si>
    <t>000 2 02 25566 02 0000 150</t>
  </si>
  <si>
    <t>Субсидии бюджетам субъектов Российской Федерации на мероприятия в области обращения с отходами</t>
  </si>
  <si>
    <t>000 2 02 35429 02 0000 150</t>
  </si>
  <si>
    <t>Субвенции бюджетам субъектов Российской Федерации на увеличение площади лесовосстановления</t>
  </si>
  <si>
    <t>000 2 02 35430 02 0000 150</t>
  </si>
  <si>
    <t>Субвенции бюджетам субъектов Российской Федерации на оснащение учреждений, выполняющих мероприятия по воспроизводству лесов, специализированной лесохозяйственной техникой и оборудованием для проведения комплекса мероприятий по лесовосстановлению и лесоразведению</t>
  </si>
  <si>
    <t>000 2 02 35432 02 0000 150</t>
  </si>
  <si>
    <t>Субвенции бюджетам субъектов Российской Федерации на оснащение специализированных учреждений органов государственной власти субъектов Российской Федерации лесопожарной техникой и оборудованием для проведения комплекса мероприятий по охране лесов от пожаров</t>
  </si>
  <si>
    <t>000 2 02 25013 02 0000 150</t>
  </si>
  <si>
    <t>Субсидии бюджетам субъектов Российской Федерации на сокращение доли загрязненных сточных вод</t>
  </si>
  <si>
    <t xml:space="preserve">Субсидии бюджетам субъектов Российской Федерации на 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 </t>
  </si>
  <si>
    <t>000 2 02 25232 02 0000 150</t>
  </si>
  <si>
    <t>000 2 02 25243 02 0000 150</t>
  </si>
  <si>
    <t>Субсидии бюджетам субъектов Российской Федерации на строительство и реконструкцию (модернизацию) объектов питьевого водоснабжения</t>
  </si>
  <si>
    <t>000 2 02 27217 02 0000 150</t>
  </si>
  <si>
    <t xml:space="preserve">Субсидии бюджетам субъектов Российской Федерации на софинансирование капитальных вложений в объекты государственной (муниципальной) собственности в рамках создания и модернизации объектов спортивной инфраструктуры муниципальной собственности для занятий физической культурой и спортом </t>
  </si>
  <si>
    <t>Межбюджетные трансферты, передаваемые бюджетам субъектов Российской Федерации на финансовое обеспечение расходов на организационные мероприятия, связанные с обеспечением лиц лекарственными препаратами, предназначенными для лечения больных гемофилией, муковисцидозом, гипофизарным нанизмом, болезнью Гоше, злокачественными новообразованиями лимфоидной, кроветворной и родственных им тканей, рассеянным склерозом, гемолитико-уремическим синдромом, юношеским артритом с системным началом, мукополисахаридозом I, II и VI типов, а также после трансплантации органов и (или) тканей</t>
  </si>
  <si>
    <t>к Закону Ярославской области</t>
  </si>
  <si>
    <t>Приложение 6</t>
  </si>
  <si>
    <t>от 24.12.2018 № 93-з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</si>
</sst>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₽_-;\-* #,##0.00\ _₽_-;_-* &quot;-&quot;??\ _₽_-;_-@_-"/>
  </numFmts>
  <fonts count="13" x14ac:knownFonts="1">
    <font>
      <sz val="11"/>
      <color theme="1"/>
      <name val="Times New Roman"/>
      <family val="2"/>
      <charset val="204"/>
    </font>
    <font>
      <sz val="10"/>
      <name val="Arial"/>
      <family val="2"/>
      <charset val="204"/>
    </font>
    <font>
      <sz val="12"/>
      <name val="Times New Roman"/>
      <family val="2"/>
      <charset val="204"/>
    </font>
    <font>
      <sz val="11"/>
      <name val="Times New Roman"/>
      <family val="2"/>
      <charset val="204"/>
    </font>
    <font>
      <b/>
      <sz val="14"/>
      <name val="Times New Roman"/>
      <family val="2"/>
      <charset val="204"/>
    </font>
    <font>
      <sz val="8"/>
      <name val="Times New Roman"/>
      <family val="2"/>
      <charset val="204"/>
    </font>
    <font>
      <b/>
      <sz val="12"/>
      <name val="Times New Roman"/>
      <family val="2"/>
      <charset val="204"/>
    </font>
    <font>
      <i/>
      <sz val="12"/>
      <name val="Times New Roman"/>
      <family val="2"/>
      <charset val="204"/>
    </font>
    <font>
      <sz val="11"/>
      <color theme="1"/>
      <name val="Times New Roman"/>
      <family val="2"/>
      <charset val="204"/>
    </font>
    <font>
      <sz val="12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0"/>
      <color rgb="FF000000"/>
      <name val="Arial"/>
      <family val="2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8" fillId="0" borderId="0"/>
    <xf numFmtId="0" fontId="11" fillId="0" borderId="0"/>
    <xf numFmtId="0" fontId="1" fillId="0" borderId="0"/>
    <xf numFmtId="43" fontId="8" fillId="0" borderId="0" applyFont="0" applyFill="0" applyBorder="0" applyAlignment="0" applyProtection="0"/>
  </cellStyleXfs>
  <cellXfs count="32">
    <xf numFmtId="0" fontId="0" fillId="0" borderId="0" xfId="0"/>
    <xf numFmtId="0" fontId="3" fillId="2" borderId="0" xfId="0" applyFont="1" applyFill="1" applyBorder="1"/>
    <xf numFmtId="0" fontId="7" fillId="2" borderId="1" xfId="0" applyFont="1" applyFill="1" applyBorder="1" applyAlignment="1">
      <alignment horizontal="left" vertical="top" wrapText="1"/>
    </xf>
    <xf numFmtId="0" fontId="7" fillId="2" borderId="1" xfId="0" applyFont="1" applyFill="1" applyBorder="1" applyAlignment="1">
      <alignment vertical="top" wrapText="1"/>
    </xf>
    <xf numFmtId="3" fontId="7" fillId="2" borderId="1" xfId="0" applyNumberFormat="1" applyFont="1" applyFill="1" applyBorder="1" applyAlignment="1">
      <alignment horizontal="right"/>
    </xf>
    <xf numFmtId="0" fontId="3" fillId="2" borderId="0" xfId="0" applyFont="1" applyFill="1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4" fillId="2" borderId="0" xfId="0" applyFont="1" applyFill="1" applyAlignment="1">
      <alignment horizontal="center"/>
    </xf>
    <xf numFmtId="0" fontId="5" fillId="2" borderId="0" xfId="0" applyFont="1" applyFill="1"/>
    <xf numFmtId="0" fontId="2" fillId="2" borderId="1" xfId="0" applyFont="1" applyFill="1" applyBorder="1" applyAlignment="1">
      <alignment horizontal="center" vertical="center" wrapText="1"/>
    </xf>
    <xf numFmtId="3" fontId="2" fillId="2" borderId="1" xfId="0" applyNumberFormat="1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left" vertical="top" wrapText="1"/>
    </xf>
    <xf numFmtId="3" fontId="6" fillId="2" borderId="1" xfId="0" applyNumberFormat="1" applyFont="1" applyFill="1" applyBorder="1" applyAlignment="1">
      <alignment horizontal="right" wrapText="1"/>
    </xf>
    <xf numFmtId="0" fontId="2" fillId="2" borderId="1" xfId="0" applyFont="1" applyFill="1" applyBorder="1" applyAlignment="1">
      <alignment horizontal="left" vertical="top" wrapText="1"/>
    </xf>
    <xf numFmtId="3" fontId="2" fillId="2" borderId="1" xfId="0" applyNumberFormat="1" applyFont="1" applyFill="1" applyBorder="1" applyAlignment="1">
      <alignment horizontal="right"/>
    </xf>
    <xf numFmtId="3" fontId="2" fillId="2" borderId="1" xfId="0" applyNumberFormat="1" applyFont="1" applyFill="1" applyBorder="1" applyAlignment="1">
      <alignment horizontal="right" wrapText="1"/>
    </xf>
    <xf numFmtId="0" fontId="9" fillId="2" borderId="1" xfId="0" applyFont="1" applyFill="1" applyBorder="1" applyAlignment="1">
      <alignment horizontal="left" vertical="top" wrapText="1"/>
    </xf>
    <xf numFmtId="3" fontId="9" fillId="2" borderId="1" xfId="0" applyNumberFormat="1" applyFont="1" applyFill="1" applyBorder="1" applyAlignment="1">
      <alignment horizontal="right" wrapText="1"/>
    </xf>
    <xf numFmtId="0" fontId="12" fillId="2" borderId="0" xfId="0" applyFont="1" applyFill="1"/>
    <xf numFmtId="3" fontId="9" fillId="2" borderId="1" xfId="0" applyNumberFormat="1" applyFont="1" applyFill="1" applyBorder="1" applyAlignment="1">
      <alignment horizontal="right"/>
    </xf>
    <xf numFmtId="3" fontId="6" fillId="2" borderId="1" xfId="0" applyNumberFormat="1" applyFont="1" applyFill="1" applyBorder="1" applyAlignment="1">
      <alignment horizontal="right"/>
    </xf>
    <xf numFmtId="3" fontId="3" fillId="2" borderId="0" xfId="0" applyNumberFormat="1" applyFont="1" applyFill="1"/>
    <xf numFmtId="0" fontId="10" fillId="2" borderId="1" xfId="0" applyFont="1" applyFill="1" applyBorder="1" applyAlignment="1">
      <alignment vertical="top" wrapText="1"/>
    </xf>
    <xf numFmtId="0" fontId="6" fillId="2" borderId="1" xfId="1" applyNumberFormat="1" applyFont="1" applyFill="1" applyBorder="1" applyAlignment="1" applyProtection="1">
      <alignment horizontal="left" vertical="top" wrapText="1"/>
      <protection hidden="1"/>
    </xf>
    <xf numFmtId="0" fontId="9" fillId="2" borderId="0" xfId="4" applyFont="1" applyFill="1"/>
    <xf numFmtId="0" fontId="2" fillId="2" borderId="0" xfId="0" applyFont="1" applyFill="1" applyAlignment="1"/>
    <xf numFmtId="43" fontId="3" fillId="2" borderId="0" xfId="5" applyFont="1" applyFill="1"/>
    <xf numFmtId="0" fontId="2" fillId="0" borderId="0" xfId="0" applyFont="1" applyFill="1" applyAlignment="1">
      <alignment horizontal="right"/>
    </xf>
    <xf numFmtId="0" fontId="6" fillId="2" borderId="1" xfId="0" applyFont="1" applyFill="1" applyBorder="1" applyAlignment="1">
      <alignment horizontal="left"/>
    </xf>
    <xf numFmtId="0" fontId="4" fillId="2" borderId="0" xfId="0" applyFont="1" applyFill="1" applyAlignment="1">
      <alignment horizontal="center"/>
    </xf>
    <xf numFmtId="0" fontId="4" fillId="2" borderId="0" xfId="0" applyFont="1" applyFill="1" applyAlignment="1">
      <alignment horizontal="center" wrapText="1"/>
    </xf>
  </cellXfs>
  <cellStyles count="6">
    <cellStyle name="Обычный" xfId="0" builtinId="0"/>
    <cellStyle name="Обычный 2" xfId="2"/>
    <cellStyle name="Обычный 2 2" xfId="4"/>
    <cellStyle name="Обычный 3" xfId="3"/>
    <cellStyle name="Обычный_Tmp1" xfId="1"/>
    <cellStyle name="Финансовый" xfId="5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21"/>
  <sheetViews>
    <sheetView tabSelected="1" view="pageBreakPreview" zoomScale="80" zoomScaleNormal="100" zoomScaleSheetLayoutView="80" workbookViewId="0">
      <selection activeCell="I3" sqref="I3"/>
    </sheetView>
  </sheetViews>
  <sheetFormatPr defaultColWidth="9.140625" defaultRowHeight="15.75" x14ac:dyDescent="0.25"/>
  <cols>
    <col min="1" max="1" width="1" style="5" customWidth="1"/>
    <col min="2" max="2" width="28.7109375" style="6" customWidth="1"/>
    <col min="3" max="3" width="52.7109375" style="26" customWidth="1"/>
    <col min="4" max="5" width="20.42578125" style="5" hidden="1" customWidth="1"/>
    <col min="6" max="6" width="20.42578125" style="5" customWidth="1"/>
    <col min="7" max="8" width="20.7109375" style="5" hidden="1" customWidth="1"/>
    <col min="9" max="9" width="20.7109375" style="5" customWidth="1"/>
    <col min="10" max="10" width="2.28515625" style="5" customWidth="1"/>
    <col min="11" max="11" width="9.140625" style="5"/>
    <col min="12" max="13" width="12.7109375" style="5" bestFit="1" customWidth="1"/>
    <col min="14" max="14" width="13.5703125" style="5" bestFit="1" customWidth="1"/>
    <col min="15" max="16384" width="9.140625" style="5"/>
  </cols>
  <sheetData>
    <row r="1" spans="1:9" x14ac:dyDescent="0.25">
      <c r="C1" s="7"/>
      <c r="H1" s="7"/>
      <c r="I1" s="28" t="s">
        <v>219</v>
      </c>
    </row>
    <row r="2" spans="1:9" x14ac:dyDescent="0.25">
      <c r="C2" s="7"/>
      <c r="H2" s="7"/>
      <c r="I2" s="28" t="s">
        <v>218</v>
      </c>
    </row>
    <row r="3" spans="1:9" ht="20.25" customHeight="1" x14ac:dyDescent="0.25">
      <c r="C3" s="7"/>
      <c r="I3" s="28" t="s">
        <v>220</v>
      </c>
    </row>
    <row r="4" spans="1:9" x14ac:dyDescent="0.25">
      <c r="C4" s="7"/>
    </row>
    <row r="5" spans="1:9" ht="46.5" customHeight="1" x14ac:dyDescent="0.3">
      <c r="B5" s="31" t="s">
        <v>76</v>
      </c>
      <c r="C5" s="31"/>
      <c r="D5" s="31"/>
      <c r="E5" s="31"/>
      <c r="F5" s="31"/>
      <c r="G5" s="31"/>
      <c r="H5" s="31"/>
      <c r="I5" s="31"/>
    </row>
    <row r="6" spans="1:9" ht="18.75" x14ac:dyDescent="0.3">
      <c r="B6" s="30"/>
      <c r="C6" s="30"/>
      <c r="D6" s="30"/>
      <c r="E6" s="8"/>
      <c r="F6" s="8"/>
      <c r="G6" s="8"/>
      <c r="H6" s="8"/>
      <c r="I6" s="8"/>
    </row>
    <row r="7" spans="1:9" ht="35.25" customHeight="1" x14ac:dyDescent="0.25">
      <c r="A7" s="9"/>
      <c r="B7" s="10" t="s">
        <v>75</v>
      </c>
      <c r="C7" s="10" t="s">
        <v>0</v>
      </c>
      <c r="D7" s="11" t="s">
        <v>74</v>
      </c>
      <c r="E7" s="11" t="s">
        <v>168</v>
      </c>
      <c r="F7" s="11" t="s">
        <v>74</v>
      </c>
      <c r="G7" s="11" t="s">
        <v>77</v>
      </c>
      <c r="H7" s="11" t="s">
        <v>169</v>
      </c>
      <c r="I7" s="11" t="s">
        <v>77</v>
      </c>
    </row>
    <row r="8" spans="1:9" ht="23.25" customHeight="1" x14ac:dyDescent="0.25">
      <c r="B8" s="12" t="s">
        <v>1</v>
      </c>
      <c r="C8" s="12" t="s">
        <v>2</v>
      </c>
      <c r="D8" s="13">
        <f>SUM(D9+D12+D14+D16+D20+D23+D24+D31+D35+D36+D37+D39+D40)</f>
        <v>64623745940</v>
      </c>
      <c r="E8" s="13">
        <f t="shared" ref="E8:F8" si="0">SUM(E9+E12+E14+E16+E20+E23+E24+E31+E35+E36+E37+E39+E40)</f>
        <v>37806300</v>
      </c>
      <c r="F8" s="13">
        <f t="shared" si="0"/>
        <v>64661552240</v>
      </c>
      <c r="G8" s="13">
        <f>SUM(G9+G12+G14+G16+G20+G23+G24+G31+G35+G36+G37+G39+G40)</f>
        <v>71957277890</v>
      </c>
      <c r="H8" s="13">
        <f t="shared" ref="H8:I8" si="1">SUM(H9+H12+H14+H16+H20+H23+H24+H31+H35+H36+H37+H39+H40)</f>
        <v>373947300</v>
      </c>
      <c r="I8" s="13">
        <f t="shared" si="1"/>
        <v>72331225190</v>
      </c>
    </row>
    <row r="9" spans="1:9" ht="24.75" customHeight="1" x14ac:dyDescent="0.25">
      <c r="B9" s="12" t="s">
        <v>51</v>
      </c>
      <c r="C9" s="12" t="s">
        <v>3</v>
      </c>
      <c r="D9" s="13">
        <f>D10+D11</f>
        <v>40452463000</v>
      </c>
      <c r="E9" s="13">
        <f t="shared" ref="E9:F9" si="2">E10+E11</f>
        <v>0</v>
      </c>
      <c r="F9" s="13">
        <f t="shared" si="2"/>
        <v>40452463000</v>
      </c>
      <c r="G9" s="13">
        <f t="shared" ref="G9:I9" si="3">G10+G11</f>
        <v>45588272000</v>
      </c>
      <c r="H9" s="13">
        <f t="shared" si="3"/>
        <v>0</v>
      </c>
      <c r="I9" s="13">
        <f t="shared" si="3"/>
        <v>45588272000</v>
      </c>
    </row>
    <row r="10" spans="1:9" ht="21.75" customHeight="1" x14ac:dyDescent="0.25">
      <c r="B10" s="14" t="s">
        <v>52</v>
      </c>
      <c r="C10" s="14" t="s">
        <v>4</v>
      </c>
      <c r="D10" s="15">
        <v>22155180000</v>
      </c>
      <c r="E10" s="15"/>
      <c r="F10" s="15">
        <f>D10+E10</f>
        <v>22155180000</v>
      </c>
      <c r="G10" s="15">
        <v>26010180000</v>
      </c>
      <c r="H10" s="15"/>
      <c r="I10" s="15">
        <f>G10+H10</f>
        <v>26010180000</v>
      </c>
    </row>
    <row r="11" spans="1:9" ht="21" customHeight="1" x14ac:dyDescent="0.25">
      <c r="B11" s="14" t="s">
        <v>50</v>
      </c>
      <c r="C11" s="14" t="s">
        <v>5</v>
      </c>
      <c r="D11" s="16">
        <v>18297283000</v>
      </c>
      <c r="E11" s="16"/>
      <c r="F11" s="16">
        <f>D11+E11</f>
        <v>18297283000</v>
      </c>
      <c r="G11" s="16">
        <v>19578092000</v>
      </c>
      <c r="H11" s="16"/>
      <c r="I11" s="16">
        <f>G11+H11</f>
        <v>19578092000</v>
      </c>
    </row>
    <row r="12" spans="1:9" ht="33.75" customHeight="1" x14ac:dyDescent="0.25">
      <c r="B12" s="12" t="s">
        <v>6</v>
      </c>
      <c r="C12" s="12" t="s">
        <v>7</v>
      </c>
      <c r="D12" s="13">
        <f>D13</f>
        <v>13488481000</v>
      </c>
      <c r="E12" s="13">
        <f t="shared" ref="E12:F12" si="4">E13</f>
        <v>45989000</v>
      </c>
      <c r="F12" s="13">
        <f t="shared" si="4"/>
        <v>13534470000</v>
      </c>
      <c r="G12" s="13">
        <f t="shared" ref="G12:I12" si="5">G13</f>
        <v>15260892000</v>
      </c>
      <c r="H12" s="13">
        <f t="shared" si="5"/>
        <v>382130000</v>
      </c>
      <c r="I12" s="13">
        <f t="shared" si="5"/>
        <v>15643022000</v>
      </c>
    </row>
    <row r="13" spans="1:9" ht="35.25" customHeight="1" x14ac:dyDescent="0.25">
      <c r="B13" s="14" t="s">
        <v>8</v>
      </c>
      <c r="C13" s="14" t="s">
        <v>9</v>
      </c>
      <c r="D13" s="16">
        <v>13488481000</v>
      </c>
      <c r="E13" s="16">
        <v>45989000</v>
      </c>
      <c r="F13" s="16">
        <f>D13+E13</f>
        <v>13534470000</v>
      </c>
      <c r="G13" s="16">
        <v>15260892000</v>
      </c>
      <c r="H13" s="16">
        <v>382130000</v>
      </c>
      <c r="I13" s="16">
        <f>G13+H13</f>
        <v>15643022000</v>
      </c>
    </row>
    <row r="14" spans="1:9" ht="19.5" customHeight="1" x14ac:dyDescent="0.25">
      <c r="B14" s="12" t="s">
        <v>48</v>
      </c>
      <c r="C14" s="12" t="s">
        <v>10</v>
      </c>
      <c r="D14" s="13">
        <f>D15</f>
        <v>2922333000</v>
      </c>
      <c r="E14" s="13">
        <f t="shared" ref="E14:F14" si="6">E15</f>
        <v>0</v>
      </c>
      <c r="F14" s="13">
        <f t="shared" si="6"/>
        <v>2922333000</v>
      </c>
      <c r="G14" s="13">
        <f t="shared" ref="G14:I14" si="7">G15</f>
        <v>3050916000</v>
      </c>
      <c r="H14" s="13">
        <f t="shared" si="7"/>
        <v>0</v>
      </c>
      <c r="I14" s="13">
        <f t="shared" si="7"/>
        <v>3050916000</v>
      </c>
    </row>
    <row r="15" spans="1:9" ht="36" customHeight="1" x14ac:dyDescent="0.25">
      <c r="B15" s="14" t="s">
        <v>49</v>
      </c>
      <c r="C15" s="14" t="s">
        <v>11</v>
      </c>
      <c r="D15" s="16">
        <v>2922333000</v>
      </c>
      <c r="E15" s="16"/>
      <c r="F15" s="16">
        <f>D15+E15</f>
        <v>2922333000</v>
      </c>
      <c r="G15" s="16">
        <v>3050916000</v>
      </c>
      <c r="H15" s="16"/>
      <c r="I15" s="16">
        <f>G15+H15</f>
        <v>3050916000</v>
      </c>
    </row>
    <row r="16" spans="1:9" ht="18.75" customHeight="1" x14ac:dyDescent="0.25">
      <c r="B16" s="12" t="s">
        <v>44</v>
      </c>
      <c r="C16" s="12" t="s">
        <v>12</v>
      </c>
      <c r="D16" s="13">
        <f>SUM(D17:D19)</f>
        <v>6849440000</v>
      </c>
      <c r="E16" s="13">
        <f t="shared" ref="E16:F16" si="8">SUM(E17:E19)</f>
        <v>-23500000</v>
      </c>
      <c r="F16" s="13">
        <f t="shared" si="8"/>
        <v>6825940000</v>
      </c>
      <c r="G16" s="13">
        <f t="shared" ref="G16:I16" si="9">SUM(G17:G19)</f>
        <v>7128340000</v>
      </c>
      <c r="H16" s="13">
        <f t="shared" si="9"/>
        <v>-23500000</v>
      </c>
      <c r="I16" s="13">
        <f t="shared" si="9"/>
        <v>7104840000</v>
      </c>
    </row>
    <row r="17" spans="2:9" ht="17.25" customHeight="1" x14ac:dyDescent="0.25">
      <c r="B17" s="14" t="s">
        <v>45</v>
      </c>
      <c r="C17" s="14" t="s">
        <v>13</v>
      </c>
      <c r="D17" s="15">
        <v>5434800000</v>
      </c>
      <c r="E17" s="15">
        <v>-23500000</v>
      </c>
      <c r="F17" s="15">
        <f>D17+E17</f>
        <v>5411300000</v>
      </c>
      <c r="G17" s="15">
        <v>5676800000</v>
      </c>
      <c r="H17" s="15">
        <v>-23500000</v>
      </c>
      <c r="I17" s="15">
        <f>G17+H17</f>
        <v>5653300000</v>
      </c>
    </row>
    <row r="18" spans="2:9" ht="18" customHeight="1" x14ac:dyDescent="0.25">
      <c r="B18" s="14" t="s">
        <v>46</v>
      </c>
      <c r="C18" s="14" t="s">
        <v>14</v>
      </c>
      <c r="D18" s="16">
        <v>1409300000</v>
      </c>
      <c r="E18" s="16"/>
      <c r="F18" s="16">
        <f t="shared" ref="F18:F19" si="10">D18+E18</f>
        <v>1409300000</v>
      </c>
      <c r="G18" s="16">
        <v>1446200000</v>
      </c>
      <c r="H18" s="16"/>
      <c r="I18" s="16">
        <f t="shared" ref="I18:I19" si="11">G18+H18</f>
        <v>1446200000</v>
      </c>
    </row>
    <row r="19" spans="2:9" ht="23.25" customHeight="1" x14ac:dyDescent="0.25">
      <c r="B19" s="14" t="s">
        <v>57</v>
      </c>
      <c r="C19" s="14" t="s">
        <v>58</v>
      </c>
      <c r="D19" s="16">
        <v>5340000</v>
      </c>
      <c r="E19" s="16"/>
      <c r="F19" s="16">
        <f t="shared" si="10"/>
        <v>5340000</v>
      </c>
      <c r="G19" s="16">
        <v>5340000</v>
      </c>
      <c r="H19" s="16"/>
      <c r="I19" s="16">
        <f t="shared" si="11"/>
        <v>5340000</v>
      </c>
    </row>
    <row r="20" spans="2:9" ht="34.5" customHeight="1" x14ac:dyDescent="0.25">
      <c r="B20" s="12" t="s">
        <v>47</v>
      </c>
      <c r="C20" s="12" t="s">
        <v>15</v>
      </c>
      <c r="D20" s="13">
        <f>SUM(D21:D22)</f>
        <v>14679000</v>
      </c>
      <c r="E20" s="13">
        <f t="shared" ref="E20:F20" si="12">SUM(E21:E22)</f>
        <v>0</v>
      </c>
      <c r="F20" s="13">
        <f t="shared" si="12"/>
        <v>14679000</v>
      </c>
      <c r="G20" s="13">
        <f t="shared" ref="G20:I20" si="13">SUM(G21:G22)</f>
        <v>14746000</v>
      </c>
      <c r="H20" s="13">
        <f t="shared" si="13"/>
        <v>0</v>
      </c>
      <c r="I20" s="13">
        <f t="shared" si="13"/>
        <v>14746000</v>
      </c>
    </row>
    <row r="21" spans="2:9" ht="21" customHeight="1" x14ac:dyDescent="0.25">
      <c r="B21" s="17" t="s">
        <v>65</v>
      </c>
      <c r="C21" s="17" t="s">
        <v>66</v>
      </c>
      <c r="D21" s="18">
        <v>10015000</v>
      </c>
      <c r="E21" s="18"/>
      <c r="F21" s="18">
        <f>D21+E21</f>
        <v>10015000</v>
      </c>
      <c r="G21" s="18">
        <v>10074000</v>
      </c>
      <c r="H21" s="18"/>
      <c r="I21" s="18">
        <f>G21+H21</f>
        <v>10074000</v>
      </c>
    </row>
    <row r="22" spans="2:9" ht="51" customHeight="1" x14ac:dyDescent="0.25">
      <c r="B22" s="14" t="s">
        <v>69</v>
      </c>
      <c r="C22" s="14" t="s">
        <v>70</v>
      </c>
      <c r="D22" s="16">
        <v>4664000</v>
      </c>
      <c r="E22" s="16"/>
      <c r="F22" s="16">
        <f>D22+E22</f>
        <v>4664000</v>
      </c>
      <c r="G22" s="16">
        <v>4672000</v>
      </c>
      <c r="H22" s="16"/>
      <c r="I22" s="16">
        <f>G22+H22</f>
        <v>4672000</v>
      </c>
    </row>
    <row r="23" spans="2:9" ht="18.75" customHeight="1" x14ac:dyDescent="0.25">
      <c r="B23" s="12" t="s">
        <v>16</v>
      </c>
      <c r="C23" s="12" t="s">
        <v>17</v>
      </c>
      <c r="D23" s="13">
        <v>230217000</v>
      </c>
      <c r="E23" s="13"/>
      <c r="F23" s="13">
        <f>D23+E23</f>
        <v>230217000</v>
      </c>
      <c r="G23" s="13">
        <v>230226000</v>
      </c>
      <c r="H23" s="13"/>
      <c r="I23" s="13">
        <f>G23+H23</f>
        <v>230226000</v>
      </c>
    </row>
    <row r="24" spans="2:9" ht="34.5" customHeight="1" x14ac:dyDescent="0.25">
      <c r="B24" s="12" t="s">
        <v>18</v>
      </c>
      <c r="C24" s="12" t="s">
        <v>19</v>
      </c>
      <c r="D24" s="13">
        <f>SUM(D25:D30)</f>
        <v>47923300</v>
      </c>
      <c r="E24" s="13">
        <f t="shared" ref="E24:F24" si="14">SUM(E25:E30)</f>
        <v>15317300</v>
      </c>
      <c r="F24" s="13">
        <f t="shared" si="14"/>
        <v>63240600</v>
      </c>
      <c r="G24" s="13">
        <f>SUM(G25:G30)</f>
        <v>50525100</v>
      </c>
      <c r="H24" s="13">
        <f t="shared" ref="H24:I24" si="15">SUM(H25:H30)</f>
        <v>15317300</v>
      </c>
      <c r="I24" s="13">
        <f t="shared" si="15"/>
        <v>65842400</v>
      </c>
    </row>
    <row r="25" spans="2:9" ht="68.25" customHeight="1" x14ac:dyDescent="0.25">
      <c r="B25" s="17" t="s">
        <v>43</v>
      </c>
      <c r="C25" s="14" t="s">
        <v>20</v>
      </c>
      <c r="D25" s="18">
        <v>5224300</v>
      </c>
      <c r="E25" s="18"/>
      <c r="F25" s="18">
        <f>D25+E25</f>
        <v>5224300</v>
      </c>
      <c r="G25" s="18">
        <v>6708100</v>
      </c>
      <c r="H25" s="18"/>
      <c r="I25" s="18">
        <f t="shared" ref="I25:I27" si="16">G25+H25</f>
        <v>6708100</v>
      </c>
    </row>
    <row r="26" spans="2:9" ht="51" customHeight="1" x14ac:dyDescent="0.25">
      <c r="B26" s="17" t="s">
        <v>42</v>
      </c>
      <c r="C26" s="14" t="s">
        <v>21</v>
      </c>
      <c r="D26" s="16">
        <v>13300000</v>
      </c>
      <c r="E26" s="16"/>
      <c r="F26" s="16">
        <f t="shared" ref="F26:F30" si="17">D26+E26</f>
        <v>13300000</v>
      </c>
      <c r="G26" s="16">
        <v>13300000</v>
      </c>
      <c r="H26" s="16"/>
      <c r="I26" s="16">
        <f t="shared" si="16"/>
        <v>13300000</v>
      </c>
    </row>
    <row r="27" spans="2:9" s="19" customFormat="1" ht="104.25" customHeight="1" x14ac:dyDescent="0.25">
      <c r="B27" s="17" t="s">
        <v>41</v>
      </c>
      <c r="C27" s="17" t="s">
        <v>53</v>
      </c>
      <c r="D27" s="18">
        <v>9432000</v>
      </c>
      <c r="E27" s="18"/>
      <c r="F27" s="18">
        <f t="shared" si="17"/>
        <v>9432000</v>
      </c>
      <c r="G27" s="18">
        <v>9696000</v>
      </c>
      <c r="H27" s="18"/>
      <c r="I27" s="18">
        <f t="shared" si="16"/>
        <v>9696000</v>
      </c>
    </row>
    <row r="28" spans="2:9" ht="99" customHeight="1" x14ac:dyDescent="0.25">
      <c r="B28" s="17" t="s">
        <v>40</v>
      </c>
      <c r="C28" s="14" t="s">
        <v>54</v>
      </c>
      <c r="D28" s="18">
        <v>5500000</v>
      </c>
      <c r="E28" s="18">
        <v>15317300</v>
      </c>
      <c r="F28" s="18">
        <f t="shared" si="17"/>
        <v>20817300</v>
      </c>
      <c r="G28" s="18">
        <v>5500000</v>
      </c>
      <c r="H28" s="18">
        <v>15317300</v>
      </c>
      <c r="I28" s="18">
        <f>G28+H28</f>
        <v>20817300</v>
      </c>
    </row>
    <row r="29" spans="2:9" ht="163.5" customHeight="1" x14ac:dyDescent="0.25">
      <c r="B29" s="17" t="s">
        <v>67</v>
      </c>
      <c r="C29" s="14" t="s">
        <v>68</v>
      </c>
      <c r="D29" s="18">
        <v>1000</v>
      </c>
      <c r="E29" s="18"/>
      <c r="F29" s="18">
        <f t="shared" si="17"/>
        <v>1000</v>
      </c>
      <c r="G29" s="18">
        <v>1000</v>
      </c>
      <c r="H29" s="18"/>
      <c r="I29" s="18">
        <f>G29+H29</f>
        <v>1000</v>
      </c>
    </row>
    <row r="30" spans="2:9" ht="68.25" customHeight="1" x14ac:dyDescent="0.25">
      <c r="B30" s="17" t="s">
        <v>39</v>
      </c>
      <c r="C30" s="14" t="s">
        <v>22</v>
      </c>
      <c r="D30" s="20">
        <v>14466000</v>
      </c>
      <c r="E30" s="20"/>
      <c r="F30" s="20">
        <f t="shared" si="17"/>
        <v>14466000</v>
      </c>
      <c r="G30" s="20">
        <v>15320000</v>
      </c>
      <c r="H30" s="20"/>
      <c r="I30" s="20">
        <f>G30+H30</f>
        <v>15320000</v>
      </c>
    </row>
    <row r="31" spans="2:9" ht="20.25" customHeight="1" x14ac:dyDescent="0.25">
      <c r="B31" s="12" t="s">
        <v>23</v>
      </c>
      <c r="C31" s="12" t="s">
        <v>24</v>
      </c>
      <c r="D31" s="13">
        <f>SUM(D32:D34)</f>
        <v>64636500</v>
      </c>
      <c r="E31" s="13">
        <f t="shared" ref="E31:F31" si="18">SUM(E32:E34)</f>
        <v>0</v>
      </c>
      <c r="F31" s="13">
        <f t="shared" si="18"/>
        <v>64636500</v>
      </c>
      <c r="G31" s="13">
        <f t="shared" ref="G31:I31" si="19">SUM(G32:G34)</f>
        <v>82733500</v>
      </c>
      <c r="H31" s="13">
        <f t="shared" si="19"/>
        <v>0</v>
      </c>
      <c r="I31" s="13">
        <f t="shared" si="19"/>
        <v>82733500</v>
      </c>
    </row>
    <row r="32" spans="2:9" ht="35.25" customHeight="1" x14ac:dyDescent="0.25">
      <c r="B32" s="14" t="s">
        <v>38</v>
      </c>
      <c r="C32" s="14" t="s">
        <v>25</v>
      </c>
      <c r="D32" s="18">
        <v>20944000</v>
      </c>
      <c r="E32" s="18"/>
      <c r="F32" s="18">
        <f>D32+E32</f>
        <v>20944000</v>
      </c>
      <c r="G32" s="18">
        <v>39041000</v>
      </c>
      <c r="H32" s="18"/>
      <c r="I32" s="18">
        <f>G32+H32</f>
        <v>39041000</v>
      </c>
    </row>
    <row r="33" spans="1:15" ht="17.25" customHeight="1" x14ac:dyDescent="0.25">
      <c r="B33" s="14" t="s">
        <v>56</v>
      </c>
      <c r="C33" s="14" t="s">
        <v>26</v>
      </c>
      <c r="D33" s="16">
        <v>1950000</v>
      </c>
      <c r="E33" s="16"/>
      <c r="F33" s="16">
        <f t="shared" ref="F33:F36" si="20">D33+E33</f>
        <v>1950000</v>
      </c>
      <c r="G33" s="16">
        <v>1950000</v>
      </c>
      <c r="H33" s="16"/>
      <c r="I33" s="16">
        <f t="shared" ref="I33:I34" si="21">G33+H33</f>
        <v>1950000</v>
      </c>
    </row>
    <row r="34" spans="1:15" ht="18" customHeight="1" x14ac:dyDescent="0.25">
      <c r="B34" s="14" t="s">
        <v>37</v>
      </c>
      <c r="C34" s="14" t="s">
        <v>27</v>
      </c>
      <c r="D34" s="16">
        <v>41742500</v>
      </c>
      <c r="E34" s="16"/>
      <c r="F34" s="16">
        <f t="shared" si="20"/>
        <v>41742500</v>
      </c>
      <c r="G34" s="16">
        <v>41742500</v>
      </c>
      <c r="H34" s="16"/>
      <c r="I34" s="16">
        <f t="shared" si="21"/>
        <v>41742500</v>
      </c>
    </row>
    <row r="35" spans="1:15" ht="35.25" customHeight="1" x14ac:dyDescent="0.25">
      <c r="B35" s="12" t="s">
        <v>28</v>
      </c>
      <c r="C35" s="12" t="s">
        <v>55</v>
      </c>
      <c r="D35" s="13">
        <v>33780490</v>
      </c>
      <c r="E35" s="13"/>
      <c r="F35" s="13">
        <f t="shared" si="20"/>
        <v>33780490</v>
      </c>
      <c r="G35" s="13">
        <v>30781990</v>
      </c>
      <c r="H35" s="13"/>
      <c r="I35" s="13">
        <f>G35+H35</f>
        <v>30781990</v>
      </c>
    </row>
    <row r="36" spans="1:15" ht="36.75" customHeight="1" x14ac:dyDescent="0.25">
      <c r="B36" s="12" t="s">
        <v>29</v>
      </c>
      <c r="C36" s="12" t="s">
        <v>30</v>
      </c>
      <c r="D36" s="13">
        <v>1593000</v>
      </c>
      <c r="E36" s="13"/>
      <c r="F36" s="13">
        <f t="shared" si="20"/>
        <v>1593000</v>
      </c>
      <c r="G36" s="13">
        <v>1593000</v>
      </c>
      <c r="H36" s="13"/>
      <c r="I36" s="13">
        <f>G36+H36</f>
        <v>1593000</v>
      </c>
    </row>
    <row r="37" spans="1:15" ht="20.25" customHeight="1" x14ac:dyDescent="0.25">
      <c r="B37" s="12" t="s">
        <v>160</v>
      </c>
      <c r="C37" s="12" t="s">
        <v>161</v>
      </c>
      <c r="D37" s="13">
        <f>D38</f>
        <v>1000000</v>
      </c>
      <c r="E37" s="13">
        <f t="shared" ref="E37:F37" si="22">E38</f>
        <v>0</v>
      </c>
      <c r="F37" s="13">
        <f t="shared" si="22"/>
        <v>1000000</v>
      </c>
      <c r="G37" s="13">
        <f>G38</f>
        <v>1000000</v>
      </c>
      <c r="H37" s="13">
        <f t="shared" ref="H37:I37" si="23">H38</f>
        <v>0</v>
      </c>
      <c r="I37" s="13">
        <f t="shared" si="23"/>
        <v>1000000</v>
      </c>
    </row>
    <row r="38" spans="1:15" ht="51.75" customHeight="1" x14ac:dyDescent="0.25">
      <c r="B38" s="14" t="s">
        <v>162</v>
      </c>
      <c r="C38" s="14" t="s">
        <v>163</v>
      </c>
      <c r="D38" s="16">
        <v>1000000</v>
      </c>
      <c r="E38" s="16"/>
      <c r="F38" s="16">
        <f>D38+E38</f>
        <v>1000000</v>
      </c>
      <c r="G38" s="16">
        <v>1000000</v>
      </c>
      <c r="H38" s="16"/>
      <c r="I38" s="16">
        <f>G38+H38</f>
        <v>1000000</v>
      </c>
    </row>
    <row r="39" spans="1:15" ht="19.5" customHeight="1" x14ac:dyDescent="0.25">
      <c r="B39" s="12" t="s">
        <v>31</v>
      </c>
      <c r="C39" s="12" t="s">
        <v>32</v>
      </c>
      <c r="D39" s="13">
        <v>514252650</v>
      </c>
      <c r="E39" s="13"/>
      <c r="F39" s="13">
        <f>D39+E39</f>
        <v>514252650</v>
      </c>
      <c r="G39" s="13">
        <v>514305300</v>
      </c>
      <c r="H39" s="13"/>
      <c r="I39" s="13">
        <f>G39+H39</f>
        <v>514305300</v>
      </c>
    </row>
    <row r="40" spans="1:15" ht="21" customHeight="1" x14ac:dyDescent="0.25">
      <c r="B40" s="12" t="s">
        <v>33</v>
      </c>
      <c r="C40" s="12" t="s">
        <v>34</v>
      </c>
      <c r="D40" s="13">
        <f>D41</f>
        <v>2947000</v>
      </c>
      <c r="E40" s="13">
        <f t="shared" ref="E40:F40" si="24">E41</f>
        <v>0</v>
      </c>
      <c r="F40" s="13">
        <f t="shared" si="24"/>
        <v>2947000</v>
      </c>
      <c r="G40" s="13">
        <f t="shared" ref="G40:I40" si="25">G41</f>
        <v>2947000</v>
      </c>
      <c r="H40" s="13">
        <f t="shared" si="25"/>
        <v>0</v>
      </c>
      <c r="I40" s="13">
        <f t="shared" si="25"/>
        <v>2947000</v>
      </c>
    </row>
    <row r="41" spans="1:15" ht="36" customHeight="1" x14ac:dyDescent="0.25">
      <c r="B41" s="14" t="s">
        <v>35</v>
      </c>
      <c r="C41" s="14" t="s">
        <v>36</v>
      </c>
      <c r="D41" s="15">
        <v>2947000</v>
      </c>
      <c r="E41" s="15"/>
      <c r="F41" s="15">
        <f>D41+E41</f>
        <v>2947000</v>
      </c>
      <c r="G41" s="15">
        <v>2947000</v>
      </c>
      <c r="H41" s="15"/>
      <c r="I41" s="15">
        <f>G41+H41</f>
        <v>2947000</v>
      </c>
    </row>
    <row r="42" spans="1:15" ht="17.25" customHeight="1" x14ac:dyDescent="0.25">
      <c r="A42" s="1"/>
      <c r="B42" s="12" t="s">
        <v>59</v>
      </c>
      <c r="C42" s="12" t="s">
        <v>60</v>
      </c>
      <c r="D42" s="21">
        <f>SUM(D43)</f>
        <v>5322501508</v>
      </c>
      <c r="E42" s="21">
        <f t="shared" ref="E42:F42" si="26">SUM(E43)</f>
        <v>3808138400</v>
      </c>
      <c r="F42" s="21">
        <f t="shared" si="26"/>
        <v>9130639908</v>
      </c>
      <c r="G42" s="21">
        <f>SUM(G43)</f>
        <v>4537017208</v>
      </c>
      <c r="H42" s="21">
        <f t="shared" ref="H42:I42" si="27">SUM(H43)</f>
        <v>4608119000</v>
      </c>
      <c r="I42" s="21">
        <f t="shared" si="27"/>
        <v>9145136208</v>
      </c>
      <c r="M42" s="22"/>
      <c r="N42" s="22"/>
      <c r="O42" s="22"/>
    </row>
    <row r="43" spans="1:15" ht="35.25" customHeight="1" x14ac:dyDescent="0.25">
      <c r="A43" s="1"/>
      <c r="B43" s="12" t="s">
        <v>61</v>
      </c>
      <c r="C43" s="12" t="s">
        <v>62</v>
      </c>
      <c r="D43" s="13">
        <f t="shared" ref="D43:I43" si="28">SUM(D44,D46,D81,D102)</f>
        <v>5322501508</v>
      </c>
      <c r="E43" s="13">
        <f t="shared" si="28"/>
        <v>3808138400</v>
      </c>
      <c r="F43" s="13">
        <f t="shared" si="28"/>
        <v>9130639908</v>
      </c>
      <c r="G43" s="13">
        <f t="shared" si="28"/>
        <v>4537017208</v>
      </c>
      <c r="H43" s="13">
        <f t="shared" si="28"/>
        <v>4608119000</v>
      </c>
      <c r="I43" s="13">
        <f t="shared" si="28"/>
        <v>9145136208</v>
      </c>
      <c r="L43" s="22"/>
    </row>
    <row r="44" spans="1:15" ht="35.25" customHeight="1" x14ac:dyDescent="0.25">
      <c r="A44" s="1"/>
      <c r="B44" s="12" t="s">
        <v>98</v>
      </c>
      <c r="C44" s="12" t="s">
        <v>73</v>
      </c>
      <c r="D44" s="13">
        <f>D45</f>
        <v>414638500</v>
      </c>
      <c r="E44" s="13">
        <f t="shared" ref="E44:F44" si="29">E45</f>
        <v>0</v>
      </c>
      <c r="F44" s="13">
        <f t="shared" si="29"/>
        <v>414638500</v>
      </c>
      <c r="G44" s="13">
        <f>G45</f>
        <v>370682700</v>
      </c>
      <c r="H44" s="13">
        <f t="shared" ref="H44:I44" si="30">H45</f>
        <v>0</v>
      </c>
      <c r="I44" s="13">
        <f t="shared" si="30"/>
        <v>370682700</v>
      </c>
    </row>
    <row r="45" spans="1:15" ht="49.5" customHeight="1" x14ac:dyDescent="0.25">
      <c r="A45" s="1"/>
      <c r="B45" s="2" t="s">
        <v>164</v>
      </c>
      <c r="C45" s="3" t="s">
        <v>165</v>
      </c>
      <c r="D45" s="4">
        <v>414638500</v>
      </c>
      <c r="E45" s="4"/>
      <c r="F45" s="4">
        <f>D45+E45</f>
        <v>414638500</v>
      </c>
      <c r="G45" s="4">
        <v>370682700</v>
      </c>
      <c r="H45" s="4"/>
      <c r="I45" s="4">
        <f>G45+H45</f>
        <v>370682700</v>
      </c>
    </row>
    <row r="46" spans="1:15" ht="34.5" customHeight="1" x14ac:dyDescent="0.25">
      <c r="A46" s="1"/>
      <c r="B46" s="12" t="s">
        <v>99</v>
      </c>
      <c r="C46" s="12" t="s">
        <v>71</v>
      </c>
      <c r="D46" s="21">
        <f>SUM(D47:D80)</f>
        <v>1759057700</v>
      </c>
      <c r="E46" s="21">
        <f>SUM(E47:E80)</f>
        <v>2475454400</v>
      </c>
      <c r="F46" s="21">
        <f>SUM(F47:F80)</f>
        <v>4234512100</v>
      </c>
      <c r="G46" s="21">
        <f t="shared" ref="G46:I46" si="31">SUM(G47:G80)</f>
        <v>973855500</v>
      </c>
      <c r="H46" s="21">
        <f t="shared" si="31"/>
        <v>3591609400</v>
      </c>
      <c r="I46" s="21">
        <f t="shared" si="31"/>
        <v>4565464900</v>
      </c>
    </row>
    <row r="47" spans="1:15" ht="47.25" x14ac:dyDescent="0.25">
      <c r="A47" s="1"/>
      <c r="B47" s="2" t="s">
        <v>209</v>
      </c>
      <c r="C47" s="2" t="s">
        <v>210</v>
      </c>
      <c r="D47" s="3"/>
      <c r="E47" s="4">
        <v>1327326000</v>
      </c>
      <c r="F47" s="4">
        <f>D47+E47</f>
        <v>1327326000</v>
      </c>
      <c r="G47" s="4"/>
      <c r="H47" s="4">
        <v>1049688000</v>
      </c>
      <c r="I47" s="4">
        <f t="shared" ref="I47:I76" si="32">G47+H47</f>
        <v>1049688000</v>
      </c>
    </row>
    <row r="48" spans="1:15" ht="66.75" customHeight="1" x14ac:dyDescent="0.25">
      <c r="A48" s="1"/>
      <c r="B48" s="2" t="s">
        <v>81</v>
      </c>
      <c r="C48" s="3" t="s">
        <v>82</v>
      </c>
      <c r="D48" s="4"/>
      <c r="E48" s="4"/>
      <c r="F48" s="4"/>
      <c r="G48" s="4">
        <v>5609900</v>
      </c>
      <c r="H48" s="4">
        <v>-4098100</v>
      </c>
      <c r="I48" s="4">
        <f t="shared" si="32"/>
        <v>1511800</v>
      </c>
    </row>
    <row r="49" spans="1:9" ht="51.75" customHeight="1" x14ac:dyDescent="0.25">
      <c r="A49" s="1"/>
      <c r="B49" s="2" t="s">
        <v>96</v>
      </c>
      <c r="C49" s="3" t="s">
        <v>97</v>
      </c>
      <c r="D49" s="4">
        <v>9747600</v>
      </c>
      <c r="E49" s="4"/>
      <c r="F49" s="4">
        <f t="shared" ref="F49:F80" si="33">D49+E49</f>
        <v>9747600</v>
      </c>
      <c r="G49" s="4"/>
      <c r="H49" s="4"/>
      <c r="I49" s="4"/>
    </row>
    <row r="50" spans="1:9" ht="58.5" customHeight="1" x14ac:dyDescent="0.25">
      <c r="A50" s="1"/>
      <c r="B50" s="2" t="s">
        <v>200</v>
      </c>
      <c r="C50" s="3" t="s">
        <v>199</v>
      </c>
      <c r="D50" s="4"/>
      <c r="E50" s="4"/>
      <c r="F50" s="4"/>
      <c r="G50" s="4"/>
      <c r="H50" s="4">
        <v>282030000</v>
      </c>
      <c r="I50" s="4">
        <f t="shared" si="32"/>
        <v>282030000</v>
      </c>
    </row>
    <row r="51" spans="1:9" ht="82.5" customHeight="1" x14ac:dyDescent="0.25">
      <c r="A51" s="1"/>
      <c r="B51" s="2" t="s">
        <v>154</v>
      </c>
      <c r="C51" s="3" t="s">
        <v>155</v>
      </c>
      <c r="D51" s="4">
        <v>49387400</v>
      </c>
      <c r="E51" s="4"/>
      <c r="F51" s="4">
        <f t="shared" si="33"/>
        <v>49387400</v>
      </c>
      <c r="G51" s="4">
        <v>49387400</v>
      </c>
      <c r="H51" s="4"/>
      <c r="I51" s="4">
        <f t="shared" si="32"/>
        <v>49387400</v>
      </c>
    </row>
    <row r="52" spans="1:9" ht="115.5" customHeight="1" x14ac:dyDescent="0.25">
      <c r="A52" s="1"/>
      <c r="B52" s="2" t="s">
        <v>117</v>
      </c>
      <c r="C52" s="3" t="s">
        <v>116</v>
      </c>
      <c r="D52" s="4">
        <v>1491000</v>
      </c>
      <c r="E52" s="4"/>
      <c r="F52" s="4">
        <f t="shared" si="33"/>
        <v>1491000</v>
      </c>
      <c r="G52" s="4">
        <v>1491000</v>
      </c>
      <c r="H52" s="4"/>
      <c r="I52" s="4">
        <f t="shared" si="32"/>
        <v>1491000</v>
      </c>
    </row>
    <row r="53" spans="1:9" ht="51" customHeight="1" x14ac:dyDescent="0.25">
      <c r="A53" s="1"/>
      <c r="B53" s="2" t="s">
        <v>166</v>
      </c>
      <c r="C53" s="3" t="s">
        <v>167</v>
      </c>
      <c r="D53" s="4">
        <v>300000000</v>
      </c>
      <c r="E53" s="4"/>
      <c r="F53" s="4">
        <f t="shared" si="33"/>
        <v>300000000</v>
      </c>
      <c r="G53" s="4"/>
      <c r="H53" s="4"/>
      <c r="I53" s="4"/>
    </row>
    <row r="54" spans="1:9" ht="94.5" x14ac:dyDescent="0.25">
      <c r="A54" s="1"/>
      <c r="B54" s="2" t="s">
        <v>173</v>
      </c>
      <c r="C54" s="3" t="s">
        <v>174</v>
      </c>
      <c r="D54" s="4"/>
      <c r="E54" s="4">
        <v>373148000</v>
      </c>
      <c r="F54" s="4">
        <f t="shared" si="33"/>
        <v>373148000</v>
      </c>
      <c r="G54" s="4"/>
      <c r="H54" s="4">
        <v>104350100</v>
      </c>
      <c r="I54" s="4">
        <f t="shared" si="32"/>
        <v>104350100</v>
      </c>
    </row>
    <row r="55" spans="1:9" ht="130.5" customHeight="1" x14ac:dyDescent="0.25">
      <c r="A55" s="1"/>
      <c r="B55" s="2" t="s">
        <v>118</v>
      </c>
      <c r="C55" s="3" t="s">
        <v>198</v>
      </c>
      <c r="D55" s="4">
        <v>14400000</v>
      </c>
      <c r="E55" s="4"/>
      <c r="F55" s="4">
        <f t="shared" si="33"/>
        <v>14400000</v>
      </c>
      <c r="G55" s="4">
        <v>14700000</v>
      </c>
      <c r="H55" s="4"/>
      <c r="I55" s="4">
        <f t="shared" si="32"/>
        <v>14700000</v>
      </c>
    </row>
    <row r="56" spans="1:9" ht="85.5" customHeight="1" x14ac:dyDescent="0.25">
      <c r="A56" s="1"/>
      <c r="B56" s="2" t="s">
        <v>175</v>
      </c>
      <c r="C56" s="3" t="s">
        <v>176</v>
      </c>
      <c r="D56" s="4"/>
      <c r="E56" s="4">
        <v>75179200</v>
      </c>
      <c r="F56" s="4">
        <f t="shared" si="33"/>
        <v>75179200</v>
      </c>
      <c r="G56" s="4"/>
      <c r="H56" s="4"/>
      <c r="I56" s="4"/>
    </row>
    <row r="57" spans="1:9" ht="53.25" customHeight="1" x14ac:dyDescent="0.25">
      <c r="A57" s="1"/>
      <c r="B57" s="2" t="s">
        <v>177</v>
      </c>
      <c r="C57" s="3" t="s">
        <v>178</v>
      </c>
      <c r="D57" s="4"/>
      <c r="E57" s="4">
        <v>41701400</v>
      </c>
      <c r="F57" s="4">
        <f t="shared" si="33"/>
        <v>41701400</v>
      </c>
      <c r="G57" s="4"/>
      <c r="H57" s="4">
        <v>41701400</v>
      </c>
      <c r="I57" s="4">
        <f t="shared" si="32"/>
        <v>41701400</v>
      </c>
    </row>
    <row r="58" spans="1:9" ht="67.5" customHeight="1" x14ac:dyDescent="0.25">
      <c r="A58" s="1"/>
      <c r="B58" s="2" t="s">
        <v>119</v>
      </c>
      <c r="C58" s="3" t="s">
        <v>120</v>
      </c>
      <c r="D58" s="4">
        <v>13398300</v>
      </c>
      <c r="E58" s="4">
        <v>48200</v>
      </c>
      <c r="F58" s="4">
        <f t="shared" si="33"/>
        <v>13446500</v>
      </c>
      <c r="G58" s="4">
        <v>13398300</v>
      </c>
      <c r="H58" s="4">
        <v>48200</v>
      </c>
      <c r="I58" s="4">
        <f t="shared" si="32"/>
        <v>13446500</v>
      </c>
    </row>
    <row r="59" spans="1:9" ht="68.25" customHeight="1" x14ac:dyDescent="0.25">
      <c r="A59" s="1"/>
      <c r="B59" s="2" t="s">
        <v>121</v>
      </c>
      <c r="C59" s="3" t="s">
        <v>122</v>
      </c>
      <c r="D59" s="4">
        <v>10917000</v>
      </c>
      <c r="E59" s="4"/>
      <c r="F59" s="4">
        <f t="shared" si="33"/>
        <v>10917000</v>
      </c>
      <c r="G59" s="4">
        <v>7027200</v>
      </c>
      <c r="H59" s="4"/>
      <c r="I59" s="4">
        <f t="shared" si="32"/>
        <v>7027200</v>
      </c>
    </row>
    <row r="60" spans="1:9" ht="66" customHeight="1" x14ac:dyDescent="0.25">
      <c r="A60" s="1"/>
      <c r="B60" s="2" t="s">
        <v>123</v>
      </c>
      <c r="C60" s="3" t="s">
        <v>124</v>
      </c>
      <c r="D60" s="4">
        <v>29390600</v>
      </c>
      <c r="E60" s="4">
        <v>-29390600</v>
      </c>
      <c r="F60" s="4"/>
      <c r="G60" s="4"/>
      <c r="H60" s="4">
        <v>22019000</v>
      </c>
      <c r="I60" s="4">
        <f t="shared" si="32"/>
        <v>22019000</v>
      </c>
    </row>
    <row r="61" spans="1:9" ht="104.25" customHeight="1" x14ac:dyDescent="0.25">
      <c r="A61" s="1"/>
      <c r="B61" s="2" t="s">
        <v>212</v>
      </c>
      <c r="C61" s="3" t="s">
        <v>211</v>
      </c>
      <c r="D61" s="4"/>
      <c r="E61" s="4">
        <v>420680200</v>
      </c>
      <c r="F61" s="4">
        <f t="shared" si="33"/>
        <v>420680200</v>
      </c>
      <c r="G61" s="4"/>
      <c r="H61" s="4">
        <v>221990800</v>
      </c>
      <c r="I61" s="4">
        <f t="shared" si="32"/>
        <v>221990800</v>
      </c>
    </row>
    <row r="62" spans="1:9" ht="52.5" customHeight="1" x14ac:dyDescent="0.25">
      <c r="A62" s="1"/>
      <c r="B62" s="2" t="s">
        <v>213</v>
      </c>
      <c r="C62" s="3" t="s">
        <v>214</v>
      </c>
      <c r="D62" s="4"/>
      <c r="E62" s="4">
        <v>71492700</v>
      </c>
      <c r="F62" s="4">
        <f t="shared" si="33"/>
        <v>71492700</v>
      </c>
      <c r="G62" s="4"/>
      <c r="H62" s="4">
        <v>151791200</v>
      </c>
      <c r="I62" s="4">
        <f t="shared" si="32"/>
        <v>151791200</v>
      </c>
    </row>
    <row r="63" spans="1:9" ht="100.5" customHeight="1" x14ac:dyDescent="0.25">
      <c r="A63" s="1"/>
      <c r="B63" s="2" t="s">
        <v>171</v>
      </c>
      <c r="C63" s="3" t="s">
        <v>172</v>
      </c>
      <c r="D63" s="4">
        <v>0</v>
      </c>
      <c r="E63" s="4">
        <v>200054300</v>
      </c>
      <c r="F63" s="4">
        <f t="shared" si="33"/>
        <v>200054300</v>
      </c>
      <c r="G63" s="4">
        <v>0</v>
      </c>
      <c r="H63" s="4">
        <v>251855200</v>
      </c>
      <c r="I63" s="4">
        <f t="shared" si="32"/>
        <v>251855200</v>
      </c>
    </row>
    <row r="64" spans="1:9" ht="70.5" hidden="1" customHeight="1" x14ac:dyDescent="0.25">
      <c r="A64" s="1"/>
      <c r="B64" s="2" t="s">
        <v>125</v>
      </c>
      <c r="C64" s="3" t="s">
        <v>126</v>
      </c>
      <c r="D64" s="4">
        <v>5110500</v>
      </c>
      <c r="E64" s="4">
        <v>-5110500</v>
      </c>
      <c r="F64" s="4">
        <f t="shared" si="33"/>
        <v>0</v>
      </c>
      <c r="G64" s="4">
        <v>5110500</v>
      </c>
      <c r="H64" s="4">
        <v>-5110500</v>
      </c>
      <c r="I64" s="4">
        <f t="shared" si="32"/>
        <v>0</v>
      </c>
    </row>
    <row r="65" spans="1:9" ht="102.75" customHeight="1" x14ac:dyDescent="0.25">
      <c r="A65" s="1"/>
      <c r="B65" s="2" t="s">
        <v>127</v>
      </c>
      <c r="C65" s="3" t="s">
        <v>128</v>
      </c>
      <c r="D65" s="4">
        <v>111692000</v>
      </c>
      <c r="E65" s="4">
        <v>205100</v>
      </c>
      <c r="F65" s="4">
        <f t="shared" si="33"/>
        <v>111897100</v>
      </c>
      <c r="G65" s="4">
        <v>111692000</v>
      </c>
      <c r="H65" s="4">
        <v>205100</v>
      </c>
      <c r="I65" s="4">
        <f t="shared" si="32"/>
        <v>111897100</v>
      </c>
    </row>
    <row r="66" spans="1:9" ht="72.75" customHeight="1" x14ac:dyDescent="0.25">
      <c r="A66" s="1"/>
      <c r="B66" s="2" t="s">
        <v>156</v>
      </c>
      <c r="C66" s="3" t="s">
        <v>157</v>
      </c>
      <c r="D66" s="4">
        <v>11850600</v>
      </c>
      <c r="E66" s="4">
        <v>-377500</v>
      </c>
      <c r="F66" s="4">
        <f t="shared" si="33"/>
        <v>11473100</v>
      </c>
      <c r="G66" s="4">
        <v>11869800</v>
      </c>
      <c r="H66" s="4">
        <v>-387000</v>
      </c>
      <c r="I66" s="4">
        <f t="shared" si="32"/>
        <v>11482800</v>
      </c>
    </row>
    <row r="67" spans="1:9" ht="86.25" customHeight="1" x14ac:dyDescent="0.25">
      <c r="A67" s="1"/>
      <c r="B67" s="2" t="s">
        <v>148</v>
      </c>
      <c r="C67" s="3" t="s">
        <v>149</v>
      </c>
      <c r="D67" s="4">
        <v>245180800</v>
      </c>
      <c r="E67" s="4"/>
      <c r="F67" s="4">
        <f t="shared" si="33"/>
        <v>245180800</v>
      </c>
      <c r="G67" s="4"/>
      <c r="H67" s="4"/>
      <c r="I67" s="4"/>
    </row>
    <row r="68" spans="1:9" ht="97.5" customHeight="1" x14ac:dyDescent="0.25">
      <c r="A68" s="1"/>
      <c r="B68" s="2" t="s">
        <v>112</v>
      </c>
      <c r="C68" s="3" t="s">
        <v>113</v>
      </c>
      <c r="D68" s="4">
        <v>67600900</v>
      </c>
      <c r="E68" s="4">
        <v>55820800</v>
      </c>
      <c r="F68" s="4">
        <f t="shared" si="33"/>
        <v>123421700</v>
      </c>
      <c r="G68" s="4">
        <v>42799400</v>
      </c>
      <c r="H68" s="4">
        <v>72408100</v>
      </c>
      <c r="I68" s="4">
        <f t="shared" si="32"/>
        <v>115207500</v>
      </c>
    </row>
    <row r="69" spans="1:9" ht="66.75" customHeight="1" x14ac:dyDescent="0.25">
      <c r="A69" s="1"/>
      <c r="B69" s="2" t="s">
        <v>78</v>
      </c>
      <c r="C69" s="3" t="s">
        <v>79</v>
      </c>
      <c r="D69" s="4">
        <v>86407900</v>
      </c>
      <c r="E69" s="4">
        <v>-7816200</v>
      </c>
      <c r="F69" s="4">
        <f t="shared" si="33"/>
        <v>78591700</v>
      </c>
      <c r="G69" s="4">
        <v>86407900</v>
      </c>
      <c r="H69" s="4">
        <v>-7840700</v>
      </c>
      <c r="I69" s="4">
        <f t="shared" si="32"/>
        <v>78567200</v>
      </c>
    </row>
    <row r="70" spans="1:9" ht="52.5" customHeight="1" x14ac:dyDescent="0.25">
      <c r="A70" s="1"/>
      <c r="B70" s="2" t="s">
        <v>83</v>
      </c>
      <c r="C70" s="3" t="s">
        <v>80</v>
      </c>
      <c r="D70" s="4">
        <v>148061800</v>
      </c>
      <c r="E70" s="4"/>
      <c r="F70" s="4">
        <f t="shared" si="33"/>
        <v>148061800</v>
      </c>
      <c r="G70" s="4">
        <v>148061800</v>
      </c>
      <c r="H70" s="4"/>
      <c r="I70" s="4">
        <f t="shared" si="32"/>
        <v>148061800</v>
      </c>
    </row>
    <row r="71" spans="1:9" ht="66.75" customHeight="1" x14ac:dyDescent="0.25">
      <c r="A71" s="1"/>
      <c r="B71" s="2" t="s">
        <v>85</v>
      </c>
      <c r="C71" s="3" t="s">
        <v>84</v>
      </c>
      <c r="D71" s="4">
        <v>138219400</v>
      </c>
      <c r="E71" s="4">
        <v>-4259700</v>
      </c>
      <c r="F71" s="4">
        <f t="shared" si="33"/>
        <v>133959700</v>
      </c>
      <c r="G71" s="4">
        <v>138219400</v>
      </c>
      <c r="H71" s="4">
        <v>-9986900</v>
      </c>
      <c r="I71" s="4">
        <f t="shared" si="32"/>
        <v>128232500</v>
      </c>
    </row>
    <row r="72" spans="1:9" ht="53.25" customHeight="1" x14ac:dyDescent="0.25">
      <c r="A72" s="1"/>
      <c r="B72" s="2" t="s">
        <v>180</v>
      </c>
      <c r="C72" s="3" t="s">
        <v>179</v>
      </c>
      <c r="D72" s="4"/>
      <c r="E72" s="4"/>
      <c r="F72" s="4"/>
      <c r="G72" s="4"/>
      <c r="H72" s="4">
        <v>20112200</v>
      </c>
      <c r="I72" s="4">
        <f t="shared" si="32"/>
        <v>20112200</v>
      </c>
    </row>
    <row r="73" spans="1:9" ht="60.75" hidden="1" customHeight="1" x14ac:dyDescent="0.25">
      <c r="A73" s="1"/>
      <c r="B73" s="2" t="s">
        <v>201</v>
      </c>
      <c r="C73" s="3" t="s">
        <v>202</v>
      </c>
      <c r="D73" s="4">
        <v>200054300</v>
      </c>
      <c r="E73" s="4">
        <v>-200054300</v>
      </c>
      <c r="F73" s="4">
        <f t="shared" si="33"/>
        <v>0</v>
      </c>
      <c r="G73" s="4">
        <v>250710100</v>
      </c>
      <c r="H73" s="4">
        <v>-250710100</v>
      </c>
      <c r="I73" s="4">
        <f t="shared" si="32"/>
        <v>0</v>
      </c>
    </row>
    <row r="74" spans="1:9" ht="51.75" customHeight="1" x14ac:dyDescent="0.25">
      <c r="A74" s="1"/>
      <c r="B74" s="2" t="s">
        <v>86</v>
      </c>
      <c r="C74" s="3" t="s">
        <v>87</v>
      </c>
      <c r="D74" s="4">
        <f>8929200+462100</f>
        <v>9391300</v>
      </c>
      <c r="E74" s="4">
        <v>0</v>
      </c>
      <c r="F74" s="4">
        <f t="shared" si="33"/>
        <v>9391300</v>
      </c>
      <c r="G74" s="4">
        <f>9552500+484000</f>
        <v>10036500</v>
      </c>
      <c r="H74" s="4">
        <v>0</v>
      </c>
      <c r="I74" s="4">
        <f t="shared" si="32"/>
        <v>10036500</v>
      </c>
    </row>
    <row r="75" spans="1:9" ht="57" customHeight="1" x14ac:dyDescent="0.25">
      <c r="A75" s="1"/>
      <c r="B75" s="2" t="s">
        <v>88</v>
      </c>
      <c r="C75" s="3" t="s">
        <v>89</v>
      </c>
      <c r="D75" s="4">
        <v>2907000</v>
      </c>
      <c r="E75" s="4">
        <v>19866000</v>
      </c>
      <c r="F75" s="4">
        <f t="shared" si="33"/>
        <v>22773000</v>
      </c>
      <c r="G75" s="4">
        <v>2473000</v>
      </c>
      <c r="H75" s="4"/>
      <c r="I75" s="4">
        <f t="shared" si="32"/>
        <v>2473000</v>
      </c>
    </row>
    <row r="76" spans="1:9" ht="66.75" hidden="1" customHeight="1" x14ac:dyDescent="0.25">
      <c r="A76" s="1"/>
      <c r="B76" s="2" t="s">
        <v>114</v>
      </c>
      <c r="C76" s="3" t="s">
        <v>115</v>
      </c>
      <c r="D76" s="4">
        <f>181524900</f>
        <v>181524900</v>
      </c>
      <c r="E76" s="4">
        <v>-181524900</v>
      </c>
      <c r="F76" s="4">
        <f t="shared" si="33"/>
        <v>0</v>
      </c>
      <c r="G76" s="4"/>
      <c r="H76" s="4"/>
      <c r="I76" s="4">
        <f t="shared" si="32"/>
        <v>0</v>
      </c>
    </row>
    <row r="77" spans="1:9" ht="53.25" customHeight="1" x14ac:dyDescent="0.25">
      <c r="A77" s="1"/>
      <c r="B77" s="2" t="s">
        <v>90</v>
      </c>
      <c r="C77" s="3" t="s">
        <v>91</v>
      </c>
      <c r="D77" s="4">
        <f>64054200+58270200</f>
        <v>122324400</v>
      </c>
      <c r="E77" s="4">
        <v>-64054200</v>
      </c>
      <c r="F77" s="4">
        <f t="shared" si="33"/>
        <v>58270200</v>
      </c>
      <c r="G77" s="4">
        <v>74861300</v>
      </c>
      <c r="H77" s="4">
        <v>-74861300</v>
      </c>
      <c r="I77" s="4"/>
    </row>
    <row r="78" spans="1:9" ht="115.5" customHeight="1" x14ac:dyDescent="0.25">
      <c r="A78" s="1"/>
      <c r="B78" s="2" t="s">
        <v>215</v>
      </c>
      <c r="C78" s="3" t="s">
        <v>216</v>
      </c>
      <c r="D78" s="4"/>
      <c r="E78" s="4">
        <v>113341200</v>
      </c>
      <c r="F78" s="4">
        <f t="shared" si="33"/>
        <v>113341200</v>
      </c>
      <c r="G78" s="4"/>
      <c r="H78" s="4">
        <v>136658800</v>
      </c>
      <c r="I78" s="4">
        <f>G78+H78</f>
        <v>136658800</v>
      </c>
    </row>
    <row r="79" spans="1:9" ht="132.75" customHeight="1" x14ac:dyDescent="0.25">
      <c r="A79" s="1"/>
      <c r="B79" s="2" t="s">
        <v>194</v>
      </c>
      <c r="C79" s="3" t="s">
        <v>195</v>
      </c>
      <c r="D79" s="4"/>
      <c r="E79" s="4"/>
      <c r="F79" s="4"/>
      <c r="G79" s="4"/>
      <c r="H79" s="4">
        <v>1301538700</v>
      </c>
      <c r="I79" s="4">
        <f>G79+H79</f>
        <v>1301538700</v>
      </c>
    </row>
    <row r="80" spans="1:9" ht="99" customHeight="1" x14ac:dyDescent="0.25">
      <c r="A80" s="1"/>
      <c r="B80" s="2" t="s">
        <v>193</v>
      </c>
      <c r="C80" s="3" t="s">
        <v>192</v>
      </c>
      <c r="D80" s="4"/>
      <c r="E80" s="4">
        <f>205125000+64054200</f>
        <v>269179200</v>
      </c>
      <c r="F80" s="4">
        <f t="shared" si="33"/>
        <v>269179200</v>
      </c>
      <c r="G80" s="4"/>
      <c r="H80" s="4">
        <f>213345900+74861300</f>
        <v>288207200</v>
      </c>
      <c r="I80" s="4">
        <f>G80+H80</f>
        <v>288207200</v>
      </c>
    </row>
    <row r="81" spans="1:9" ht="35.25" customHeight="1" x14ac:dyDescent="0.25">
      <c r="A81" s="1"/>
      <c r="B81" s="12" t="s">
        <v>100</v>
      </c>
      <c r="C81" s="12" t="s">
        <v>72</v>
      </c>
      <c r="D81" s="13">
        <f>SUM(D82:D101)</f>
        <v>3038356100</v>
      </c>
      <c r="E81" s="13">
        <f t="shared" ref="E81:I81" si="34">SUM(E82:E101)</f>
        <v>50020500</v>
      </c>
      <c r="F81" s="13">
        <f t="shared" si="34"/>
        <v>3088376600</v>
      </c>
      <c r="G81" s="13">
        <f t="shared" si="34"/>
        <v>3082029800</v>
      </c>
      <c r="H81" s="13">
        <f t="shared" si="34"/>
        <v>36209500</v>
      </c>
      <c r="I81" s="13">
        <f t="shared" si="34"/>
        <v>3118239300</v>
      </c>
    </row>
    <row r="82" spans="1:9" ht="66" customHeight="1" x14ac:dyDescent="0.25">
      <c r="A82" s="1"/>
      <c r="B82" s="2" t="s">
        <v>102</v>
      </c>
      <c r="C82" s="3" t="s">
        <v>103</v>
      </c>
      <c r="D82" s="4">
        <v>13807600</v>
      </c>
      <c r="E82" s="4"/>
      <c r="F82" s="4">
        <f>D82+E82</f>
        <v>13807600</v>
      </c>
      <c r="G82" s="4">
        <v>14284200</v>
      </c>
      <c r="H82" s="4"/>
      <c r="I82" s="4">
        <f t="shared" ref="I82:I100" si="35">G82+H82</f>
        <v>14284200</v>
      </c>
    </row>
    <row r="83" spans="1:9" ht="82.5" customHeight="1" x14ac:dyDescent="0.25">
      <c r="A83" s="1"/>
      <c r="B83" s="2" t="s">
        <v>104</v>
      </c>
      <c r="C83" s="3" t="s">
        <v>105</v>
      </c>
      <c r="D83" s="4">
        <v>132300</v>
      </c>
      <c r="E83" s="4"/>
      <c r="F83" s="4">
        <f t="shared" ref="F83:F101" si="36">D83+E83</f>
        <v>132300</v>
      </c>
      <c r="G83" s="4">
        <v>139000</v>
      </c>
      <c r="H83" s="4"/>
      <c r="I83" s="4">
        <f t="shared" si="35"/>
        <v>139000</v>
      </c>
    </row>
    <row r="84" spans="1:9" ht="50.25" customHeight="1" x14ac:dyDescent="0.25">
      <c r="A84" s="1"/>
      <c r="B84" s="2" t="s">
        <v>92</v>
      </c>
      <c r="C84" s="3" t="s">
        <v>93</v>
      </c>
      <c r="D84" s="4">
        <v>7748900</v>
      </c>
      <c r="E84" s="4">
        <v>-1456700</v>
      </c>
      <c r="F84" s="4">
        <f t="shared" si="36"/>
        <v>6292200</v>
      </c>
      <c r="G84" s="4">
        <v>7748900</v>
      </c>
      <c r="H84" s="4">
        <v>-1007200</v>
      </c>
      <c r="I84" s="4">
        <f t="shared" si="35"/>
        <v>6741700</v>
      </c>
    </row>
    <row r="85" spans="1:9" ht="52.5" customHeight="1" x14ac:dyDescent="0.25">
      <c r="A85" s="1"/>
      <c r="B85" s="2" t="s">
        <v>94</v>
      </c>
      <c r="C85" s="23" t="s">
        <v>95</v>
      </c>
      <c r="D85" s="4">
        <v>179094800</v>
      </c>
      <c r="E85" s="4">
        <v>-17594900</v>
      </c>
      <c r="F85" s="4">
        <f t="shared" si="36"/>
        <v>161499900</v>
      </c>
      <c r="G85" s="4">
        <v>180706200</v>
      </c>
      <c r="H85" s="4">
        <v>-17296000</v>
      </c>
      <c r="I85" s="4">
        <f t="shared" si="35"/>
        <v>163410200</v>
      </c>
    </row>
    <row r="86" spans="1:9" ht="82.5" customHeight="1" x14ac:dyDescent="0.25">
      <c r="A86" s="1"/>
      <c r="B86" s="2" t="s">
        <v>150</v>
      </c>
      <c r="C86" s="23" t="s">
        <v>151</v>
      </c>
      <c r="D86" s="4">
        <v>15695900</v>
      </c>
      <c r="E86" s="4">
        <v>-219600</v>
      </c>
      <c r="F86" s="4">
        <f t="shared" si="36"/>
        <v>15476300</v>
      </c>
      <c r="G86" s="4">
        <v>15620800</v>
      </c>
      <c r="H86" s="4">
        <v>-105800</v>
      </c>
      <c r="I86" s="4">
        <f t="shared" si="35"/>
        <v>15515000</v>
      </c>
    </row>
    <row r="87" spans="1:9" ht="82.5" customHeight="1" x14ac:dyDescent="0.25">
      <c r="A87" s="1"/>
      <c r="B87" s="2" t="s">
        <v>129</v>
      </c>
      <c r="C87" s="23" t="s">
        <v>130</v>
      </c>
      <c r="D87" s="4">
        <v>32145200</v>
      </c>
      <c r="E87" s="4"/>
      <c r="F87" s="4">
        <f t="shared" si="36"/>
        <v>32145200</v>
      </c>
      <c r="G87" s="4">
        <v>34480500</v>
      </c>
      <c r="H87" s="4"/>
      <c r="I87" s="4">
        <f t="shared" si="35"/>
        <v>34480500</v>
      </c>
    </row>
    <row r="88" spans="1:9" ht="100.5" customHeight="1" x14ac:dyDescent="0.25">
      <c r="A88" s="1"/>
      <c r="B88" s="2" t="s">
        <v>152</v>
      </c>
      <c r="C88" s="23" t="s">
        <v>153</v>
      </c>
      <c r="D88" s="4">
        <v>17248000</v>
      </c>
      <c r="E88" s="4">
        <v>-190100</v>
      </c>
      <c r="F88" s="4">
        <f t="shared" si="36"/>
        <v>17057900</v>
      </c>
      <c r="G88" s="4">
        <v>17222700</v>
      </c>
      <c r="H88" s="4">
        <v>-167300</v>
      </c>
      <c r="I88" s="4">
        <f t="shared" si="35"/>
        <v>17055400</v>
      </c>
    </row>
    <row r="89" spans="1:9" ht="81.75" customHeight="1" x14ac:dyDescent="0.25">
      <c r="A89" s="1"/>
      <c r="B89" s="2" t="s">
        <v>131</v>
      </c>
      <c r="C89" s="23" t="s">
        <v>132</v>
      </c>
      <c r="D89" s="4">
        <v>125487700</v>
      </c>
      <c r="E89" s="4"/>
      <c r="F89" s="4">
        <f t="shared" si="36"/>
        <v>125487700</v>
      </c>
      <c r="G89" s="4">
        <v>130508900</v>
      </c>
      <c r="H89" s="4"/>
      <c r="I89" s="4">
        <f t="shared" si="35"/>
        <v>130508900</v>
      </c>
    </row>
    <row r="90" spans="1:9" ht="83.25" customHeight="1" x14ac:dyDescent="0.25">
      <c r="A90" s="1"/>
      <c r="B90" s="2" t="s">
        <v>133</v>
      </c>
      <c r="C90" s="23" t="s">
        <v>134</v>
      </c>
      <c r="D90" s="4">
        <v>33900</v>
      </c>
      <c r="E90" s="4">
        <v>-200</v>
      </c>
      <c r="F90" s="4">
        <f t="shared" si="36"/>
        <v>33700</v>
      </c>
      <c r="G90" s="4">
        <v>35200</v>
      </c>
      <c r="H90" s="4">
        <v>-100</v>
      </c>
      <c r="I90" s="4">
        <f t="shared" si="35"/>
        <v>35100</v>
      </c>
    </row>
    <row r="91" spans="1:9" ht="51" customHeight="1" x14ac:dyDescent="0.25">
      <c r="A91" s="1"/>
      <c r="B91" s="2" t="s">
        <v>158</v>
      </c>
      <c r="C91" s="23" t="s">
        <v>159</v>
      </c>
      <c r="D91" s="4">
        <v>1060953300</v>
      </c>
      <c r="E91" s="4"/>
      <c r="F91" s="4">
        <f t="shared" si="36"/>
        <v>1060953300</v>
      </c>
      <c r="G91" s="4">
        <v>1060953300</v>
      </c>
      <c r="H91" s="4"/>
      <c r="I91" s="4">
        <f t="shared" si="35"/>
        <v>1060953300</v>
      </c>
    </row>
    <row r="92" spans="1:9" ht="69" customHeight="1" x14ac:dyDescent="0.25">
      <c r="A92" s="1"/>
      <c r="B92" s="2" t="s">
        <v>135</v>
      </c>
      <c r="C92" s="23" t="s">
        <v>136</v>
      </c>
      <c r="D92" s="4">
        <v>9858200</v>
      </c>
      <c r="E92" s="4"/>
      <c r="F92" s="4">
        <f t="shared" si="36"/>
        <v>9858200</v>
      </c>
      <c r="G92" s="4">
        <v>10240400</v>
      </c>
      <c r="H92" s="4"/>
      <c r="I92" s="4">
        <f t="shared" si="35"/>
        <v>10240400</v>
      </c>
    </row>
    <row r="93" spans="1:9" ht="99.75" customHeight="1" x14ac:dyDescent="0.25">
      <c r="A93" s="1"/>
      <c r="B93" s="2" t="s">
        <v>137</v>
      </c>
      <c r="C93" s="23" t="s">
        <v>138</v>
      </c>
      <c r="D93" s="4">
        <v>7253600</v>
      </c>
      <c r="E93" s="4"/>
      <c r="F93" s="4">
        <f t="shared" si="36"/>
        <v>7253600</v>
      </c>
      <c r="G93" s="4">
        <v>7532100</v>
      </c>
      <c r="H93" s="4"/>
      <c r="I93" s="4">
        <f t="shared" si="35"/>
        <v>7532100</v>
      </c>
    </row>
    <row r="94" spans="1:9" ht="87" customHeight="1" x14ac:dyDescent="0.25">
      <c r="A94" s="1"/>
      <c r="B94" s="2" t="s">
        <v>139</v>
      </c>
      <c r="C94" s="23" t="s">
        <v>170</v>
      </c>
      <c r="D94" s="4">
        <v>193000</v>
      </c>
      <c r="E94" s="4"/>
      <c r="F94" s="4">
        <f t="shared" si="36"/>
        <v>193000</v>
      </c>
      <c r="G94" s="4">
        <v>193000</v>
      </c>
      <c r="H94" s="4"/>
      <c r="I94" s="4">
        <f t="shared" si="35"/>
        <v>193000</v>
      </c>
    </row>
    <row r="95" spans="1:9" ht="69.75" customHeight="1" x14ac:dyDescent="0.25">
      <c r="A95" s="1"/>
      <c r="B95" s="2" t="s">
        <v>140</v>
      </c>
      <c r="C95" s="23" t="s">
        <v>141</v>
      </c>
      <c r="D95" s="4">
        <v>572808000</v>
      </c>
      <c r="E95" s="4"/>
      <c r="F95" s="4">
        <f t="shared" si="36"/>
        <v>572808000</v>
      </c>
      <c r="G95" s="4">
        <v>573820800</v>
      </c>
      <c r="H95" s="4"/>
      <c r="I95" s="4">
        <f t="shared" si="35"/>
        <v>573820800</v>
      </c>
    </row>
    <row r="96" spans="1:9" ht="135.75" customHeight="1" x14ac:dyDescent="0.25">
      <c r="A96" s="1"/>
      <c r="B96" s="2" t="s">
        <v>142</v>
      </c>
      <c r="C96" s="23" t="s">
        <v>143</v>
      </c>
      <c r="D96" s="4">
        <v>407560800</v>
      </c>
      <c r="E96" s="4"/>
      <c r="F96" s="4">
        <f t="shared" si="36"/>
        <v>407560800</v>
      </c>
      <c r="G96" s="4">
        <v>423206200</v>
      </c>
      <c r="H96" s="4"/>
      <c r="I96" s="4">
        <f t="shared" si="35"/>
        <v>423206200</v>
      </c>
    </row>
    <row r="97" spans="1:9" ht="39" customHeight="1" x14ac:dyDescent="0.25">
      <c r="A97" s="1"/>
      <c r="B97" s="2" t="s">
        <v>203</v>
      </c>
      <c r="C97" s="23" t="s">
        <v>204</v>
      </c>
      <c r="D97" s="4"/>
      <c r="E97" s="4">
        <v>17594900</v>
      </c>
      <c r="F97" s="4">
        <f t="shared" si="36"/>
        <v>17594900</v>
      </c>
      <c r="G97" s="4"/>
      <c r="H97" s="4">
        <v>17296000</v>
      </c>
      <c r="I97" s="4">
        <f t="shared" si="35"/>
        <v>17296000</v>
      </c>
    </row>
    <row r="98" spans="1:9" ht="121.5" customHeight="1" x14ac:dyDescent="0.25">
      <c r="A98" s="1"/>
      <c r="B98" s="2" t="s">
        <v>205</v>
      </c>
      <c r="C98" s="23" t="s">
        <v>206</v>
      </c>
      <c r="D98" s="4"/>
      <c r="E98" s="4">
        <v>3935200</v>
      </c>
      <c r="F98" s="4">
        <f t="shared" si="36"/>
        <v>3935200</v>
      </c>
      <c r="G98" s="4"/>
      <c r="H98" s="4">
        <v>4237900</v>
      </c>
      <c r="I98" s="4">
        <f t="shared" si="35"/>
        <v>4237900</v>
      </c>
    </row>
    <row r="99" spans="1:9" ht="101.25" customHeight="1" x14ac:dyDescent="0.25">
      <c r="A99" s="1"/>
      <c r="B99" s="2" t="s">
        <v>207</v>
      </c>
      <c r="C99" s="23" t="s">
        <v>208</v>
      </c>
      <c r="D99" s="4"/>
      <c r="E99" s="4">
        <v>33252000</v>
      </c>
      <c r="F99" s="4">
        <f t="shared" si="36"/>
        <v>33252000</v>
      </c>
      <c r="G99" s="4"/>
      <c r="H99" s="4">
        <v>33252000</v>
      </c>
      <c r="I99" s="4">
        <f t="shared" si="35"/>
        <v>33252000</v>
      </c>
    </row>
    <row r="100" spans="1:9" ht="65.25" customHeight="1" x14ac:dyDescent="0.25">
      <c r="A100" s="1"/>
      <c r="B100" s="2" t="s">
        <v>144</v>
      </c>
      <c r="C100" s="23" t="s">
        <v>145</v>
      </c>
      <c r="D100" s="4">
        <v>476449700</v>
      </c>
      <c r="E100" s="4"/>
      <c r="F100" s="4">
        <f t="shared" si="36"/>
        <v>476449700</v>
      </c>
      <c r="G100" s="4">
        <v>513550600</v>
      </c>
      <c r="H100" s="4"/>
      <c r="I100" s="4">
        <f t="shared" si="35"/>
        <v>513550600</v>
      </c>
    </row>
    <row r="101" spans="1:9" ht="36" customHeight="1" x14ac:dyDescent="0.25">
      <c r="A101" s="1"/>
      <c r="B101" s="2" t="s">
        <v>106</v>
      </c>
      <c r="C101" s="23" t="s">
        <v>107</v>
      </c>
      <c r="D101" s="4">
        <v>111885200</v>
      </c>
      <c r="E101" s="4">
        <v>14699900</v>
      </c>
      <c r="F101" s="4">
        <f t="shared" si="36"/>
        <v>126585100</v>
      </c>
      <c r="G101" s="4">
        <v>91787000</v>
      </c>
      <c r="H101" s="4"/>
      <c r="I101" s="4">
        <f>G101+H101</f>
        <v>91787000</v>
      </c>
    </row>
    <row r="102" spans="1:9" ht="18" customHeight="1" x14ac:dyDescent="0.25">
      <c r="A102" s="1"/>
      <c r="B102" s="24" t="s">
        <v>101</v>
      </c>
      <c r="C102" s="24" t="s">
        <v>63</v>
      </c>
      <c r="D102" s="21">
        <f>SUM(D103:D112)</f>
        <v>110449208</v>
      </c>
      <c r="E102" s="21">
        <f t="shared" ref="E102:I102" si="37">SUM(E103:E112)</f>
        <v>1282663500</v>
      </c>
      <c r="F102" s="21">
        <f t="shared" si="37"/>
        <v>1393112708</v>
      </c>
      <c r="G102" s="21">
        <f t="shared" si="37"/>
        <v>110449208</v>
      </c>
      <c r="H102" s="21">
        <f t="shared" si="37"/>
        <v>980300100</v>
      </c>
      <c r="I102" s="21">
        <f t="shared" si="37"/>
        <v>1090749308</v>
      </c>
    </row>
    <row r="103" spans="1:9" ht="90" customHeight="1" x14ac:dyDescent="0.25">
      <c r="A103" s="1"/>
      <c r="B103" s="2" t="s">
        <v>108</v>
      </c>
      <c r="C103" s="3" t="s">
        <v>109</v>
      </c>
      <c r="D103" s="4">
        <v>33005595</v>
      </c>
      <c r="E103" s="4"/>
      <c r="F103" s="4">
        <f>D103+E103</f>
        <v>33005595</v>
      </c>
      <c r="G103" s="4">
        <v>33005595</v>
      </c>
      <c r="H103" s="4"/>
      <c r="I103" s="4">
        <f t="shared" ref="I103:I104" si="38">G103+H103</f>
        <v>33005595</v>
      </c>
    </row>
    <row r="104" spans="1:9" ht="73.5" customHeight="1" x14ac:dyDescent="0.25">
      <c r="A104" s="1"/>
      <c r="B104" s="2" t="s">
        <v>110</v>
      </c>
      <c r="C104" s="3" t="s">
        <v>111</v>
      </c>
      <c r="D104" s="4">
        <v>8720913</v>
      </c>
      <c r="E104" s="4"/>
      <c r="F104" s="4">
        <f t="shared" ref="F104:F112" si="39">D104+E104</f>
        <v>8720913</v>
      </c>
      <c r="G104" s="4">
        <v>8720913</v>
      </c>
      <c r="H104" s="4"/>
      <c r="I104" s="4">
        <f t="shared" si="38"/>
        <v>8720913</v>
      </c>
    </row>
    <row r="105" spans="1:9" ht="74.25" customHeight="1" x14ac:dyDescent="0.25">
      <c r="A105" s="1"/>
      <c r="B105" s="2" t="s">
        <v>146</v>
      </c>
      <c r="C105" s="3" t="s">
        <v>147</v>
      </c>
      <c r="D105" s="4">
        <v>68722700</v>
      </c>
      <c r="E105" s="4">
        <v>225100</v>
      </c>
      <c r="F105" s="4">
        <f t="shared" si="39"/>
        <v>68947800</v>
      </c>
      <c r="G105" s="4">
        <v>68722700</v>
      </c>
      <c r="H105" s="4">
        <v>225100</v>
      </c>
      <c r="I105" s="4">
        <f t="shared" ref="I105:I112" si="40">G105+H105</f>
        <v>68947800</v>
      </c>
    </row>
    <row r="106" spans="1:9" ht="83.25" customHeight="1" x14ac:dyDescent="0.25">
      <c r="A106" s="1"/>
      <c r="B106" s="2" t="s">
        <v>181</v>
      </c>
      <c r="C106" s="3" t="s">
        <v>182</v>
      </c>
      <c r="D106" s="4"/>
      <c r="E106" s="4">
        <v>443305800</v>
      </c>
      <c r="F106" s="4">
        <f t="shared" si="39"/>
        <v>443305800</v>
      </c>
      <c r="G106" s="4"/>
      <c r="H106" s="4">
        <v>179881800</v>
      </c>
      <c r="I106" s="4">
        <f t="shared" si="40"/>
        <v>179881800</v>
      </c>
    </row>
    <row r="107" spans="1:9" ht="68.25" customHeight="1" x14ac:dyDescent="0.25">
      <c r="A107" s="1"/>
      <c r="B107" s="2" t="s">
        <v>183</v>
      </c>
      <c r="C107" s="3" t="s">
        <v>184</v>
      </c>
      <c r="D107" s="4"/>
      <c r="E107" s="4">
        <v>105415000</v>
      </c>
      <c r="F107" s="4">
        <f t="shared" si="39"/>
        <v>105415000</v>
      </c>
      <c r="G107" s="4"/>
      <c r="H107" s="4">
        <v>82070200</v>
      </c>
      <c r="I107" s="4">
        <f t="shared" si="40"/>
        <v>82070200</v>
      </c>
    </row>
    <row r="108" spans="1:9" ht="219.75" customHeight="1" x14ac:dyDescent="0.25">
      <c r="A108" s="1"/>
      <c r="B108" s="2" t="s">
        <v>185</v>
      </c>
      <c r="C108" s="3" t="s">
        <v>217</v>
      </c>
      <c r="D108" s="4"/>
      <c r="E108" s="4">
        <v>4423200</v>
      </c>
      <c r="F108" s="4">
        <f t="shared" si="39"/>
        <v>4423200</v>
      </c>
      <c r="G108" s="4"/>
      <c r="H108" s="4">
        <v>4423200</v>
      </c>
      <c r="I108" s="4">
        <f t="shared" si="40"/>
        <v>4423200</v>
      </c>
    </row>
    <row r="109" spans="1:9" ht="86.25" customHeight="1" x14ac:dyDescent="0.25">
      <c r="A109" s="1"/>
      <c r="B109" s="2" t="s">
        <v>186</v>
      </c>
      <c r="C109" s="3" t="s">
        <v>187</v>
      </c>
      <c r="D109" s="4"/>
      <c r="E109" s="4">
        <v>27700700</v>
      </c>
      <c r="F109" s="4">
        <f t="shared" si="39"/>
        <v>27700700</v>
      </c>
      <c r="G109" s="4"/>
      <c r="H109" s="4">
        <v>27700700</v>
      </c>
      <c r="I109" s="4">
        <f t="shared" si="40"/>
        <v>27700700</v>
      </c>
    </row>
    <row r="110" spans="1:9" ht="70.5" customHeight="1" x14ac:dyDescent="0.25">
      <c r="A110" s="1"/>
      <c r="B110" s="2" t="s">
        <v>188</v>
      </c>
      <c r="C110" s="3" t="s">
        <v>189</v>
      </c>
      <c r="D110" s="4"/>
      <c r="E110" s="4">
        <v>21224200</v>
      </c>
      <c r="F110" s="4">
        <f t="shared" si="39"/>
        <v>21224200</v>
      </c>
      <c r="G110" s="4"/>
      <c r="H110" s="4">
        <v>5630000</v>
      </c>
      <c r="I110" s="4">
        <f t="shared" si="40"/>
        <v>5630000</v>
      </c>
    </row>
    <row r="111" spans="1:9" ht="84.75" customHeight="1" x14ac:dyDescent="0.25">
      <c r="A111" s="1"/>
      <c r="B111" s="2" t="s">
        <v>197</v>
      </c>
      <c r="C111" s="3" t="s">
        <v>196</v>
      </c>
      <c r="D111" s="4"/>
      <c r="E111" s="4">
        <v>680000000</v>
      </c>
      <c r="F111" s="4">
        <f t="shared" si="39"/>
        <v>680000000</v>
      </c>
      <c r="G111" s="4"/>
      <c r="H111" s="4">
        <v>680000000</v>
      </c>
      <c r="I111" s="4">
        <f t="shared" si="40"/>
        <v>680000000</v>
      </c>
    </row>
    <row r="112" spans="1:9" ht="99" customHeight="1" x14ac:dyDescent="0.25">
      <c r="A112" s="1"/>
      <c r="B112" s="2" t="s">
        <v>191</v>
      </c>
      <c r="C112" s="3" t="s">
        <v>190</v>
      </c>
      <c r="D112" s="4"/>
      <c r="E112" s="4">
        <v>369500</v>
      </c>
      <c r="F112" s="4">
        <f t="shared" si="39"/>
        <v>369500</v>
      </c>
      <c r="G112" s="4"/>
      <c r="H112" s="4">
        <v>369100</v>
      </c>
      <c r="I112" s="4">
        <f t="shared" si="40"/>
        <v>369100</v>
      </c>
    </row>
    <row r="113" spans="1:10" ht="19.5" customHeight="1" x14ac:dyDescent="0.25">
      <c r="A113" s="1"/>
      <c r="B113" s="29" t="s">
        <v>64</v>
      </c>
      <c r="C113" s="29"/>
      <c r="D113" s="21">
        <f>SUM(D8,D42)</f>
        <v>69946247448</v>
      </c>
      <c r="E113" s="21">
        <f t="shared" ref="E113:F113" si="41">SUM(E8,E42)</f>
        <v>3845944700</v>
      </c>
      <c r="F113" s="21">
        <f t="shared" si="41"/>
        <v>73792192148</v>
      </c>
      <c r="G113" s="21">
        <f>SUM(G8,G42)</f>
        <v>76494295098</v>
      </c>
      <c r="H113" s="21">
        <f t="shared" ref="H113:I113" si="42">SUM(H8,H42)</f>
        <v>4982066300</v>
      </c>
      <c r="I113" s="21">
        <f t="shared" si="42"/>
        <v>81476361398</v>
      </c>
      <c r="J113" s="25"/>
    </row>
    <row r="121" spans="1:10" x14ac:dyDescent="0.25">
      <c r="D121" s="27"/>
      <c r="E121" s="27"/>
      <c r="F121" s="27"/>
      <c r="G121" s="27"/>
      <c r="H121" s="27"/>
      <c r="I121" s="27"/>
    </row>
  </sheetData>
  <mergeCells count="3">
    <mergeCell ref="B113:C113"/>
    <mergeCell ref="B6:D6"/>
    <mergeCell ref="B5:I5"/>
  </mergeCells>
  <phoneticPr fontId="0" type="noConversion"/>
  <printOptions horizontalCentered="1"/>
  <pageMargins left="0.78740157480314965" right="0.39370078740157483" top="1.1811023622047245" bottom="0.39370078740157483" header="0.78740157480314965" footer="0.19685039370078741"/>
  <pageSetup paperSize="9" orientation="landscape" r:id="rId1"/>
  <headerFooter differentFirst="1">
    <oddHeader>&amp;C&amp;14&amp;P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Департамент финансов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Марина В. Рачкова</dc:creator>
  <cp:lastModifiedBy>user</cp:lastModifiedBy>
  <cp:lastPrinted>2018-12-20T08:49:49Z</cp:lastPrinted>
  <dcterms:created xsi:type="dcterms:W3CDTF">2010-10-13T08:18:32Z</dcterms:created>
  <dcterms:modified xsi:type="dcterms:W3CDTF">2018-12-25T07:35:22Z</dcterms:modified>
</cp:coreProperties>
</file>