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45" yWindow="435" windowWidth="20070" windowHeight="11880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Лист2!$13:$13</definedName>
    <definedName name="_xlnm.Print_Area" localSheetId="0">закон!$A$2:$C$53</definedName>
    <definedName name="_xlnm.Print_Area" localSheetId="1">Лист2!$A$1:$Q$43</definedName>
  </definedNames>
  <calcPr calcId="145621" fullCalcOnLoad="1"/>
</workbook>
</file>

<file path=xl/calcChain.xml><?xml version="1.0" encoding="utf-8"?>
<calcChain xmlns="http://schemas.openxmlformats.org/spreadsheetml/2006/main">
  <c r="I42" i="2" l="1"/>
  <c r="H42" i="2"/>
  <c r="H41" i="2"/>
  <c r="G42" i="2"/>
  <c r="G40" i="2"/>
  <c r="G43" i="2"/>
  <c r="H40" i="2"/>
  <c r="H43" i="2"/>
  <c r="P21" i="2"/>
  <c r="P18" i="2"/>
  <c r="P42" i="2"/>
  <c r="O40" i="2"/>
  <c r="P39" i="2"/>
  <c r="P35" i="2"/>
  <c r="P31" i="2"/>
  <c r="O35" i="2"/>
  <c r="P32" i="2"/>
  <c r="O32" i="2"/>
  <c r="O31" i="2"/>
  <c r="P28" i="2"/>
  <c r="P27" i="2"/>
  <c r="P24" i="2"/>
  <c r="O27" i="2"/>
  <c r="P25" i="2"/>
  <c r="O24" i="2"/>
  <c r="P23" i="2"/>
  <c r="O22" i="2"/>
  <c r="P22" i="2"/>
  <c r="P41" i="2"/>
  <c r="O20" i="2"/>
  <c r="O19" i="2"/>
  <c r="P17" i="2"/>
  <c r="O17" i="2"/>
  <c r="P15" i="2"/>
  <c r="P14" i="2"/>
  <c r="O15" i="2"/>
  <c r="O14" i="2"/>
  <c r="O43" i="2"/>
  <c r="I18" i="2"/>
  <c r="I39" i="2"/>
  <c r="I35" i="2"/>
  <c r="I31" i="2"/>
  <c r="H35" i="2"/>
  <c r="I32" i="2"/>
  <c r="H32" i="2"/>
  <c r="H31" i="2"/>
  <c r="I28" i="2"/>
  <c r="I27" i="2"/>
  <c r="I24" i="2"/>
  <c r="H27" i="2"/>
  <c r="I25" i="2"/>
  <c r="H24" i="2"/>
  <c r="I23" i="2"/>
  <c r="H22" i="2"/>
  <c r="I22" i="2"/>
  <c r="I21" i="2"/>
  <c r="I41" i="2"/>
  <c r="I40" i="2"/>
  <c r="H20" i="2"/>
  <c r="H19" i="2"/>
  <c r="I17" i="2"/>
  <c r="H17" i="2"/>
  <c r="I15" i="2"/>
  <c r="H15" i="2"/>
  <c r="I14" i="2"/>
  <c r="H14" i="2"/>
  <c r="P40" i="2"/>
  <c r="P20" i="2"/>
  <c r="P19" i="2"/>
  <c r="P43" i="2"/>
  <c r="F42" i="2"/>
  <c r="F41" i="2"/>
  <c r="M15" i="2"/>
  <c r="N15" i="2"/>
  <c r="M17" i="2"/>
  <c r="M20" i="2"/>
  <c r="M19" i="2"/>
  <c r="M22" i="2"/>
  <c r="N25" i="2"/>
  <c r="M27" i="2"/>
  <c r="M24" i="2"/>
  <c r="M32" i="2"/>
  <c r="N32" i="2"/>
  <c r="M35" i="2"/>
  <c r="F15" i="2"/>
  <c r="G15" i="2"/>
  <c r="F17" i="2"/>
  <c r="F20" i="2"/>
  <c r="F22" i="2"/>
  <c r="G25" i="2"/>
  <c r="F27" i="2"/>
  <c r="F24" i="2"/>
  <c r="F32" i="2"/>
  <c r="G32" i="2"/>
  <c r="F35" i="2"/>
  <c r="F31" i="2"/>
  <c r="F40" i="2"/>
  <c r="M14" i="2"/>
  <c r="M43" i="2"/>
  <c r="F19" i="2"/>
  <c r="F14" i="2"/>
  <c r="M31" i="2"/>
  <c r="M40" i="2"/>
  <c r="D42" i="2"/>
  <c r="D41" i="2"/>
  <c r="D40" i="2"/>
  <c r="C41" i="2"/>
  <c r="C42" i="2"/>
  <c r="C17" i="2"/>
  <c r="C40" i="2"/>
  <c r="L23" i="2"/>
  <c r="N23" i="2"/>
  <c r="E23" i="2"/>
  <c r="G23" i="2"/>
  <c r="D22" i="2"/>
  <c r="K22" i="2"/>
  <c r="K42" i="2"/>
  <c r="K41" i="2"/>
  <c r="K35" i="2"/>
  <c r="K31" i="2"/>
  <c r="K32" i="2"/>
  <c r="D35" i="2"/>
  <c r="D32" i="2"/>
  <c r="K20" i="2"/>
  <c r="K17" i="2"/>
  <c r="K15" i="2"/>
  <c r="K14" i="2"/>
  <c r="D20" i="2"/>
  <c r="D19" i="2"/>
  <c r="D17" i="2"/>
  <c r="D15" i="2"/>
  <c r="D14" i="2"/>
  <c r="D27" i="2"/>
  <c r="D24" i="2"/>
  <c r="K27" i="2"/>
  <c r="K24" i="2"/>
  <c r="L39" i="2"/>
  <c r="L32" i="2"/>
  <c r="L28" i="2"/>
  <c r="L25" i="2"/>
  <c r="L21" i="2"/>
  <c r="L18" i="2"/>
  <c r="L15" i="2"/>
  <c r="E39" i="2"/>
  <c r="E32" i="2"/>
  <c r="E28" i="2"/>
  <c r="E25" i="2"/>
  <c r="E21" i="2"/>
  <c r="E18" i="2"/>
  <c r="E17" i="2"/>
  <c r="E15" i="2"/>
  <c r="J42" i="2"/>
  <c r="J40" i="2"/>
  <c r="J41" i="2"/>
  <c r="C20" i="2"/>
  <c r="C15" i="2"/>
  <c r="C32" i="2"/>
  <c r="J35" i="2"/>
  <c r="C35" i="2"/>
  <c r="J32" i="2"/>
  <c r="J29" i="2"/>
  <c r="C29" i="2"/>
  <c r="J27" i="2"/>
  <c r="C27" i="2"/>
  <c r="J25" i="2"/>
  <c r="C25" i="2"/>
  <c r="J22" i="2"/>
  <c r="C22" i="2"/>
  <c r="E22" i="2"/>
  <c r="G22" i="2"/>
  <c r="J20" i="2"/>
  <c r="J19" i="2"/>
  <c r="J17" i="2"/>
  <c r="J15" i="2"/>
  <c r="J14" i="2"/>
  <c r="C34" i="1"/>
  <c r="C32" i="1"/>
  <c r="C38" i="1"/>
  <c r="C40" i="1"/>
  <c r="C30" i="1"/>
  <c r="C29" i="1"/>
  <c r="C13" i="1"/>
  <c r="C12" i="1"/>
  <c r="C15" i="1"/>
  <c r="C18" i="1"/>
  <c r="C17" i="1"/>
  <c r="C21" i="1"/>
  <c r="C49" i="1"/>
  <c r="C42" i="1"/>
  <c r="C36" i="1"/>
  <c r="C45" i="1"/>
  <c r="C44" i="1"/>
  <c r="C47" i="1"/>
  <c r="K40" i="2"/>
  <c r="F43" i="2"/>
  <c r="E41" i="2"/>
  <c r="G21" i="2"/>
  <c r="E35" i="2"/>
  <c r="E31" i="2"/>
  <c r="G39" i="2"/>
  <c r="G35" i="2"/>
  <c r="G31" i="2"/>
  <c r="L27" i="2"/>
  <c r="L24" i="2"/>
  <c r="N28" i="2"/>
  <c r="N27" i="2"/>
  <c r="N24" i="2"/>
  <c r="L22" i="2"/>
  <c r="N22" i="2"/>
  <c r="J24" i="2"/>
  <c r="C31" i="2"/>
  <c r="E14" i="2"/>
  <c r="E27" i="2"/>
  <c r="E24" i="2"/>
  <c r="G28" i="2"/>
  <c r="G27" i="2"/>
  <c r="G24" i="2"/>
  <c r="L17" i="2"/>
  <c r="L14" i="2"/>
  <c r="N18" i="2"/>
  <c r="C24" i="2"/>
  <c r="J31" i="2"/>
  <c r="E42" i="2"/>
  <c r="G18" i="2"/>
  <c r="L41" i="2"/>
  <c r="N21" i="2"/>
  <c r="L35" i="2"/>
  <c r="N39" i="2"/>
  <c r="N35" i="2"/>
  <c r="N31" i="2"/>
  <c r="D43" i="2"/>
  <c r="L31" i="2"/>
  <c r="D31" i="2"/>
  <c r="C14" i="2"/>
  <c r="C43" i="2"/>
  <c r="E20" i="2"/>
  <c r="E19" i="2"/>
  <c r="J43" i="2"/>
  <c r="C19" i="2"/>
  <c r="K19" i="2"/>
  <c r="K43" i="2"/>
  <c r="C53" i="1"/>
  <c r="L42" i="2"/>
  <c r="L20" i="2"/>
  <c r="L19" i="2"/>
  <c r="L40" i="2"/>
  <c r="L43" i="2"/>
  <c r="G17" i="2"/>
  <c r="G14" i="2"/>
  <c r="N17" i="2"/>
  <c r="N14" i="2"/>
  <c r="N42" i="2"/>
  <c r="E40" i="2"/>
  <c r="E43" i="2"/>
  <c r="N20" i="2"/>
  <c r="N19" i="2"/>
  <c r="N41" i="2"/>
  <c r="G20" i="2"/>
  <c r="G19" i="2"/>
  <c r="G41" i="2"/>
  <c r="N40" i="2"/>
  <c r="N43" i="2"/>
  <c r="I20" i="2"/>
  <c r="I19" i="2"/>
  <c r="I43" i="2"/>
</calcChain>
</file>

<file path=xl/sharedStrings.xml><?xml version="1.0" encoding="utf-8"?>
<sst xmlns="http://schemas.openxmlformats.org/spreadsheetml/2006/main" count="178" uniqueCount="143">
  <si>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</si>
  <si>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</si>
  <si>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</si>
  <si>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</si>
  <si>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</si>
  <si>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</si>
  <si>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</si>
  <si>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</si>
  <si>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</si>
  <si>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</si>
  <si>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</si>
  <si>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</si>
  <si>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</si>
  <si>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</si>
  <si>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</si>
  <si>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</si>
  <si>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</si>
  <si>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</si>
  <si>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</si>
  <si>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</si>
  <si>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</si>
  <si>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</si>
  <si>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</si>
  <si>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</si>
  <si>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</si>
  <si>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</si>
  <si>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</si>
  <si>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</si>
  <si>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</si>
  <si>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</si>
  <si>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</si>
  <si>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</si>
  <si>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</si>
  <si>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</si>
  <si>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</si>
  <si>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</si>
  <si>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</si>
  <si>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</si>
  <si>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</si>
  <si>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</si>
  <si>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</si>
  <si>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</si>
  <si>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</si>
  <si>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</si>
  <si>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</si>
  <si>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</si>
  <si>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</si>
  <si>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</si>
  <si>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</si>
  <si>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</si>
  <si>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</si>
  <si>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</si>
  <si>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</si>
  <si>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</si>
  <si>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</si>
  <si>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</si>
  <si>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</si>
  <si>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</si>
  <si>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</si>
  <si>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</si>
  <si>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</si>
  <si>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</si>
  <si>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</si>
  <si>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</si>
  <si>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</si>
  <si>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</si>
  <si>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</si>
  <si>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</si>
  <si>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</si>
  <si>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</si>
  <si>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</si>
  <si>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</si>
  <si>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</si>
  <si>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</si>
  <si>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</si>
  <si>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</si>
  <si>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</si>
  <si>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</si>
  <si>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</si>
  <si>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</si>
  <si>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911 01 06 01 00 00 0000 000</t>
  </si>
  <si>
    <t>906 01 06 05 00 00 0000 500</t>
  </si>
  <si>
    <t>Изменение остатков средств на счетах по учету средств бюджета</t>
  </si>
  <si>
    <t xml:space="preserve">Предоставление бюджетных кредитов внутри страны  в валюте Российской Федерации 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</si>
  <si>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</si>
  <si>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</si>
  <si>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</si>
  <si>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</si>
  <si>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</si>
  <si>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</si>
  <si>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</si>
  <si>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</si>
  <si>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</si>
  <si>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911 01 06 01 00 02 0000 630</t>
  </si>
  <si>
    <t>местная</t>
  </si>
  <si>
    <t xml:space="preserve">запруднова </t>
  </si>
  <si>
    <t>АПК</t>
  </si>
  <si>
    <t>Всего</t>
  </si>
  <si>
    <t>906 01 06 05 01 02 0800 640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</si>
  <si>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</si>
  <si>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906 01 06 05 02 02 0800 640</t>
  </si>
  <si>
    <t>деринговская</t>
  </si>
  <si>
    <t xml:space="preserve">соцсфера </t>
  </si>
  <si>
    <t>сочнева</t>
  </si>
  <si>
    <t>кокорин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</si>
  <si>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</si>
  <si>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 xml:space="preserve">финансирования дефицита областного бюджета </t>
  </si>
  <si>
    <t>Размещение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</si>
  <si>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</si>
  <si>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</si>
  <si>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</si>
  <si>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906 01 03 01 00 00 0000 700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</si>
  <si>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</si>
  <si>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</si>
  <si>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</si>
  <si>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</si>
  <si>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906 01 06 05 02 02 0000 540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</si>
  <si>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</si>
  <si>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</si>
  <si>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</si>
  <si>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Итого</t>
  </si>
  <si>
    <t>Средства от продажи акций и иных форм участия в капитале, находящихся в собственности субъекта Российской Федерации</t>
  </si>
  <si>
    <t xml:space="preserve">на плановый период 2019 и 2020 годов </t>
  </si>
  <si>
    <t>2019 год
(руб.)</t>
  </si>
  <si>
    <t>2020 год
(руб.)</t>
  </si>
  <si>
    <t>000 01 01 00 00 00 0000 000</t>
  </si>
  <si>
    <t>000 01 01 00 00 00 0000 800</t>
  </si>
  <si>
    <t>000 01 02 00 00 00 0000 000</t>
  </si>
  <si>
    <t>000 01 02 00 00 00 0000 700</t>
  </si>
  <si>
    <t>000 01 03 00 00 00 0000 000</t>
  </si>
  <si>
    <t>000 01 03 01 00 00 0000 800</t>
  </si>
  <si>
    <t>000 01 06 05 00 00 0000 000</t>
  </si>
  <si>
    <t>000 01 06 05 00 00 0000 600</t>
  </si>
  <si>
    <t>000 01 05 00 00 00 0000 000</t>
  </si>
  <si>
    <t>000 01 05 02 01 02 0000 510</t>
  </si>
  <si>
    <t>000 01 05 02 01 02 0000 610</t>
  </si>
  <si>
    <t>Уточнение февраля</t>
  </si>
  <si>
    <t>от 25.12.2017 № 65-з</t>
  </si>
  <si>
    <t>Уточнение июня</t>
  </si>
  <si>
    <t>"</t>
  </si>
  <si>
    <t>"Приложение 22</t>
  </si>
  <si>
    <t>Уточнение сентября</t>
  </si>
  <si>
    <t>от ______________ № 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</si>
</sst>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name val="Arial"/>
      <family val="2"/>
      <charset val="204"/>
    </font>
    <font>
      <sz val="10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51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3" fontId="7" fillId="0" borderId="1" xfId="0" applyNumberFormat="1" applyFont="1" applyFill="1" applyBorder="1"/>
    <xf numFmtId="0" fontId="1" fillId="0" borderId="0" xfId="0" applyFont="1" applyFill="1" applyAlignment="1"/>
    <xf numFmtId="3" fontId="1" fillId="0" borderId="0" xfId="0" applyNumberFormat="1" applyFont="1" applyFill="1"/>
    <xf numFmtId="3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vertical="top" wrapText="1"/>
    </xf>
    <xf numFmtId="0" fontId="8" fillId="0" borderId="0" xfId="0" applyFont="1" applyFill="1"/>
    <xf numFmtId="0" fontId="4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/>
    </xf>
    <xf numFmtId="0" fontId="10" fillId="0" borderId="0" xfId="0" applyFont="1" applyFill="1"/>
    <xf numFmtId="0" fontId="6" fillId="0" borderId="0" xfId="0" applyFont="1" applyFill="1"/>
    <xf numFmtId="0" fontId="1" fillId="0" borderId="0" xfId="0" applyFont="1" applyFill="1" applyAlignment="1">
      <alignment horizontal="right"/>
    </xf>
    <xf numFmtId="3" fontId="3" fillId="2" borderId="1" xfId="0" applyNumberFormat="1" applyFont="1" applyFill="1" applyBorder="1"/>
    <xf numFmtId="0" fontId="1" fillId="0" borderId="0" xfId="0" applyFont="1" applyFill="1" applyAlignment="1">
      <alignment vertical="top"/>
    </xf>
    <xf numFmtId="0" fontId="2" fillId="0" borderId="0" xfId="0" applyFont="1" applyFill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3" fontId="8" fillId="0" borderId="0" xfId="0" applyNumberFormat="1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7" fillId="0" borderId="0" xfId="1" applyFont="1" applyAlignment="1" applyProtection="1">
      <alignment horizontal="right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46" t="s">
        <v>70</v>
      </c>
      <c r="B2" s="46"/>
      <c r="C2" s="46"/>
    </row>
    <row r="3" spans="1:3" ht="15.75" x14ac:dyDescent="0.25">
      <c r="A3" s="46" t="s">
        <v>62</v>
      </c>
      <c r="B3" s="46"/>
      <c r="C3" s="46"/>
    </row>
    <row r="4" spans="1:3" ht="15.75" x14ac:dyDescent="0.25">
      <c r="A4" s="46" t="s">
        <v>63</v>
      </c>
      <c r="B4" s="46"/>
      <c r="C4" s="46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45" t="s">
        <v>21</v>
      </c>
      <c r="B7" s="45"/>
      <c r="C7" s="45"/>
    </row>
    <row r="8" spans="1:3" ht="18.75" x14ac:dyDescent="0.3">
      <c r="A8" s="45" t="s">
        <v>67</v>
      </c>
      <c r="B8" s="45"/>
      <c r="C8" s="45"/>
    </row>
    <row r="9" spans="1:3" ht="18.75" x14ac:dyDescent="0.3">
      <c r="A9" s="45" t="s">
        <v>69</v>
      </c>
      <c r="B9" s="45"/>
      <c r="C9" s="45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7"/>
  <sheetViews>
    <sheetView tabSelected="1" view="pageBreakPreview" topLeftCell="A20" zoomScaleNormal="100" zoomScaleSheetLayoutView="100" workbookViewId="0">
      <selection activeCell="I43" sqref="I43"/>
    </sheetView>
  </sheetViews>
  <sheetFormatPr defaultRowHeight="12.75" x14ac:dyDescent="0.2"/>
  <cols>
    <col min="1" max="1" width="27.28515625" style="24" customWidth="1"/>
    <col min="2" max="2" width="70.140625" style="24" customWidth="1"/>
    <col min="3" max="4" width="15.140625" style="24" hidden="1" customWidth="1"/>
    <col min="5" max="8" width="15.7109375" style="24" hidden="1" customWidth="1"/>
    <col min="9" max="9" width="15.7109375" style="24" customWidth="1"/>
    <col min="10" max="10" width="15.42578125" style="24" hidden="1" customWidth="1"/>
    <col min="11" max="11" width="16.5703125" style="24" hidden="1" customWidth="1"/>
    <col min="12" max="15" width="15.7109375" style="24" hidden="1" customWidth="1"/>
    <col min="16" max="16" width="15.7109375" style="24" customWidth="1"/>
    <col min="17" max="17" width="1.7109375" style="24" customWidth="1"/>
    <col min="18" max="16384" width="9.140625" style="24"/>
  </cols>
  <sheetData>
    <row r="1" spans="1:16" ht="15.75" x14ac:dyDescent="0.25">
      <c r="A1" s="46" t="s">
        <v>70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</row>
    <row r="2" spans="1:16" ht="15.75" x14ac:dyDescent="0.25">
      <c r="A2" s="46" t="s">
        <v>62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</row>
    <row r="3" spans="1:16" ht="23.25" customHeight="1" x14ac:dyDescent="0.2">
      <c r="A3" s="50" t="s">
        <v>142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</row>
    <row r="4" spans="1:16" ht="16.5" customHeight="1" x14ac:dyDescent="0.2">
      <c r="A4" s="28"/>
      <c r="C4" s="28"/>
      <c r="D4" s="28"/>
      <c r="E4" s="28"/>
      <c r="F4" s="28"/>
      <c r="G4" s="28"/>
      <c r="H4" s="28"/>
      <c r="I4" s="28"/>
      <c r="J4" s="28"/>
    </row>
    <row r="5" spans="1:16" ht="16.5" customHeight="1" x14ac:dyDescent="0.25">
      <c r="A5" s="47" t="s">
        <v>140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</row>
    <row r="6" spans="1:16" ht="16.5" customHeight="1" x14ac:dyDescent="0.25">
      <c r="A6" s="47" t="s">
        <v>62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</row>
    <row r="7" spans="1:16" ht="16.5" customHeight="1" x14ac:dyDescent="0.25">
      <c r="A7" s="47" t="s">
        <v>137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</row>
    <row r="8" spans="1:16" ht="16.5" customHeight="1" x14ac:dyDescent="0.2">
      <c r="A8" s="28"/>
      <c r="C8" s="28"/>
      <c r="D8" s="28"/>
      <c r="E8" s="28"/>
      <c r="F8" s="28"/>
      <c r="G8" s="28"/>
      <c r="H8" s="28"/>
      <c r="I8" s="28"/>
      <c r="J8" s="28"/>
    </row>
    <row r="9" spans="1:16" ht="18.75" x14ac:dyDescent="0.3">
      <c r="A9" s="49" t="s">
        <v>21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2"/>
      <c r="P9" s="42"/>
    </row>
    <row r="10" spans="1:16" ht="18" customHeight="1" x14ac:dyDescent="0.3">
      <c r="A10" s="49" t="s">
        <v>106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2"/>
      <c r="P10" s="42"/>
    </row>
    <row r="11" spans="1:16" ht="18.75" x14ac:dyDescent="0.3">
      <c r="A11" s="49" t="s">
        <v>122</v>
      </c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2"/>
      <c r="P11" s="42"/>
    </row>
    <row r="12" spans="1:16" ht="18.75" x14ac:dyDescent="0.3">
      <c r="A12" s="48"/>
      <c r="B12" s="48"/>
    </row>
    <row r="13" spans="1:16" ht="39" customHeight="1" x14ac:dyDescent="0.2">
      <c r="A13" s="36" t="s">
        <v>5</v>
      </c>
      <c r="B13" s="36" t="s">
        <v>20</v>
      </c>
      <c r="C13" s="21" t="s">
        <v>123</v>
      </c>
      <c r="D13" s="21" t="s">
        <v>136</v>
      </c>
      <c r="E13" s="21" t="s">
        <v>123</v>
      </c>
      <c r="F13" s="21" t="s">
        <v>138</v>
      </c>
      <c r="G13" s="21" t="s">
        <v>123</v>
      </c>
      <c r="H13" s="43" t="s">
        <v>141</v>
      </c>
      <c r="I13" s="21" t="s">
        <v>123</v>
      </c>
      <c r="J13" s="21" t="s">
        <v>124</v>
      </c>
      <c r="K13" s="21" t="s">
        <v>136</v>
      </c>
      <c r="L13" s="21" t="s">
        <v>124</v>
      </c>
      <c r="M13" s="21" t="s">
        <v>138</v>
      </c>
      <c r="N13" s="21" t="s">
        <v>124</v>
      </c>
      <c r="O13" s="43" t="s">
        <v>141</v>
      </c>
      <c r="P13" s="21" t="s">
        <v>124</v>
      </c>
    </row>
    <row r="14" spans="1:16" ht="33" customHeight="1" x14ac:dyDescent="0.25">
      <c r="A14" s="25" t="s">
        <v>125</v>
      </c>
      <c r="B14" s="31" t="s">
        <v>71</v>
      </c>
      <c r="C14" s="26">
        <f t="shared" ref="C14:L14" si="0">C15-C17</f>
        <v>-2300000000</v>
      </c>
      <c r="D14" s="26">
        <f t="shared" si="0"/>
        <v>0</v>
      </c>
      <c r="E14" s="26">
        <f t="shared" si="0"/>
        <v>-2300000000</v>
      </c>
      <c r="F14" s="26">
        <f>F15-F17</f>
        <v>0</v>
      </c>
      <c r="G14" s="26">
        <f>G15-G17</f>
        <v>-2300000000</v>
      </c>
      <c r="H14" s="26">
        <f>H15-H17</f>
        <v>0</v>
      </c>
      <c r="I14" s="26">
        <f>I15-I17</f>
        <v>-2300000000</v>
      </c>
      <c r="J14" s="26">
        <f t="shared" si="0"/>
        <v>-900000000</v>
      </c>
      <c r="K14" s="26">
        <f t="shared" si="0"/>
        <v>0</v>
      </c>
      <c r="L14" s="26">
        <f t="shared" si="0"/>
        <v>-900000000</v>
      </c>
      <c r="M14" s="26">
        <f>M15-M17</f>
        <v>0</v>
      </c>
      <c r="N14" s="26">
        <f>N15-N17</f>
        <v>-900000000</v>
      </c>
      <c r="O14" s="26">
        <f>O15-O17</f>
        <v>0</v>
      </c>
      <c r="P14" s="26">
        <f>P15-P17</f>
        <v>-900000000</v>
      </c>
    </row>
    <row r="15" spans="1:16" ht="48.75" hidden="1" customHeight="1" x14ac:dyDescent="0.25">
      <c r="A15" s="25" t="s">
        <v>23</v>
      </c>
      <c r="B15" s="31" t="s">
        <v>72</v>
      </c>
      <c r="C15" s="26">
        <f t="shared" ref="C15:P15" si="1">C16</f>
        <v>0</v>
      </c>
      <c r="D15" s="26">
        <f t="shared" si="1"/>
        <v>0</v>
      </c>
      <c r="E15" s="26">
        <f t="shared" si="1"/>
        <v>0</v>
      </c>
      <c r="F15" s="26">
        <f t="shared" si="1"/>
        <v>0</v>
      </c>
      <c r="G15" s="26">
        <f t="shared" si="1"/>
        <v>0</v>
      </c>
      <c r="H15" s="26">
        <f t="shared" si="1"/>
        <v>0</v>
      </c>
      <c r="I15" s="26">
        <f t="shared" si="1"/>
        <v>0</v>
      </c>
      <c r="J15" s="26">
        <f t="shared" si="1"/>
        <v>0</v>
      </c>
      <c r="K15" s="26">
        <f t="shared" si="1"/>
        <v>0</v>
      </c>
      <c r="L15" s="26">
        <f t="shared" si="1"/>
        <v>0</v>
      </c>
      <c r="M15" s="26">
        <f t="shared" si="1"/>
        <v>0</v>
      </c>
      <c r="N15" s="26">
        <f t="shared" si="1"/>
        <v>0</v>
      </c>
      <c r="O15" s="26">
        <f t="shared" si="1"/>
        <v>0</v>
      </c>
      <c r="P15" s="26">
        <f t="shared" si="1"/>
        <v>0</v>
      </c>
    </row>
    <row r="16" spans="1:16" ht="48" hidden="1" customHeight="1" x14ac:dyDescent="0.25">
      <c r="A16" s="23" t="s">
        <v>7</v>
      </c>
      <c r="B16" s="35" t="s">
        <v>107</v>
      </c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</row>
    <row r="17" spans="1:16" ht="48" customHeight="1" x14ac:dyDescent="0.25">
      <c r="A17" s="25" t="s">
        <v>126</v>
      </c>
      <c r="B17" s="31" t="s">
        <v>88</v>
      </c>
      <c r="C17" s="26">
        <f t="shared" ref="C17:P17" si="2">C18</f>
        <v>2300000000</v>
      </c>
      <c r="D17" s="26">
        <f t="shared" si="2"/>
        <v>0</v>
      </c>
      <c r="E17" s="26">
        <f t="shared" si="2"/>
        <v>2300000000</v>
      </c>
      <c r="F17" s="26">
        <f t="shared" si="2"/>
        <v>0</v>
      </c>
      <c r="G17" s="26">
        <f t="shared" si="2"/>
        <v>2300000000</v>
      </c>
      <c r="H17" s="26">
        <f t="shared" si="2"/>
        <v>0</v>
      </c>
      <c r="I17" s="26">
        <f t="shared" si="2"/>
        <v>2300000000</v>
      </c>
      <c r="J17" s="26">
        <f t="shared" si="2"/>
        <v>900000000</v>
      </c>
      <c r="K17" s="26">
        <f t="shared" si="2"/>
        <v>0</v>
      </c>
      <c r="L17" s="26">
        <f t="shared" si="2"/>
        <v>900000000</v>
      </c>
      <c r="M17" s="26">
        <f t="shared" si="2"/>
        <v>0</v>
      </c>
      <c r="N17" s="26">
        <f t="shared" si="2"/>
        <v>900000000</v>
      </c>
      <c r="O17" s="26">
        <f t="shared" si="2"/>
        <v>0</v>
      </c>
      <c r="P17" s="26">
        <f t="shared" si="2"/>
        <v>900000000</v>
      </c>
    </row>
    <row r="18" spans="1:16" ht="50.25" customHeight="1" x14ac:dyDescent="0.25">
      <c r="A18" s="23" t="s">
        <v>8</v>
      </c>
      <c r="B18" s="35" t="s">
        <v>108</v>
      </c>
      <c r="C18" s="22">
        <v>2300000000</v>
      </c>
      <c r="D18" s="22"/>
      <c r="E18" s="22">
        <f>C18+D18</f>
        <v>2300000000</v>
      </c>
      <c r="F18" s="22"/>
      <c r="G18" s="22">
        <f>E18+F18</f>
        <v>2300000000</v>
      </c>
      <c r="H18" s="22"/>
      <c r="I18" s="22">
        <f>G18+H18</f>
        <v>2300000000</v>
      </c>
      <c r="J18" s="22">
        <v>900000000</v>
      </c>
      <c r="K18" s="22"/>
      <c r="L18" s="22">
        <f>J18+K18</f>
        <v>900000000</v>
      </c>
      <c r="M18" s="22"/>
      <c r="N18" s="22">
        <f>L18+M18</f>
        <v>900000000</v>
      </c>
      <c r="O18" s="22"/>
      <c r="P18" s="22">
        <f>N18+O18</f>
        <v>900000000</v>
      </c>
    </row>
    <row r="19" spans="1:16" ht="17.25" customHeight="1" x14ac:dyDescent="0.25">
      <c r="A19" s="25" t="s">
        <v>127</v>
      </c>
      <c r="B19" s="31" t="s">
        <v>73</v>
      </c>
      <c r="C19" s="26">
        <f t="shared" ref="C19:L19" si="3">C20-C22</f>
        <v>2987451483</v>
      </c>
      <c r="D19" s="26">
        <f t="shared" si="3"/>
        <v>38157750</v>
      </c>
      <c r="E19" s="26">
        <f t="shared" si="3"/>
        <v>3025609233</v>
      </c>
      <c r="F19" s="26">
        <f>F20-F22</f>
        <v>0</v>
      </c>
      <c r="G19" s="26">
        <f>G20-G22</f>
        <v>3025609233</v>
      </c>
      <c r="H19" s="26">
        <f>H20-H22</f>
        <v>-112209340</v>
      </c>
      <c r="I19" s="26">
        <f>I20-I22</f>
        <v>2913399893</v>
      </c>
      <c r="J19" s="26">
        <f t="shared" si="3"/>
        <v>2275236597</v>
      </c>
      <c r="K19" s="26">
        <f t="shared" si="3"/>
        <v>76315500</v>
      </c>
      <c r="L19" s="26">
        <f t="shared" si="3"/>
        <v>2351552097</v>
      </c>
      <c r="M19" s="26">
        <f>M20-M22</f>
        <v>0</v>
      </c>
      <c r="N19" s="26">
        <f>N20-N22</f>
        <v>2351552097</v>
      </c>
      <c r="O19" s="26">
        <f>O20-O22</f>
        <v>0</v>
      </c>
      <c r="P19" s="26">
        <f>P20-P22</f>
        <v>2351552097</v>
      </c>
    </row>
    <row r="20" spans="1:16" ht="31.5" x14ac:dyDescent="0.25">
      <c r="A20" s="25" t="s">
        <v>128</v>
      </c>
      <c r="B20" s="31" t="s">
        <v>74</v>
      </c>
      <c r="C20" s="26">
        <f t="shared" ref="C20:P20" si="4">C21</f>
        <v>2987451483</v>
      </c>
      <c r="D20" s="26">
        <f t="shared" si="4"/>
        <v>38157750</v>
      </c>
      <c r="E20" s="26">
        <f t="shared" si="4"/>
        <v>3025609233</v>
      </c>
      <c r="F20" s="26">
        <f t="shared" si="4"/>
        <v>1671750000</v>
      </c>
      <c r="G20" s="26">
        <f t="shared" si="4"/>
        <v>4697359233</v>
      </c>
      <c r="H20" s="26">
        <f t="shared" si="4"/>
        <v>-112209340</v>
      </c>
      <c r="I20" s="26">
        <f t="shared" si="4"/>
        <v>4585149893</v>
      </c>
      <c r="J20" s="26">
        <f t="shared" si="4"/>
        <v>2275236597</v>
      </c>
      <c r="K20" s="26">
        <f t="shared" si="4"/>
        <v>3884315500</v>
      </c>
      <c r="L20" s="26">
        <f t="shared" si="4"/>
        <v>6159552097</v>
      </c>
      <c r="M20" s="26">
        <f t="shared" si="4"/>
        <v>0</v>
      </c>
      <c r="N20" s="26">
        <f t="shared" si="4"/>
        <v>6159552097</v>
      </c>
      <c r="O20" s="26">
        <f t="shared" si="4"/>
        <v>0</v>
      </c>
      <c r="P20" s="26">
        <f t="shared" si="4"/>
        <v>6159552097</v>
      </c>
    </row>
    <row r="21" spans="1:16" ht="31.5" x14ac:dyDescent="0.25">
      <c r="A21" s="23" t="s">
        <v>75</v>
      </c>
      <c r="B21" s="35" t="s">
        <v>109</v>
      </c>
      <c r="C21" s="22">
        <v>2987451483</v>
      </c>
      <c r="D21" s="22">
        <v>38157750</v>
      </c>
      <c r="E21" s="22">
        <f>C21+D21</f>
        <v>3025609233</v>
      </c>
      <c r="F21" s="22">
        <v>1671750000</v>
      </c>
      <c r="G21" s="22">
        <f>E21+F21</f>
        <v>4697359233</v>
      </c>
      <c r="H21" s="22">
        <v>-112209340</v>
      </c>
      <c r="I21" s="22">
        <f>G21+H21</f>
        <v>4585149893</v>
      </c>
      <c r="J21" s="22">
        <v>2275236597</v>
      </c>
      <c r="K21" s="22">
        <v>3884315500</v>
      </c>
      <c r="L21" s="22">
        <f>J21+K21</f>
        <v>6159552097</v>
      </c>
      <c r="M21" s="22"/>
      <c r="N21" s="22">
        <f>L21+M21</f>
        <v>6159552097</v>
      </c>
      <c r="O21" s="22"/>
      <c r="P21" s="22">
        <f>N21+O21</f>
        <v>6159552097</v>
      </c>
    </row>
    <row r="22" spans="1:16" ht="31.5" customHeight="1" x14ac:dyDescent="0.25">
      <c r="A22" s="25" t="s">
        <v>76</v>
      </c>
      <c r="B22" s="31" t="s">
        <v>77</v>
      </c>
      <c r="C22" s="26">
        <f>C23</f>
        <v>0</v>
      </c>
      <c r="D22" s="26">
        <f>D23</f>
        <v>0</v>
      </c>
      <c r="E22" s="26">
        <f>C22+D22</f>
        <v>0</v>
      </c>
      <c r="F22" s="26">
        <f>F23</f>
        <v>1671750000</v>
      </c>
      <c r="G22" s="26">
        <f>E22+F22</f>
        <v>1671750000</v>
      </c>
      <c r="H22" s="26">
        <f>H23</f>
        <v>0</v>
      </c>
      <c r="I22" s="26">
        <f>G22+H22</f>
        <v>1671750000</v>
      </c>
      <c r="J22" s="26">
        <f>J23</f>
        <v>0</v>
      </c>
      <c r="K22" s="26">
        <f>K23</f>
        <v>3808000000</v>
      </c>
      <c r="L22" s="26">
        <f>J22+K22</f>
        <v>3808000000</v>
      </c>
      <c r="M22" s="26">
        <f>M23</f>
        <v>0</v>
      </c>
      <c r="N22" s="26">
        <f>L22+M22</f>
        <v>3808000000</v>
      </c>
      <c r="O22" s="26">
        <f>O23</f>
        <v>0</v>
      </c>
      <c r="P22" s="26">
        <f>N22+O22</f>
        <v>3808000000</v>
      </c>
    </row>
    <row r="23" spans="1:16" ht="31.5" x14ac:dyDescent="0.25">
      <c r="A23" s="23" t="s">
        <v>78</v>
      </c>
      <c r="B23" s="35" t="s">
        <v>110</v>
      </c>
      <c r="C23" s="22"/>
      <c r="D23" s="22"/>
      <c r="E23" s="22">
        <f>C23+D23</f>
        <v>0</v>
      </c>
      <c r="F23" s="22">
        <v>1671750000</v>
      </c>
      <c r="G23" s="22">
        <f>E23+F23</f>
        <v>1671750000</v>
      </c>
      <c r="H23" s="22"/>
      <c r="I23" s="22">
        <f>G23+H23</f>
        <v>1671750000</v>
      </c>
      <c r="J23" s="22"/>
      <c r="K23" s="22">
        <v>3808000000</v>
      </c>
      <c r="L23" s="22">
        <f>J23+K23</f>
        <v>3808000000</v>
      </c>
      <c r="M23" s="22"/>
      <c r="N23" s="22">
        <f>L23+M23</f>
        <v>3808000000</v>
      </c>
      <c r="O23" s="22"/>
      <c r="P23" s="22">
        <f>N23+O23</f>
        <v>3808000000</v>
      </c>
    </row>
    <row r="24" spans="1:16" ht="31.5" x14ac:dyDescent="0.25">
      <c r="A24" s="25" t="s">
        <v>129</v>
      </c>
      <c r="B24" s="31" t="s">
        <v>91</v>
      </c>
      <c r="C24" s="26">
        <f t="shared" ref="C24:L24" si="5">C25-C27</f>
        <v>-687676350</v>
      </c>
      <c r="D24" s="26">
        <f t="shared" si="5"/>
        <v>-38157750</v>
      </c>
      <c r="E24" s="26">
        <f t="shared" si="5"/>
        <v>-725834100</v>
      </c>
      <c r="F24" s="26">
        <f>F25-F27</f>
        <v>0</v>
      </c>
      <c r="G24" s="26">
        <f>G25-G27</f>
        <v>-725834100</v>
      </c>
      <c r="H24" s="26">
        <f>H25-H27</f>
        <v>0</v>
      </c>
      <c r="I24" s="26">
        <f>I25-I27</f>
        <v>-725834100</v>
      </c>
      <c r="J24" s="26">
        <f t="shared" si="5"/>
        <v>-1375352700</v>
      </c>
      <c r="K24" s="26">
        <f t="shared" si="5"/>
        <v>-76315500</v>
      </c>
      <c r="L24" s="26">
        <f t="shared" si="5"/>
        <v>-1451668200</v>
      </c>
      <c r="M24" s="26">
        <f>M25-M27</f>
        <v>0</v>
      </c>
      <c r="N24" s="26">
        <f>N25-N27</f>
        <v>-1451668200</v>
      </c>
      <c r="O24" s="26">
        <f>O25-O27</f>
        <v>0</v>
      </c>
      <c r="P24" s="26">
        <f>P25-P27</f>
        <v>-1451668200</v>
      </c>
    </row>
    <row r="25" spans="1:16" ht="47.25" hidden="1" x14ac:dyDescent="0.25">
      <c r="A25" s="25" t="s">
        <v>111</v>
      </c>
      <c r="B25" s="31" t="s">
        <v>92</v>
      </c>
      <c r="C25" s="26">
        <f>C26</f>
        <v>0</v>
      </c>
      <c r="D25" s="26"/>
      <c r="E25" s="26">
        <f>E26</f>
        <v>0</v>
      </c>
      <c r="F25" s="26"/>
      <c r="G25" s="26">
        <f>G26</f>
        <v>0</v>
      </c>
      <c r="H25" s="26"/>
      <c r="I25" s="26">
        <f>I26</f>
        <v>0</v>
      </c>
      <c r="J25" s="26">
        <f>J26</f>
        <v>0</v>
      </c>
      <c r="K25" s="26"/>
      <c r="L25" s="26">
        <f>L26</f>
        <v>0</v>
      </c>
      <c r="M25" s="26"/>
      <c r="N25" s="26">
        <f>N26</f>
        <v>0</v>
      </c>
      <c r="O25" s="26"/>
      <c r="P25" s="26">
        <f>P26</f>
        <v>0</v>
      </c>
    </row>
    <row r="26" spans="1:16" ht="47.25" hidden="1" x14ac:dyDescent="0.25">
      <c r="A26" s="23" t="s">
        <v>112</v>
      </c>
      <c r="B26" s="35" t="s">
        <v>113</v>
      </c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</row>
    <row r="27" spans="1:16" ht="50.25" customHeight="1" x14ac:dyDescent="0.25">
      <c r="A27" s="25" t="s">
        <v>130</v>
      </c>
      <c r="B27" s="31" t="s">
        <v>79</v>
      </c>
      <c r="C27" s="26">
        <f t="shared" ref="C27:P27" si="6">C28</f>
        <v>687676350</v>
      </c>
      <c r="D27" s="26">
        <f t="shared" si="6"/>
        <v>38157750</v>
      </c>
      <c r="E27" s="26">
        <f t="shared" si="6"/>
        <v>725834100</v>
      </c>
      <c r="F27" s="26">
        <f t="shared" si="6"/>
        <v>0</v>
      </c>
      <c r="G27" s="26">
        <f t="shared" si="6"/>
        <v>725834100</v>
      </c>
      <c r="H27" s="26">
        <f t="shared" si="6"/>
        <v>0</v>
      </c>
      <c r="I27" s="26">
        <f t="shared" si="6"/>
        <v>725834100</v>
      </c>
      <c r="J27" s="26">
        <f t="shared" si="6"/>
        <v>1375352700</v>
      </c>
      <c r="K27" s="26">
        <f>K28</f>
        <v>76315500</v>
      </c>
      <c r="L27" s="26">
        <f t="shared" si="6"/>
        <v>1451668200</v>
      </c>
      <c r="M27" s="26">
        <f>M28</f>
        <v>0</v>
      </c>
      <c r="N27" s="26">
        <f t="shared" si="6"/>
        <v>1451668200</v>
      </c>
      <c r="O27" s="26">
        <f>O28</f>
        <v>0</v>
      </c>
      <c r="P27" s="26">
        <f t="shared" si="6"/>
        <v>1451668200</v>
      </c>
    </row>
    <row r="28" spans="1:16" ht="47.25" x14ac:dyDescent="0.25">
      <c r="A28" s="23" t="s">
        <v>114</v>
      </c>
      <c r="B28" s="35" t="s">
        <v>115</v>
      </c>
      <c r="C28" s="22">
        <v>687676350</v>
      </c>
      <c r="D28" s="22">
        <v>38157750</v>
      </c>
      <c r="E28" s="22">
        <f>C28+D28</f>
        <v>725834100</v>
      </c>
      <c r="F28" s="22"/>
      <c r="G28" s="22">
        <f>E28+F28</f>
        <v>725834100</v>
      </c>
      <c r="H28" s="22"/>
      <c r="I28" s="22">
        <f>G28+H28</f>
        <v>725834100</v>
      </c>
      <c r="J28" s="22">
        <v>1375352700</v>
      </c>
      <c r="K28" s="22">
        <v>76315500</v>
      </c>
      <c r="L28" s="22">
        <f>J28+K28</f>
        <v>1451668200</v>
      </c>
      <c r="M28" s="22"/>
      <c r="N28" s="22">
        <f>L28+M28</f>
        <v>1451668200</v>
      </c>
      <c r="O28" s="22"/>
      <c r="P28" s="22">
        <f>N28+O28</f>
        <v>1451668200</v>
      </c>
    </row>
    <row r="29" spans="1:16" ht="31.5" hidden="1" x14ac:dyDescent="0.25">
      <c r="A29" s="25" t="s">
        <v>80</v>
      </c>
      <c r="B29" s="31" t="s">
        <v>29</v>
      </c>
      <c r="C29" s="26">
        <f>C30</f>
        <v>0</v>
      </c>
      <c r="D29" s="26"/>
      <c r="E29" s="26"/>
      <c r="F29" s="26"/>
      <c r="G29" s="26"/>
      <c r="H29" s="26"/>
      <c r="I29" s="26"/>
      <c r="J29" s="26">
        <f>J30</f>
        <v>0</v>
      </c>
      <c r="K29" s="26"/>
      <c r="L29" s="26"/>
      <c r="M29" s="26"/>
      <c r="N29" s="26"/>
      <c r="O29" s="26"/>
      <c r="P29" s="26"/>
    </row>
    <row r="30" spans="1:16" ht="31.5" hidden="1" x14ac:dyDescent="0.25">
      <c r="A30" s="23" t="s">
        <v>93</v>
      </c>
      <c r="B30" s="35" t="s">
        <v>121</v>
      </c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</row>
    <row r="31" spans="1:16" ht="31.5" x14ac:dyDescent="0.25">
      <c r="A31" s="25" t="s">
        <v>131</v>
      </c>
      <c r="B31" s="31" t="s">
        <v>89</v>
      </c>
      <c r="C31" s="30">
        <f t="shared" ref="C31:L31" si="7">C35-C32</f>
        <v>224867</v>
      </c>
      <c r="D31" s="30">
        <f t="shared" si="7"/>
        <v>0</v>
      </c>
      <c r="E31" s="30">
        <f t="shared" si="7"/>
        <v>224867</v>
      </c>
      <c r="F31" s="30">
        <f>F35-F32</f>
        <v>0</v>
      </c>
      <c r="G31" s="30">
        <f>G35-G32</f>
        <v>224867</v>
      </c>
      <c r="H31" s="30">
        <f>H35-H32</f>
        <v>0</v>
      </c>
      <c r="I31" s="30">
        <f>I35-I32</f>
        <v>224867</v>
      </c>
      <c r="J31" s="30">
        <f t="shared" si="7"/>
        <v>116103</v>
      </c>
      <c r="K31" s="30">
        <f t="shared" si="7"/>
        <v>0</v>
      </c>
      <c r="L31" s="30">
        <f t="shared" si="7"/>
        <v>116103</v>
      </c>
      <c r="M31" s="30">
        <f>M35-M32</f>
        <v>0</v>
      </c>
      <c r="N31" s="30">
        <f>N35-N32</f>
        <v>116103</v>
      </c>
      <c r="O31" s="30">
        <f>O35-O32</f>
        <v>0</v>
      </c>
      <c r="P31" s="30">
        <f>P35-P32</f>
        <v>116103</v>
      </c>
    </row>
    <row r="32" spans="1:16" ht="33" hidden="1" customHeight="1" x14ac:dyDescent="0.25">
      <c r="A32" s="25" t="s">
        <v>81</v>
      </c>
      <c r="B32" s="31" t="s">
        <v>83</v>
      </c>
      <c r="C32" s="26">
        <f t="shared" ref="C32:L32" si="8">C33+C34</f>
        <v>0</v>
      </c>
      <c r="D32" s="26">
        <f t="shared" si="8"/>
        <v>0</v>
      </c>
      <c r="E32" s="26">
        <f t="shared" si="8"/>
        <v>0</v>
      </c>
      <c r="F32" s="26">
        <f>F33+F34</f>
        <v>0</v>
      </c>
      <c r="G32" s="26">
        <f>G33+G34</f>
        <v>0</v>
      </c>
      <c r="H32" s="26">
        <f>H33+H34</f>
        <v>0</v>
      </c>
      <c r="I32" s="26">
        <f>I33+I34</f>
        <v>0</v>
      </c>
      <c r="J32" s="26">
        <f t="shared" si="8"/>
        <v>0</v>
      </c>
      <c r="K32" s="26">
        <f t="shared" si="8"/>
        <v>0</v>
      </c>
      <c r="L32" s="26">
        <f t="shared" si="8"/>
        <v>0</v>
      </c>
      <c r="M32" s="26">
        <f>M33+M34</f>
        <v>0</v>
      </c>
      <c r="N32" s="26">
        <f>N33+N34</f>
        <v>0</v>
      </c>
      <c r="O32" s="26">
        <f>O33+O34</f>
        <v>0</v>
      </c>
      <c r="P32" s="26">
        <f>P33+P34</f>
        <v>0</v>
      </c>
    </row>
    <row r="33" spans="1:17" ht="49.5" hidden="1" customHeight="1" x14ac:dyDescent="0.25">
      <c r="A33" s="23" t="s">
        <v>84</v>
      </c>
      <c r="B33" s="34" t="s">
        <v>85</v>
      </c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</row>
    <row r="34" spans="1:17" s="37" customFormat="1" ht="63" hidden="1" customHeight="1" x14ac:dyDescent="0.25">
      <c r="A34" s="23" t="s">
        <v>116</v>
      </c>
      <c r="B34" s="35" t="s">
        <v>117</v>
      </c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</row>
    <row r="35" spans="1:17" ht="36" customHeight="1" x14ac:dyDescent="0.25">
      <c r="A35" s="25" t="s">
        <v>132</v>
      </c>
      <c r="B35" s="31" t="s">
        <v>90</v>
      </c>
      <c r="C35" s="26">
        <f t="shared" ref="C35:L35" si="9">SUM(C36:C39)</f>
        <v>224867</v>
      </c>
      <c r="D35" s="26">
        <f t="shared" si="9"/>
        <v>0</v>
      </c>
      <c r="E35" s="26">
        <f t="shared" si="9"/>
        <v>224867</v>
      </c>
      <c r="F35" s="26">
        <f>SUM(F36:F39)</f>
        <v>0</v>
      </c>
      <c r="G35" s="26">
        <f>SUM(G36:G39)</f>
        <v>224867</v>
      </c>
      <c r="H35" s="26">
        <f>SUM(H36:H39)</f>
        <v>0</v>
      </c>
      <c r="I35" s="26">
        <f>SUM(I36:I39)</f>
        <v>224867</v>
      </c>
      <c r="J35" s="26">
        <f t="shared" si="9"/>
        <v>116103</v>
      </c>
      <c r="K35" s="26">
        <f t="shared" si="9"/>
        <v>0</v>
      </c>
      <c r="L35" s="26">
        <f t="shared" si="9"/>
        <v>116103</v>
      </c>
      <c r="M35" s="26">
        <f>SUM(M36:M39)</f>
        <v>0</v>
      </c>
      <c r="N35" s="26">
        <f>SUM(N36:N39)</f>
        <v>116103</v>
      </c>
      <c r="O35" s="26">
        <f>SUM(O36:O39)</f>
        <v>0</v>
      </c>
      <c r="P35" s="26">
        <f>SUM(P36:P39)</f>
        <v>116103</v>
      </c>
    </row>
    <row r="36" spans="1:17" ht="62.25" hidden="1" customHeight="1" x14ac:dyDescent="0.25">
      <c r="A36" s="23" t="s">
        <v>98</v>
      </c>
      <c r="B36" s="35" t="s">
        <v>99</v>
      </c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</row>
    <row r="37" spans="1:17" ht="80.25" hidden="1" customHeight="1" x14ac:dyDescent="0.25">
      <c r="A37" s="23" t="s">
        <v>100</v>
      </c>
      <c r="B37" s="35" t="s">
        <v>105</v>
      </c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</row>
    <row r="38" spans="1:17" ht="50.25" hidden="1" customHeight="1" x14ac:dyDescent="0.25">
      <c r="A38" s="23" t="s">
        <v>86</v>
      </c>
      <c r="B38" s="35" t="s">
        <v>87</v>
      </c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</row>
    <row r="39" spans="1:17" ht="47.25" x14ac:dyDescent="0.25">
      <c r="A39" s="23" t="s">
        <v>118</v>
      </c>
      <c r="B39" s="35" t="s">
        <v>119</v>
      </c>
      <c r="C39" s="22">
        <v>224867</v>
      </c>
      <c r="D39" s="22"/>
      <c r="E39" s="22">
        <f>C39+D39</f>
        <v>224867</v>
      </c>
      <c r="F39" s="22"/>
      <c r="G39" s="22">
        <f>E39+F39</f>
        <v>224867</v>
      </c>
      <c r="H39" s="22"/>
      <c r="I39" s="22">
        <f>G39+H39</f>
        <v>224867</v>
      </c>
      <c r="J39" s="22">
        <v>116103</v>
      </c>
      <c r="K39" s="22"/>
      <c r="L39" s="22">
        <f>J39+K39</f>
        <v>116103</v>
      </c>
      <c r="M39" s="22"/>
      <c r="N39" s="22">
        <f>L39+M39</f>
        <v>116103</v>
      </c>
      <c r="O39" s="22"/>
      <c r="P39" s="22">
        <f>N39+O39</f>
        <v>116103</v>
      </c>
    </row>
    <row r="40" spans="1:17" s="38" customFormat="1" ht="18.75" customHeight="1" x14ac:dyDescent="0.25">
      <c r="A40" s="25" t="s">
        <v>133</v>
      </c>
      <c r="B40" s="31" t="s">
        <v>82</v>
      </c>
      <c r="C40" s="26">
        <f t="shared" ref="C40:L40" si="10">C42-C41</f>
        <v>0</v>
      </c>
      <c r="D40" s="26">
        <f t="shared" si="10"/>
        <v>0</v>
      </c>
      <c r="E40" s="26">
        <f t="shared" si="10"/>
        <v>0</v>
      </c>
      <c r="F40" s="26">
        <f>F42-F41</f>
        <v>0</v>
      </c>
      <c r="G40" s="26">
        <f>G42-G41</f>
        <v>0</v>
      </c>
      <c r="H40" s="26">
        <f>H42-H41</f>
        <v>0</v>
      </c>
      <c r="I40" s="26">
        <f>I42-I41</f>
        <v>0</v>
      </c>
      <c r="J40" s="26">
        <f t="shared" si="10"/>
        <v>0</v>
      </c>
      <c r="K40" s="26">
        <f t="shared" si="10"/>
        <v>0</v>
      </c>
      <c r="L40" s="26">
        <f t="shared" si="10"/>
        <v>0</v>
      </c>
      <c r="M40" s="26">
        <f>M42-M41</f>
        <v>0</v>
      </c>
      <c r="N40" s="26">
        <f>N42-N41</f>
        <v>0</v>
      </c>
      <c r="O40" s="26">
        <f>O42-O41</f>
        <v>0</v>
      </c>
      <c r="P40" s="26">
        <f>P42-P41</f>
        <v>0</v>
      </c>
    </row>
    <row r="41" spans="1:17" s="38" customFormat="1" ht="31.5" x14ac:dyDescent="0.25">
      <c r="A41" s="23" t="s">
        <v>134</v>
      </c>
      <c r="B41" s="35" t="s">
        <v>42</v>
      </c>
      <c r="C41" s="40">
        <f>62656800060+C16+C21+C39</f>
        <v>65644476410</v>
      </c>
      <c r="D41" s="40">
        <f>157290500+D16+D21+D39</f>
        <v>195448250</v>
      </c>
      <c r="E41" s="40">
        <f>62814090560+E16+E21+E39</f>
        <v>65839924660</v>
      </c>
      <c r="F41" s="40">
        <f>265656200+F21</f>
        <v>1937406200</v>
      </c>
      <c r="G41" s="40">
        <f>63079746760+G16+G21+G39</f>
        <v>67777330860</v>
      </c>
      <c r="H41" s="22">
        <f>H21</f>
        <v>-112209340</v>
      </c>
      <c r="I41" s="22">
        <f>63079746760+I16+I21+I39</f>
        <v>67665121520</v>
      </c>
      <c r="J41" s="22">
        <f>67153317660+J16+J21+J39</f>
        <v>69428670360</v>
      </c>
      <c r="K41" s="22">
        <f>65053400+K16+K21+K39</f>
        <v>3949368900</v>
      </c>
      <c r="L41" s="22">
        <f>67218371060+L16+L21+L39</f>
        <v>73378039260</v>
      </c>
      <c r="M41" s="22">
        <v>0</v>
      </c>
      <c r="N41" s="22">
        <f>67218371060+N16+N21+N39</f>
        <v>73378039260</v>
      </c>
      <c r="O41" s="22">
        <v>0</v>
      </c>
      <c r="P41" s="22">
        <f>67218371060+P16+P21+P39</f>
        <v>73378039260</v>
      </c>
    </row>
    <row r="42" spans="1:17" s="38" customFormat="1" ht="31.5" x14ac:dyDescent="0.25">
      <c r="A42" s="23" t="s">
        <v>135</v>
      </c>
      <c r="B42" s="35" t="s">
        <v>41</v>
      </c>
      <c r="C42" s="40">
        <f>62656800060+C18+C23+C28</f>
        <v>65644476410</v>
      </c>
      <c r="D42" s="40">
        <f>157290500+D18+D23+D28</f>
        <v>195448250</v>
      </c>
      <c r="E42" s="40">
        <f>62814090560+E18+E23+E28</f>
        <v>65839924660</v>
      </c>
      <c r="F42" s="40">
        <f>265656200+F23</f>
        <v>1937406200</v>
      </c>
      <c r="G42" s="40">
        <f>63079746760+G18+G23+G28</f>
        <v>67777330860</v>
      </c>
      <c r="H42" s="22">
        <f>-112209340</f>
        <v>-112209340</v>
      </c>
      <c r="I42" s="22">
        <f>62967537420+I18+I23+I28</f>
        <v>67665121520</v>
      </c>
      <c r="J42" s="22">
        <f>67153317660+J18+J23+J28</f>
        <v>69428670360</v>
      </c>
      <c r="K42" s="22">
        <f>65053400+K18+K23+K28</f>
        <v>3949368900</v>
      </c>
      <c r="L42" s="22">
        <f>67218371060+L18+L23+L28</f>
        <v>73378039260</v>
      </c>
      <c r="M42" s="22">
        <v>0</v>
      </c>
      <c r="N42" s="22">
        <f>67218371060+N18+N23+N28</f>
        <v>73378039260</v>
      </c>
      <c r="O42" s="22">
        <v>0</v>
      </c>
      <c r="P42" s="22">
        <f>67218371060+P18+P23+P28</f>
        <v>73378039260</v>
      </c>
    </row>
    <row r="43" spans="1:17" ht="17.25" customHeight="1" x14ac:dyDescent="0.25">
      <c r="A43" s="23"/>
      <c r="B43" s="33" t="s">
        <v>120</v>
      </c>
      <c r="C43" s="26">
        <f t="shared" ref="C43:L43" si="11">C14+C19+C24+C29+C31+C40</f>
        <v>0</v>
      </c>
      <c r="D43" s="26">
        <f t="shared" si="11"/>
        <v>0</v>
      </c>
      <c r="E43" s="26">
        <f t="shared" si="11"/>
        <v>0</v>
      </c>
      <c r="F43" s="26">
        <f>F14+F19+F24+F29+F31+F40</f>
        <v>0</v>
      </c>
      <c r="G43" s="26">
        <f>G14+G19+G24+G29+G31+G40</f>
        <v>0</v>
      </c>
      <c r="H43" s="26">
        <f>H14+H19+H24+H29+H31+H40</f>
        <v>-112209340</v>
      </c>
      <c r="I43" s="26">
        <f>I14+I19+I24+I29+I31+I40</f>
        <v>-112209340</v>
      </c>
      <c r="J43" s="26">
        <f t="shared" si="11"/>
        <v>0</v>
      </c>
      <c r="K43" s="26">
        <f t="shared" si="11"/>
        <v>0</v>
      </c>
      <c r="L43" s="26">
        <f t="shared" si="11"/>
        <v>0</v>
      </c>
      <c r="M43" s="26">
        <f>M14+M19+M24+M29+M31+M40</f>
        <v>0</v>
      </c>
      <c r="N43" s="26">
        <f>N14+N19+N24+N29+N31+N40</f>
        <v>0</v>
      </c>
      <c r="O43" s="26">
        <f>O14+O19+O24+O29+O31+O40</f>
        <v>0</v>
      </c>
      <c r="P43" s="26">
        <f>P14+P19+P24+P29+P31+P40</f>
        <v>0</v>
      </c>
      <c r="Q43" s="41" t="s">
        <v>139</v>
      </c>
    </row>
    <row r="44" spans="1:17" ht="15.75" x14ac:dyDescent="0.25">
      <c r="C44" s="32"/>
      <c r="D44" s="32"/>
      <c r="E44" s="32"/>
      <c r="F44" s="32"/>
      <c r="G44" s="32"/>
      <c r="H44" s="44"/>
      <c r="I44" s="32"/>
      <c r="J44" s="32"/>
    </row>
    <row r="45" spans="1:17" ht="12.75" hidden="1" customHeight="1" x14ac:dyDescent="0.25">
      <c r="C45" s="22">
        <v>5914144791.3538399</v>
      </c>
      <c r="D45" s="22"/>
      <c r="E45" s="22"/>
      <c r="F45" s="22"/>
      <c r="G45" s="22"/>
      <c r="H45" s="22"/>
      <c r="I45" s="22"/>
      <c r="J45" s="22">
        <v>5344121783.52631</v>
      </c>
    </row>
    <row r="46" spans="1:17" ht="12.75" hidden="1" customHeight="1" x14ac:dyDescent="0.2">
      <c r="B46" s="39" t="s">
        <v>94</v>
      </c>
    </row>
    <row r="47" spans="1:17" ht="12.75" hidden="1" customHeight="1" x14ac:dyDescent="0.2">
      <c r="B47" s="39" t="s">
        <v>95</v>
      </c>
    </row>
    <row r="48" spans="1:17" ht="12.75" hidden="1" customHeight="1" x14ac:dyDescent="0.2">
      <c r="B48" s="39" t="s">
        <v>96</v>
      </c>
    </row>
    <row r="49" spans="2:10" hidden="1" x14ac:dyDescent="0.2">
      <c r="B49" s="39" t="s">
        <v>101</v>
      </c>
      <c r="C49" s="29"/>
      <c r="D49" s="29"/>
      <c r="E49" s="29"/>
      <c r="F49" s="29"/>
      <c r="G49" s="29"/>
      <c r="H49" s="29"/>
      <c r="I49" s="29"/>
      <c r="J49" s="29"/>
    </row>
    <row r="50" spans="2:10" hidden="1" x14ac:dyDescent="0.2">
      <c r="B50" s="39" t="s">
        <v>102</v>
      </c>
      <c r="C50" s="29"/>
      <c r="D50" s="29"/>
      <c r="E50" s="29"/>
      <c r="F50" s="29"/>
      <c r="G50" s="29"/>
      <c r="H50" s="29"/>
      <c r="I50" s="29"/>
      <c r="J50" s="29"/>
    </row>
    <row r="51" spans="2:10" hidden="1" x14ac:dyDescent="0.2">
      <c r="B51" s="39" t="s">
        <v>103</v>
      </c>
    </row>
    <row r="52" spans="2:10" hidden="1" x14ac:dyDescent="0.2">
      <c r="B52" s="24" t="s">
        <v>104</v>
      </c>
    </row>
    <row r="53" spans="2:10" hidden="1" x14ac:dyDescent="0.2"/>
    <row r="54" spans="2:10" hidden="1" x14ac:dyDescent="0.2"/>
    <row r="55" spans="2:10" hidden="1" x14ac:dyDescent="0.2">
      <c r="B55" s="24" t="s">
        <v>97</v>
      </c>
    </row>
    <row r="57" spans="2:10" x14ac:dyDescent="0.2">
      <c r="C57" s="29"/>
      <c r="D57" s="29"/>
      <c r="E57" s="29"/>
      <c r="F57" s="29"/>
      <c r="G57" s="29"/>
      <c r="H57" s="29"/>
      <c r="I57" s="29"/>
    </row>
  </sheetData>
  <mergeCells count="10">
    <mergeCell ref="A7:P7"/>
    <mergeCell ref="A12:B12"/>
    <mergeCell ref="A9:N9"/>
    <mergeCell ref="A10:N10"/>
    <mergeCell ref="A11:N11"/>
    <mergeCell ref="A1:P1"/>
    <mergeCell ref="A2:P2"/>
    <mergeCell ref="A3:P3"/>
    <mergeCell ref="A5:P5"/>
    <mergeCell ref="A6:P6"/>
  </mergeCells>
  <phoneticPr fontId="0" type="noConversion"/>
  <printOptions horizontalCentered="1"/>
  <pageMargins left="0.78740157480314965" right="0.78740157480314965" top="0.78740157480314965" bottom="0.39370078740157483" header="0.51181102362204722" footer="0"/>
  <pageSetup paperSize="9" fitToHeight="0" orientation="landscape" r:id="rId1"/>
  <headerFooter differentFirst="1" alignWithMargins="0">
    <oddHeader>&amp;C&amp;"Times New Roman,обычный"&amp;14&amp;P</oddHeader>
  </headerFooter>
  <rowBreaks count="1" manualBreakCount="1">
    <brk id="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Леонова Анна Владимировна</cp:lastModifiedBy>
  <cp:lastPrinted>2018-09-07T06:50:11Z</cp:lastPrinted>
  <dcterms:created xsi:type="dcterms:W3CDTF">2002-10-06T09:19:10Z</dcterms:created>
  <dcterms:modified xsi:type="dcterms:W3CDTF">2018-09-07T06:55:05Z</dcterms:modified>
</cp:coreProperties>
</file>