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9990" windowHeight="5880"/>
  </bookViews>
  <sheets>
    <sheet name="Sheet1" sheetId="1" r:id="rId1"/>
  </sheets>
  <definedNames>
    <definedName name="_xlnm.Print_Titles" localSheetId="0">Sheet1!$4:$4</definedName>
    <definedName name="_xlnm.Print_Area" localSheetId="0">Sheet1!$A$1:$G$46</definedName>
  </definedNames>
  <calcPr calcId="144525"/>
</workbook>
</file>

<file path=xl/calcChain.xml><?xml version="1.0" encoding="utf-8"?>
<calcChain xmlns="http://schemas.openxmlformats.org/spreadsheetml/2006/main">
  <c r="G41" i="1" l="1"/>
  <c r="F41" i="1"/>
  <c r="G43" i="1"/>
  <c r="G44" i="1"/>
  <c r="G45" i="1"/>
  <c r="F43" i="1"/>
  <c r="F44" i="1"/>
  <c r="F45" i="1"/>
  <c r="E44" i="1"/>
  <c r="D44" i="1"/>
  <c r="E42" i="1"/>
  <c r="D42" i="1"/>
  <c r="E40" i="1"/>
  <c r="E39" i="1" s="1"/>
  <c r="D40" i="1"/>
  <c r="D39" i="1" s="1"/>
  <c r="E11" i="1" l="1"/>
  <c r="D11" i="1"/>
  <c r="E9" i="1" l="1"/>
  <c r="E16" i="1"/>
  <c r="E24" i="1"/>
  <c r="F40" i="1"/>
  <c r="G40" i="1"/>
  <c r="F11" i="1"/>
  <c r="G11" i="1"/>
  <c r="D6" i="1"/>
  <c r="G7" i="1" l="1"/>
  <c r="G8" i="1"/>
  <c r="G10" i="1"/>
  <c r="G12" i="1"/>
  <c r="G14" i="1"/>
  <c r="G17" i="1"/>
  <c r="G18" i="1"/>
  <c r="G19" i="1"/>
  <c r="G20" i="1"/>
  <c r="G21" i="1"/>
  <c r="G22" i="1"/>
  <c r="G23" i="1"/>
  <c r="G25" i="1"/>
  <c r="G26" i="1"/>
  <c r="G27" i="1"/>
  <c r="G28" i="1"/>
  <c r="G29" i="1"/>
  <c r="G30" i="1"/>
  <c r="G31" i="1"/>
  <c r="G32" i="1"/>
  <c r="G33" i="1"/>
  <c r="G34" i="1"/>
  <c r="G35" i="1"/>
  <c r="G38" i="1"/>
  <c r="G42" i="1"/>
  <c r="F12" i="1"/>
  <c r="F14" i="1"/>
  <c r="F17" i="1"/>
  <c r="F18" i="1"/>
  <c r="F19" i="1"/>
  <c r="F20" i="1"/>
  <c r="F21" i="1"/>
  <c r="F22" i="1"/>
  <c r="F23" i="1"/>
  <c r="F25" i="1"/>
  <c r="F26" i="1"/>
  <c r="F27" i="1"/>
  <c r="F28" i="1"/>
  <c r="F29" i="1"/>
  <c r="F30" i="1"/>
  <c r="F31" i="1"/>
  <c r="F32" i="1"/>
  <c r="F33" i="1"/>
  <c r="F34" i="1"/>
  <c r="F35" i="1"/>
  <c r="F38" i="1"/>
  <c r="F42" i="1"/>
  <c r="F7" i="1"/>
  <c r="F8" i="1"/>
  <c r="F10" i="1"/>
  <c r="D24" i="1" l="1"/>
  <c r="D15" i="1" s="1"/>
  <c r="D37" i="1"/>
  <c r="D36" i="1"/>
  <c r="D16" i="1"/>
  <c r="E13" i="1" l="1"/>
  <c r="E6" i="1"/>
  <c r="G16" i="1" l="1"/>
  <c r="F16" i="1"/>
  <c r="E15" i="1"/>
  <c r="G24" i="1"/>
  <c r="F24" i="1"/>
  <c r="E37" i="1"/>
  <c r="E36" i="1"/>
  <c r="G36" i="1" l="1"/>
  <c r="F36" i="1"/>
  <c r="G15" i="1"/>
  <c r="F15" i="1"/>
  <c r="F37" i="1"/>
  <c r="G37" i="1"/>
  <c r="G39" i="1" l="1"/>
  <c r="F39" i="1"/>
  <c r="G6" i="1"/>
  <c r="F6" i="1"/>
  <c r="D13" i="1"/>
  <c r="D9" i="1"/>
  <c r="G13" i="1" l="1"/>
  <c r="F13" i="1"/>
  <c r="G9" i="1"/>
  <c r="F9" i="1"/>
  <c r="D5" i="1"/>
  <c r="D46" i="1" l="1"/>
  <c r="E5" i="1"/>
  <c r="E46" i="1" s="1"/>
  <c r="F5" i="1" l="1"/>
  <c r="G46" i="1"/>
  <c r="F46" i="1"/>
  <c r="G5" i="1"/>
</calcChain>
</file>

<file path=xl/sharedStrings.xml><?xml version="1.0" encoding="utf-8"?>
<sst xmlns="http://schemas.openxmlformats.org/spreadsheetml/2006/main" count="84" uniqueCount="64">
  <si>
    <t>Наименование показателя</t>
  </si>
  <si>
    <t>Заработная плата</t>
  </si>
  <si>
    <t>Начисления на выплаты по оплате труда</t>
  </si>
  <si>
    <t>100</t>
  </si>
  <si>
    <t>141</t>
  </si>
  <si>
    <t>142</t>
  </si>
  <si>
    <t>КОСГУ</t>
  </si>
  <si>
    <t>211</t>
  </si>
  <si>
    <t>212</t>
  </si>
  <si>
    <t>Услуги связи</t>
  </si>
  <si>
    <t>244</t>
  </si>
  <si>
    <t>222</t>
  </si>
  <si>
    <t>226</t>
  </si>
  <si>
    <t>221</t>
  </si>
  <si>
    <t>225</t>
  </si>
  <si>
    <t>310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</si>
  <si>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</si>
  <si>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</si>
  <si>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</si>
  <si>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</si>
  <si>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Увеличение стоимости основных средств</t>
  </si>
  <si>
    <t>Уплата налога на имущество организаций и земельного налога</t>
  </si>
  <si>
    <t>800</t>
  </si>
  <si>
    <t>851</t>
  </si>
  <si>
    <t>852</t>
  </si>
  <si>
    <t>223</t>
  </si>
  <si>
    <t>%</t>
  </si>
  <si>
    <t>примечание (увеличение расходов)</t>
  </si>
  <si>
    <t>отпуск по уходу за ребенком</t>
  </si>
  <si>
    <t>ср. зарплата 34118 рублей</t>
  </si>
  <si>
    <t>Итого</t>
  </si>
  <si>
    <t>вид расходов</t>
  </si>
  <si>
    <t>Фонд оплаты труда государственных внебюджетных фондов</t>
  </si>
  <si>
    <t>Иные выплаты персоналу, за исключением фонда оплаты труда, в том числе:</t>
  </si>
  <si>
    <t>Взносы по обязательному социальному страхованию на выплаты по оплате труда работников и иные выплаты работникам государственных внебюджетных фондов, в том числе:</t>
  </si>
  <si>
    <t>Иные бюджетные ассигнования</t>
  </si>
  <si>
    <t xml:space="preserve">Уплата прочих налогов, сборов </t>
  </si>
  <si>
    <t>Откл. (руб.)</t>
  </si>
  <si>
    <t>КБК                                 01 13 73 2 00 50932</t>
  </si>
  <si>
    <t xml:space="preserve"> Закупка товаров, работ, услуг в сфере
информационно-коммуникационных технологий</t>
  </si>
  <si>
    <t>Социальное обеспечение и иные выплаты населению</t>
  </si>
  <si>
    <t>Пособия, компенсации и иные социальные выплаты гражданам, кроме публичных нормативных обязательств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</si>
  <si>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</si>
  <si>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</si>
  <si>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Проект сметы расходов на выполнение функций органа управления ТФОМС Ярославской области на 2019 год</t>
  </si>
  <si>
    <t>Социальные пособия и компенсации персоналу в денежной форме</t>
  </si>
  <si>
    <t>Увеличение стоимости прочих оборотных запасов (материалов)</t>
  </si>
  <si>
    <t>Увеличение стоимости неисключительных прав на результаты интеллектуальной деятельности с определенным сроком полезного использования</t>
  </si>
  <si>
    <t>Прочая закупка товаров, работ и услуг:</t>
  </si>
  <si>
    <t>Страхование</t>
  </si>
  <si>
    <t>Увеличение стоимости горюче-смазочных материалов</t>
  </si>
  <si>
    <t>Увеличение стоимости прочих материальных запасов однократного применения</t>
  </si>
  <si>
    <t>Сумма на 2019 год             (руб.)</t>
  </si>
  <si>
    <t>Сумма на 2018 год              (руб.)</t>
  </si>
  <si>
    <t>Увеличение стоимости нематериальных активов</t>
  </si>
  <si>
    <t>оплата б/л 3 дня за счет работодателя</t>
  </si>
  <si>
    <t>Исполнение судебных актов Российской Федерации и мировых соглашений по возмещению причиненного вреда</t>
  </si>
  <si>
    <t>Пенсии, пособия, выплачиваемые работодателями, нанимателями бывшим работникам</t>
  </si>
  <si>
    <t>Иные выплаты текущего характера физическим лицам</t>
  </si>
  <si>
    <t>Налоги, пошлины и сборы</t>
  </si>
  <si>
    <t>Прочие несоциальные выплаты персоналу в денежной форме</t>
  </si>
  <si>
    <t>суточные при служебных командировках</t>
  </si>
  <si>
    <t>командировочные (транспортные, гостиницы, парковка, ГСМ)</t>
  </si>
  <si>
    <t>Арендная плата за пользование имуществом (за исключением земельных участков и других обособленных природных объектов)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</si>
</sst>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_-* #,##0.00_р_._-;\-* #,##0.00_р_._-;_-* &quot;-&quot;??_р_._-;_-@_-"/>
  </numFmts>
  <fonts count="1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 applyNumberFormat="0" applyFont="0" applyFill="0" applyBorder="0" applyAlignment="0" applyProtection="0">
      <alignment vertical="top"/>
    </xf>
    <xf numFmtId="9" fontId="11" fillId="0" borderId="0" applyFont="0" applyFill="0" applyBorder="0" applyAlignment="0" applyProtection="0"/>
    <xf numFmtId="0" fontId="1" fillId="0" borderId="0"/>
    <xf numFmtId="0" fontId="12" fillId="0" borderId="0"/>
    <xf numFmtId="0" fontId="12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5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3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3" fontId="2" fillId="0" borderId="0" xfId="0" applyNumberFormat="1" applyFont="1" applyFill="1" applyBorder="1" applyAlignment="1" applyProtection="1">
      <alignment vertical="top"/>
    </xf>
    <xf numFmtId="2" fontId="2" fillId="0" borderId="0" xfId="0" applyNumberFormat="1" applyFont="1" applyFill="1" applyBorder="1" applyAlignment="1" applyProtection="1">
      <alignment vertical="top"/>
    </xf>
    <xf numFmtId="3" fontId="5" fillId="0" borderId="0" xfId="0" applyNumberFormat="1" applyFont="1" applyFill="1" applyBorder="1" applyAlignment="1" applyProtection="1">
      <alignment vertical="top"/>
    </xf>
    <xf numFmtId="0" fontId="8" fillId="0" borderId="3" xfId="0" applyNumberFormat="1" applyFont="1" applyFill="1" applyBorder="1" applyAlignment="1" applyProtection="1">
      <alignment horizontal="center" vertical="center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9" fillId="0" borderId="3" xfId="0" applyNumberFormat="1" applyFont="1" applyFill="1" applyBorder="1" applyAlignment="1" applyProtection="1">
      <alignment horizontal="left" vertical="top"/>
    </xf>
    <xf numFmtId="0" fontId="8" fillId="0" borderId="3" xfId="0" applyNumberFormat="1" applyFont="1" applyFill="1" applyBorder="1" applyAlignment="1" applyProtection="1">
      <alignment horizontal="left" vertical="center" wrapText="1"/>
    </xf>
    <xf numFmtId="0" fontId="9" fillId="0" borderId="3" xfId="0" applyNumberFormat="1" applyFont="1" applyFill="1" applyBorder="1" applyAlignment="1" applyProtection="1">
      <alignment horizontal="center" vertical="center"/>
    </xf>
    <xf numFmtId="3" fontId="7" fillId="0" borderId="3" xfId="0" applyNumberFormat="1" applyFont="1" applyFill="1" applyBorder="1" applyAlignment="1" applyProtection="1">
      <alignment horizontal="right" vertical="top"/>
    </xf>
    <xf numFmtId="0" fontId="7" fillId="0" borderId="3" xfId="0" applyNumberFormat="1" applyFont="1" applyFill="1" applyBorder="1" applyAlignment="1" applyProtection="1">
      <alignment horizontal="left" vertical="top" wrapText="1"/>
    </xf>
    <xf numFmtId="0" fontId="10" fillId="0" borderId="3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left" vertical="top" wrapText="1"/>
    </xf>
    <xf numFmtId="0" fontId="8" fillId="0" borderId="3" xfId="0" applyNumberFormat="1" applyFont="1" applyFill="1" applyBorder="1" applyAlignment="1" applyProtection="1">
      <alignment horizontal="left" vertical="top" indent="2"/>
    </xf>
    <xf numFmtId="0" fontId="8" fillId="0" borderId="3" xfId="0" applyNumberFormat="1" applyFont="1" applyFill="1" applyBorder="1" applyAlignment="1" applyProtection="1">
      <alignment horizontal="left" vertical="center" wrapText="1" indent="2"/>
    </xf>
    <xf numFmtId="0" fontId="7" fillId="0" borderId="3" xfId="0" applyNumberFormat="1" applyFont="1" applyFill="1" applyBorder="1" applyAlignment="1" applyProtection="1">
      <alignment horizontal="center" vertical="center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3" fontId="8" fillId="0" borderId="2" xfId="0" applyNumberFormat="1" applyFont="1" applyFill="1" applyBorder="1" applyAlignment="1" applyProtection="1">
      <alignment horizontal="center" vertical="center"/>
    </xf>
    <xf numFmtId="0" fontId="7" fillId="0" borderId="3" xfId="0" applyNumberFormat="1" applyFont="1" applyFill="1" applyBorder="1" applyAlignment="1" applyProtection="1">
      <alignment horizontal="left" vertical="top"/>
    </xf>
    <xf numFmtId="3" fontId="7" fillId="0" borderId="3" xfId="0" applyNumberFormat="1" applyFont="1" applyFill="1" applyBorder="1" applyAlignment="1" applyProtection="1">
      <alignment horizontal="right" vertical="center"/>
    </xf>
    <xf numFmtId="3" fontId="8" fillId="0" borderId="3" xfId="0" applyNumberFormat="1" applyFont="1" applyFill="1" applyBorder="1" applyAlignment="1" applyProtection="1">
      <alignment horizontal="right" vertical="center"/>
    </xf>
    <xf numFmtId="3" fontId="7" fillId="0" borderId="3" xfId="0" applyNumberFormat="1" applyFont="1" applyFill="1" applyBorder="1" applyAlignment="1" applyProtection="1">
      <alignment horizontal="center" vertical="center"/>
    </xf>
    <xf numFmtId="3" fontId="8" fillId="0" borderId="3" xfId="1" applyNumberFormat="1" applyFont="1" applyFill="1" applyBorder="1" applyAlignment="1" applyProtection="1">
      <alignment horizontal="center" vertical="center"/>
    </xf>
    <xf numFmtId="3" fontId="8" fillId="0" borderId="3" xfId="0" applyNumberFormat="1" applyFont="1" applyFill="1" applyBorder="1" applyAlignment="1" applyProtection="1">
      <alignment horizontal="center" vertical="center"/>
    </xf>
    <xf numFmtId="3" fontId="7" fillId="0" borderId="3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horizontal="center" vertical="center"/>
    </xf>
    <xf numFmtId="0" fontId="8" fillId="0" borderId="3" xfId="0" applyNumberFormat="1" applyFont="1" applyFill="1" applyBorder="1" applyAlignment="1" applyProtection="1">
      <alignment horizontal="left" vertical="top" wrapText="1" indent="2"/>
    </xf>
    <xf numFmtId="164" fontId="8" fillId="0" borderId="2" xfId="5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/>
    </xf>
    <xf numFmtId="3" fontId="7" fillId="0" borderId="1" xfId="0" applyNumberFormat="1" applyFont="1" applyFill="1" applyBorder="1" applyAlignment="1" applyProtection="1">
      <alignment horizontal="center" vertical="center" wrapText="1"/>
    </xf>
    <xf numFmtId="3" fontId="7" fillId="0" borderId="2" xfId="0" applyNumberFormat="1" applyFont="1" applyFill="1" applyBorder="1" applyAlignment="1" applyProtection="1">
      <alignment horizontal="center" vertical="center" wrapText="1"/>
    </xf>
  </cellXfs>
  <cellStyles count="7">
    <cellStyle name="Обычный" xfId="0" builtinId="0"/>
    <cellStyle name="Обычный 2" xfId="3"/>
    <cellStyle name="Обычный 2 2" xfId="4"/>
    <cellStyle name="Обычный 3" xfId="2"/>
    <cellStyle name="Процентный" xfId="1" builtinId="5"/>
    <cellStyle name="Процентный 2" xfId="5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3"/>
  <sheetViews>
    <sheetView tabSelected="1" zoomScaleNormal="100" workbookViewId="0">
      <selection activeCell="E46" sqref="A1:G46"/>
    </sheetView>
  </sheetViews>
  <sheetFormatPr defaultRowHeight="12.75" x14ac:dyDescent="0.2"/>
  <cols>
    <col min="1" max="1" width="70.140625" customWidth="1"/>
    <col min="2" max="2" width="14.5703125" customWidth="1"/>
    <col min="3" max="3" width="11.42578125" customWidth="1"/>
    <col min="4" max="4" width="18" hidden="1" customWidth="1"/>
    <col min="5" max="5" width="16.7109375" customWidth="1"/>
    <col min="6" max="6" width="15.7109375" hidden="1" customWidth="1"/>
    <col min="7" max="7" width="16.85546875" style="5" hidden="1" customWidth="1"/>
    <col min="8" max="8" width="51.140625" hidden="1" customWidth="1"/>
    <col min="9" max="9" width="10.28515625" customWidth="1"/>
    <col min="10" max="10" width="53.140625" customWidth="1"/>
  </cols>
  <sheetData>
    <row r="1" spans="1:16" ht="50.25" customHeight="1" x14ac:dyDescent="0.2">
      <c r="A1" s="36" t="s">
        <v>44</v>
      </c>
      <c r="B1" s="36"/>
      <c r="C1" s="36"/>
      <c r="D1" s="36"/>
      <c r="E1" s="36"/>
      <c r="F1" s="36"/>
      <c r="G1" s="36"/>
      <c r="J1" s="35"/>
      <c r="K1" s="35"/>
      <c r="L1" s="35"/>
      <c r="M1" s="35"/>
      <c r="N1" s="35"/>
      <c r="O1" s="35"/>
      <c r="P1" s="35"/>
    </row>
    <row r="2" spans="1:16" s="17" customFormat="1" ht="37.5" customHeight="1" x14ac:dyDescent="0.2">
      <c r="A2" s="40" t="s">
        <v>0</v>
      </c>
      <c r="B2" s="39" t="s">
        <v>38</v>
      </c>
      <c r="C2" s="39"/>
      <c r="D2" s="39" t="s">
        <v>53</v>
      </c>
      <c r="E2" s="39" t="s">
        <v>52</v>
      </c>
      <c r="F2" s="41" t="s">
        <v>26</v>
      </c>
      <c r="G2" s="43" t="s">
        <v>37</v>
      </c>
      <c r="H2" s="37" t="s">
        <v>27</v>
      </c>
    </row>
    <row r="3" spans="1:16" s="17" customFormat="1" ht="38.25" customHeight="1" x14ac:dyDescent="0.2">
      <c r="A3" s="40"/>
      <c r="B3" s="23" t="s">
        <v>31</v>
      </c>
      <c r="C3" s="22" t="s">
        <v>6</v>
      </c>
      <c r="D3" s="39"/>
      <c r="E3" s="39"/>
      <c r="F3" s="42"/>
      <c r="G3" s="44"/>
      <c r="H3" s="38"/>
    </row>
    <row r="4" spans="1:16" ht="18.75" x14ac:dyDescent="0.2">
      <c r="A4" s="8">
        <v>1</v>
      </c>
      <c r="B4" s="9">
        <v>2</v>
      </c>
      <c r="C4" s="8">
        <v>3</v>
      </c>
      <c r="D4" s="8">
        <v>4</v>
      </c>
      <c r="E4" s="9">
        <v>4</v>
      </c>
      <c r="F4" s="8">
        <v>6</v>
      </c>
      <c r="G4" s="24">
        <v>7</v>
      </c>
      <c r="H4" s="18"/>
    </row>
    <row r="5" spans="1:16" ht="93.75" x14ac:dyDescent="0.2">
      <c r="A5" s="10" t="s">
        <v>43</v>
      </c>
      <c r="B5" s="22" t="s">
        <v>3</v>
      </c>
      <c r="C5" s="11"/>
      <c r="D5" s="28">
        <f>D6+D9+D13</f>
        <v>66003035</v>
      </c>
      <c r="E5" s="26">
        <f>E6+E9+E13</f>
        <v>83614500</v>
      </c>
      <c r="F5" s="34">
        <f t="shared" ref="F5:F11" si="0">IFERROR(E5/D5,"")</f>
        <v>1.2668281087377269</v>
      </c>
      <c r="G5" s="29">
        <f>E5-D5</f>
        <v>17611465</v>
      </c>
      <c r="H5" s="2"/>
      <c r="I5" s="5"/>
    </row>
    <row r="6" spans="1:16" ht="37.5" x14ac:dyDescent="0.2">
      <c r="A6" s="12" t="s">
        <v>32</v>
      </c>
      <c r="B6" s="8" t="s">
        <v>4</v>
      </c>
      <c r="C6" s="11"/>
      <c r="D6" s="30">
        <f>SUM(D7:D8)</f>
        <v>49111548</v>
      </c>
      <c r="E6" s="27">
        <f>E7+E8</f>
        <v>62638025</v>
      </c>
      <c r="F6" s="34">
        <f t="shared" si="0"/>
        <v>1.2754235521144639</v>
      </c>
      <c r="G6" s="29">
        <f t="shared" ref="G6:G46" si="1">E6-D6</f>
        <v>13526477</v>
      </c>
      <c r="H6" s="2"/>
      <c r="I6" s="5"/>
    </row>
    <row r="7" spans="1:16" ht="18.75" x14ac:dyDescent="0.2">
      <c r="A7" s="20" t="s">
        <v>1</v>
      </c>
      <c r="B7" s="8" t="s">
        <v>4</v>
      </c>
      <c r="C7" s="8" t="s">
        <v>7</v>
      </c>
      <c r="D7" s="30">
        <v>48825048</v>
      </c>
      <c r="E7" s="27">
        <v>62351525</v>
      </c>
      <c r="F7" s="34">
        <f t="shared" si="0"/>
        <v>1.2770397071601445</v>
      </c>
      <c r="G7" s="29">
        <f t="shared" si="1"/>
        <v>13526477</v>
      </c>
      <c r="H7" s="2" t="s">
        <v>29</v>
      </c>
      <c r="I7" s="5"/>
    </row>
    <row r="8" spans="1:16" ht="37.5" x14ac:dyDescent="0.2">
      <c r="A8" s="33" t="s">
        <v>45</v>
      </c>
      <c r="B8" s="8">
        <v>141</v>
      </c>
      <c r="C8" s="8">
        <v>266</v>
      </c>
      <c r="D8" s="30">
        <v>286500</v>
      </c>
      <c r="E8" s="27">
        <v>286500</v>
      </c>
      <c r="F8" s="34">
        <f t="shared" si="0"/>
        <v>1</v>
      </c>
      <c r="G8" s="29">
        <f t="shared" si="1"/>
        <v>0</v>
      </c>
      <c r="H8" s="2" t="s">
        <v>55</v>
      </c>
      <c r="I8" s="5"/>
    </row>
    <row r="9" spans="1:16" ht="37.5" x14ac:dyDescent="0.2">
      <c r="A9" s="12" t="s">
        <v>33</v>
      </c>
      <c r="B9" s="8" t="s">
        <v>5</v>
      </c>
      <c r="C9" s="13"/>
      <c r="D9" s="30">
        <f>SUM(D10:D12)</f>
        <v>2059800</v>
      </c>
      <c r="E9" s="27">
        <f>SUM(E10:E12)</f>
        <v>2059791</v>
      </c>
      <c r="F9" s="34">
        <f t="shared" si="0"/>
        <v>0.99999563064375185</v>
      </c>
      <c r="G9" s="29">
        <f t="shared" si="1"/>
        <v>-9</v>
      </c>
      <c r="H9" s="2"/>
      <c r="I9" s="5"/>
    </row>
    <row r="10" spans="1:16" ht="37.5" x14ac:dyDescent="0.2">
      <c r="A10" s="33" t="s">
        <v>60</v>
      </c>
      <c r="B10" s="8" t="s">
        <v>5</v>
      </c>
      <c r="C10" s="8" t="s">
        <v>8</v>
      </c>
      <c r="D10" s="30">
        <v>400000</v>
      </c>
      <c r="E10" s="27">
        <v>400000</v>
      </c>
      <c r="F10" s="34">
        <f t="shared" si="0"/>
        <v>1</v>
      </c>
      <c r="G10" s="29">
        <f t="shared" si="1"/>
        <v>0</v>
      </c>
      <c r="H10" s="2" t="s">
        <v>61</v>
      </c>
      <c r="I10" s="5"/>
    </row>
    <row r="11" spans="1:16" ht="18.75" x14ac:dyDescent="0.2">
      <c r="A11" s="21" t="s">
        <v>19</v>
      </c>
      <c r="B11" s="8">
        <v>142</v>
      </c>
      <c r="C11" s="8">
        <v>226</v>
      </c>
      <c r="D11" s="30">
        <f>130000+1508000+9000+11000</f>
        <v>1658000</v>
      </c>
      <c r="E11" s="27">
        <f>130000+1508000+10000+9991</f>
        <v>1657991</v>
      </c>
      <c r="F11" s="34">
        <f t="shared" si="0"/>
        <v>0.99999457177322071</v>
      </c>
      <c r="G11" s="29">
        <f t="shared" si="1"/>
        <v>-9</v>
      </c>
      <c r="H11" s="2" t="s">
        <v>62</v>
      </c>
      <c r="I11" s="5"/>
    </row>
    <row r="12" spans="1:16" ht="37.5" x14ac:dyDescent="0.2">
      <c r="A12" s="33" t="s">
        <v>45</v>
      </c>
      <c r="B12" s="8" t="s">
        <v>5</v>
      </c>
      <c r="C12" s="8">
        <v>266</v>
      </c>
      <c r="D12" s="30">
        <v>1800</v>
      </c>
      <c r="E12" s="27">
        <v>1800</v>
      </c>
      <c r="F12" s="34">
        <f t="shared" ref="F12:F46" si="2">IFERROR(E12/D12,"")</f>
        <v>1</v>
      </c>
      <c r="G12" s="29">
        <f t="shared" si="1"/>
        <v>0</v>
      </c>
      <c r="H12" s="2" t="s">
        <v>28</v>
      </c>
      <c r="I12" s="5"/>
    </row>
    <row r="13" spans="1:16" ht="75" x14ac:dyDescent="0.2">
      <c r="A13" s="19" t="s">
        <v>34</v>
      </c>
      <c r="B13" s="8">
        <v>149</v>
      </c>
      <c r="C13" s="8"/>
      <c r="D13" s="30">
        <f>D14</f>
        <v>14831687</v>
      </c>
      <c r="E13" s="27">
        <f>E14</f>
        <v>18916684</v>
      </c>
      <c r="F13" s="34">
        <f t="shared" si="2"/>
        <v>1.2754236251075148</v>
      </c>
      <c r="G13" s="29">
        <f t="shared" si="1"/>
        <v>4084997</v>
      </c>
      <c r="H13" s="2"/>
      <c r="I13" s="5"/>
    </row>
    <row r="14" spans="1:16" ht="18.75" x14ac:dyDescent="0.2">
      <c r="A14" s="20" t="s">
        <v>2</v>
      </c>
      <c r="B14" s="8">
        <v>149</v>
      </c>
      <c r="C14" s="8">
        <v>213</v>
      </c>
      <c r="D14" s="30">
        <v>14831687</v>
      </c>
      <c r="E14" s="27">
        <v>18916684</v>
      </c>
      <c r="F14" s="34">
        <f t="shared" si="2"/>
        <v>1.2754236251075148</v>
      </c>
      <c r="G14" s="29">
        <f t="shared" si="1"/>
        <v>4084997</v>
      </c>
      <c r="H14" s="2"/>
      <c r="I14" s="5"/>
    </row>
    <row r="15" spans="1:16" s="17" customFormat="1" ht="37.5" x14ac:dyDescent="0.2">
      <c r="A15" s="15" t="s">
        <v>42</v>
      </c>
      <c r="B15" s="22">
        <v>200</v>
      </c>
      <c r="C15" s="22"/>
      <c r="D15" s="28">
        <f>D16+D24</f>
        <v>16849100</v>
      </c>
      <c r="E15" s="26">
        <f>E16+E24</f>
        <v>33466600</v>
      </c>
      <c r="F15" s="34">
        <f t="shared" si="2"/>
        <v>1.9862544586951232</v>
      </c>
      <c r="G15" s="29">
        <f t="shared" si="1"/>
        <v>16617500</v>
      </c>
      <c r="H15" s="16"/>
      <c r="I15" s="5"/>
    </row>
    <row r="16" spans="1:16" s="17" customFormat="1" ht="37.5" x14ac:dyDescent="0.2">
      <c r="A16" s="19" t="s">
        <v>39</v>
      </c>
      <c r="B16" s="8">
        <v>242</v>
      </c>
      <c r="C16" s="8"/>
      <c r="D16" s="30">
        <f>SUM(D17:D23)</f>
        <v>8615980</v>
      </c>
      <c r="E16" s="27">
        <f>SUM(E17:E23)</f>
        <v>23854426</v>
      </c>
      <c r="F16" s="34">
        <f t="shared" si="2"/>
        <v>2.7686259717408817</v>
      </c>
      <c r="G16" s="29">
        <f t="shared" si="1"/>
        <v>15238446</v>
      </c>
      <c r="H16" s="16"/>
      <c r="I16" s="5"/>
    </row>
    <row r="17" spans="1:9" s="17" customFormat="1" ht="18.75" x14ac:dyDescent="0.2">
      <c r="A17" s="20" t="s">
        <v>9</v>
      </c>
      <c r="B17" s="8">
        <v>242</v>
      </c>
      <c r="C17" s="8" t="s">
        <v>13</v>
      </c>
      <c r="D17" s="30">
        <v>625500</v>
      </c>
      <c r="E17" s="27">
        <v>502050</v>
      </c>
      <c r="F17" s="34">
        <f t="shared" si="2"/>
        <v>0.80263788968824945</v>
      </c>
      <c r="G17" s="29">
        <f t="shared" si="1"/>
        <v>-123450</v>
      </c>
      <c r="H17" s="16"/>
      <c r="I17" s="5"/>
    </row>
    <row r="18" spans="1:9" s="17" customFormat="1" ht="18.75" x14ac:dyDescent="0.2">
      <c r="A18" s="21" t="s">
        <v>18</v>
      </c>
      <c r="B18" s="8">
        <v>242</v>
      </c>
      <c r="C18" s="8">
        <v>225</v>
      </c>
      <c r="D18" s="30">
        <v>260000</v>
      </c>
      <c r="E18" s="27">
        <v>236300</v>
      </c>
      <c r="F18" s="34">
        <f t="shared" si="2"/>
        <v>0.90884615384615386</v>
      </c>
      <c r="G18" s="29">
        <f t="shared" si="1"/>
        <v>-23700</v>
      </c>
      <c r="H18" s="16"/>
      <c r="I18" s="5"/>
    </row>
    <row r="19" spans="1:9" s="17" customFormat="1" ht="18.75" x14ac:dyDescent="0.2">
      <c r="A19" s="21" t="s">
        <v>19</v>
      </c>
      <c r="B19" s="8">
        <v>242</v>
      </c>
      <c r="C19" s="8">
        <v>226</v>
      </c>
      <c r="D19" s="30">
        <v>67000</v>
      </c>
      <c r="E19" s="27">
        <v>2092000</v>
      </c>
      <c r="F19" s="34">
        <f t="shared" si="2"/>
        <v>31.223880597014926</v>
      </c>
      <c r="G19" s="29">
        <f t="shared" si="1"/>
        <v>2025000</v>
      </c>
      <c r="H19" s="16"/>
      <c r="I19" s="5"/>
    </row>
    <row r="20" spans="1:9" s="17" customFormat="1" ht="18.75" x14ac:dyDescent="0.2">
      <c r="A20" s="21" t="s">
        <v>20</v>
      </c>
      <c r="B20" s="8">
        <v>242</v>
      </c>
      <c r="C20" s="8">
        <v>310</v>
      </c>
      <c r="D20" s="30">
        <v>1913989</v>
      </c>
      <c r="E20" s="27">
        <v>5291000</v>
      </c>
      <c r="F20" s="34">
        <f t="shared" si="2"/>
        <v>2.7643837033546168</v>
      </c>
      <c r="G20" s="29">
        <f t="shared" si="1"/>
        <v>3377011</v>
      </c>
      <c r="H20" s="16"/>
      <c r="I20" s="5"/>
    </row>
    <row r="21" spans="1:9" s="17" customFormat="1" ht="18.75" x14ac:dyDescent="0.2">
      <c r="A21" s="21" t="s">
        <v>54</v>
      </c>
      <c r="B21" s="8">
        <v>242</v>
      </c>
      <c r="C21" s="8">
        <v>320</v>
      </c>
      <c r="D21" s="30">
        <v>3050170</v>
      </c>
      <c r="E21" s="27">
        <v>14100000</v>
      </c>
      <c r="F21" s="34">
        <f t="shared" si="2"/>
        <v>4.6226931613647766</v>
      </c>
      <c r="G21" s="29">
        <f t="shared" si="1"/>
        <v>11049830</v>
      </c>
      <c r="H21" s="16"/>
      <c r="I21" s="5"/>
    </row>
    <row r="22" spans="1:9" s="17" customFormat="1" ht="37.5" x14ac:dyDescent="0.2">
      <c r="A22" s="21" t="s">
        <v>46</v>
      </c>
      <c r="B22" s="8">
        <v>242</v>
      </c>
      <c r="C22" s="8">
        <v>346</v>
      </c>
      <c r="D22" s="30">
        <v>1514270</v>
      </c>
      <c r="E22" s="27">
        <v>284800</v>
      </c>
      <c r="F22" s="34">
        <f t="shared" si="2"/>
        <v>0.18807742344496028</v>
      </c>
      <c r="G22" s="29">
        <f t="shared" si="1"/>
        <v>-1229470</v>
      </c>
      <c r="H22" s="16"/>
      <c r="I22" s="5"/>
    </row>
    <row r="23" spans="1:9" s="17" customFormat="1" ht="56.25" x14ac:dyDescent="0.2">
      <c r="A23" s="21" t="s">
        <v>47</v>
      </c>
      <c r="B23" s="8">
        <v>242</v>
      </c>
      <c r="C23" s="8">
        <v>353</v>
      </c>
      <c r="D23" s="30">
        <v>1185051</v>
      </c>
      <c r="E23" s="27">
        <v>1348276</v>
      </c>
      <c r="F23" s="34">
        <f t="shared" si="2"/>
        <v>1.1377366881256588</v>
      </c>
      <c r="G23" s="29">
        <f t="shared" si="1"/>
        <v>163225</v>
      </c>
      <c r="H23" s="16"/>
      <c r="I23" s="5"/>
    </row>
    <row r="24" spans="1:9" ht="18.75" x14ac:dyDescent="0.2">
      <c r="A24" s="12" t="s">
        <v>48</v>
      </c>
      <c r="B24" s="8" t="s">
        <v>10</v>
      </c>
      <c r="C24" s="8"/>
      <c r="D24" s="30">
        <f>SUM(D25:D35)</f>
        <v>8233120</v>
      </c>
      <c r="E24" s="27">
        <f>SUM(E25:E35)</f>
        <v>9612174</v>
      </c>
      <c r="F24" s="34">
        <f t="shared" si="2"/>
        <v>1.167500777348077</v>
      </c>
      <c r="G24" s="29">
        <f t="shared" si="1"/>
        <v>1379054</v>
      </c>
      <c r="H24" s="2"/>
      <c r="I24" s="5"/>
    </row>
    <row r="25" spans="1:9" ht="18.75" x14ac:dyDescent="0.2">
      <c r="A25" s="20" t="s">
        <v>9</v>
      </c>
      <c r="B25" s="8" t="s">
        <v>10</v>
      </c>
      <c r="C25" s="8" t="s">
        <v>13</v>
      </c>
      <c r="D25" s="30">
        <v>367700</v>
      </c>
      <c r="E25" s="27">
        <v>401000</v>
      </c>
      <c r="F25" s="34">
        <f t="shared" si="2"/>
        <v>1.0905629589339134</v>
      </c>
      <c r="G25" s="29">
        <f t="shared" si="1"/>
        <v>33300</v>
      </c>
      <c r="H25" s="2"/>
      <c r="I25" s="5"/>
    </row>
    <row r="26" spans="1:9" ht="18.75" x14ac:dyDescent="0.2">
      <c r="A26" s="20" t="s">
        <v>16</v>
      </c>
      <c r="B26" s="8" t="s">
        <v>10</v>
      </c>
      <c r="C26" s="8" t="s">
        <v>11</v>
      </c>
      <c r="D26" s="30">
        <v>155800</v>
      </c>
      <c r="E26" s="27">
        <v>104000</v>
      </c>
      <c r="F26" s="34">
        <f t="shared" si="2"/>
        <v>0.66752246469833121</v>
      </c>
      <c r="G26" s="29">
        <f t="shared" si="1"/>
        <v>-51800</v>
      </c>
      <c r="H26" s="2"/>
      <c r="I26" s="5"/>
    </row>
    <row r="27" spans="1:9" ht="18.75" x14ac:dyDescent="0.2">
      <c r="A27" s="20" t="s">
        <v>17</v>
      </c>
      <c r="B27" s="8" t="s">
        <v>10</v>
      </c>
      <c r="C27" s="8" t="s">
        <v>25</v>
      </c>
      <c r="D27" s="30">
        <v>995000</v>
      </c>
      <c r="E27" s="27">
        <v>1131450</v>
      </c>
      <c r="F27" s="34">
        <f t="shared" si="2"/>
        <v>1.1371356783919597</v>
      </c>
      <c r="G27" s="29">
        <f t="shared" si="1"/>
        <v>136450</v>
      </c>
      <c r="H27" s="2"/>
      <c r="I27" s="5"/>
    </row>
    <row r="28" spans="1:9" ht="56.25" hidden="1" x14ac:dyDescent="0.2">
      <c r="A28" s="33" t="s">
        <v>63</v>
      </c>
      <c r="B28" s="8">
        <v>244</v>
      </c>
      <c r="C28" s="8">
        <v>224</v>
      </c>
      <c r="D28" s="30">
        <v>4930</v>
      </c>
      <c r="E28" s="27">
        <v>0</v>
      </c>
      <c r="F28" s="34">
        <f t="shared" si="2"/>
        <v>0</v>
      </c>
      <c r="G28" s="29">
        <f t="shared" si="1"/>
        <v>-4930</v>
      </c>
      <c r="H28" s="2"/>
      <c r="I28" s="5"/>
    </row>
    <row r="29" spans="1:9" ht="18.75" x14ac:dyDescent="0.2">
      <c r="A29" s="21" t="s">
        <v>18</v>
      </c>
      <c r="B29" s="8" t="s">
        <v>10</v>
      </c>
      <c r="C29" s="8" t="s">
        <v>14</v>
      </c>
      <c r="D29" s="30">
        <v>631580</v>
      </c>
      <c r="E29" s="27">
        <v>886150</v>
      </c>
      <c r="F29" s="34">
        <f t="shared" si="2"/>
        <v>1.4030684948858418</v>
      </c>
      <c r="G29" s="29">
        <f t="shared" si="1"/>
        <v>254570</v>
      </c>
      <c r="H29" s="2"/>
      <c r="I29" s="5"/>
    </row>
    <row r="30" spans="1:9" ht="18.75" x14ac:dyDescent="0.2">
      <c r="A30" s="20" t="s">
        <v>19</v>
      </c>
      <c r="B30" s="8" t="s">
        <v>10</v>
      </c>
      <c r="C30" s="8" t="s">
        <v>12</v>
      </c>
      <c r="D30" s="30">
        <v>4564410</v>
      </c>
      <c r="E30" s="27">
        <v>5452100</v>
      </c>
      <c r="F30" s="34">
        <f t="shared" si="2"/>
        <v>1.1944807762668121</v>
      </c>
      <c r="G30" s="29">
        <f t="shared" si="1"/>
        <v>887690</v>
      </c>
      <c r="H30" s="2"/>
      <c r="I30" s="5"/>
    </row>
    <row r="31" spans="1:9" ht="18.75" x14ac:dyDescent="0.2">
      <c r="A31" s="20" t="s">
        <v>49</v>
      </c>
      <c r="B31" s="8" t="s">
        <v>10</v>
      </c>
      <c r="C31" s="8">
        <v>227</v>
      </c>
      <c r="D31" s="30">
        <v>31100</v>
      </c>
      <c r="E31" s="27">
        <v>55000</v>
      </c>
      <c r="F31" s="34">
        <f t="shared" si="2"/>
        <v>1.7684887459807075</v>
      </c>
      <c r="G31" s="29">
        <f t="shared" si="1"/>
        <v>23900</v>
      </c>
      <c r="H31" s="2"/>
      <c r="I31" s="5"/>
    </row>
    <row r="32" spans="1:9" ht="18.75" x14ac:dyDescent="0.2">
      <c r="A32" s="21" t="s">
        <v>20</v>
      </c>
      <c r="B32" s="8" t="s">
        <v>10</v>
      </c>
      <c r="C32" s="8" t="s">
        <v>15</v>
      </c>
      <c r="D32" s="30">
        <v>459400</v>
      </c>
      <c r="E32" s="27">
        <v>205000</v>
      </c>
      <c r="F32" s="34">
        <f t="shared" si="2"/>
        <v>0.44623421854592948</v>
      </c>
      <c r="G32" s="29">
        <f t="shared" si="1"/>
        <v>-254400</v>
      </c>
      <c r="H32" s="2"/>
      <c r="I32" s="5"/>
    </row>
    <row r="33" spans="1:9" ht="18.75" x14ac:dyDescent="0.2">
      <c r="A33" s="21" t="s">
        <v>50</v>
      </c>
      <c r="B33" s="8">
        <v>244</v>
      </c>
      <c r="C33" s="8">
        <v>343</v>
      </c>
      <c r="D33" s="30">
        <v>507000</v>
      </c>
      <c r="E33" s="27">
        <v>663640</v>
      </c>
      <c r="F33" s="34">
        <f t="shared" si="2"/>
        <v>1.3089546351084813</v>
      </c>
      <c r="G33" s="29">
        <f t="shared" si="1"/>
        <v>156640</v>
      </c>
      <c r="H33" s="2"/>
      <c r="I33" s="5"/>
    </row>
    <row r="34" spans="1:9" ht="37.5" x14ac:dyDescent="0.2">
      <c r="A34" s="21" t="s">
        <v>46</v>
      </c>
      <c r="B34" s="8" t="s">
        <v>10</v>
      </c>
      <c r="C34" s="8">
        <v>346</v>
      </c>
      <c r="D34" s="30">
        <v>428200</v>
      </c>
      <c r="E34" s="27">
        <v>612334</v>
      </c>
      <c r="F34" s="34">
        <f t="shared" si="2"/>
        <v>1.4300186828584773</v>
      </c>
      <c r="G34" s="29">
        <f t="shared" si="1"/>
        <v>184134</v>
      </c>
      <c r="H34" s="2"/>
      <c r="I34" s="5"/>
    </row>
    <row r="35" spans="1:9" ht="37.5" x14ac:dyDescent="0.2">
      <c r="A35" s="21" t="s">
        <v>51</v>
      </c>
      <c r="B35" s="8">
        <v>244</v>
      </c>
      <c r="C35" s="8">
        <v>349</v>
      </c>
      <c r="D35" s="30">
        <v>88000</v>
      </c>
      <c r="E35" s="27">
        <v>101500</v>
      </c>
      <c r="F35" s="34">
        <f t="shared" si="2"/>
        <v>1.1534090909090908</v>
      </c>
      <c r="G35" s="29">
        <f t="shared" si="1"/>
        <v>13500</v>
      </c>
      <c r="H35" s="2"/>
      <c r="I35" s="5"/>
    </row>
    <row r="36" spans="1:9" s="17" customFormat="1" ht="37.5" x14ac:dyDescent="0.2">
      <c r="A36" s="10" t="s">
        <v>40</v>
      </c>
      <c r="B36" s="32">
        <v>300</v>
      </c>
      <c r="C36" s="32"/>
      <c r="D36" s="28">
        <f>D37</f>
        <v>10000</v>
      </c>
      <c r="E36" s="26">
        <f>E38</f>
        <v>10000</v>
      </c>
      <c r="F36" s="34">
        <f t="shared" si="2"/>
        <v>1</v>
      </c>
      <c r="G36" s="29">
        <f t="shared" si="1"/>
        <v>0</v>
      </c>
      <c r="H36" s="16"/>
      <c r="I36" s="7"/>
    </row>
    <row r="37" spans="1:9" s="17" customFormat="1" ht="37.5" x14ac:dyDescent="0.2">
      <c r="A37" s="12" t="s">
        <v>41</v>
      </c>
      <c r="B37" s="8">
        <v>321</v>
      </c>
      <c r="C37" s="8"/>
      <c r="D37" s="30">
        <f>D38</f>
        <v>10000</v>
      </c>
      <c r="E37" s="27">
        <f>E38</f>
        <v>10000</v>
      </c>
      <c r="F37" s="34">
        <f t="shared" si="2"/>
        <v>1</v>
      </c>
      <c r="G37" s="29">
        <f t="shared" si="1"/>
        <v>0</v>
      </c>
      <c r="H37" s="16"/>
      <c r="I37" s="7"/>
    </row>
    <row r="38" spans="1:9" ht="37.5" x14ac:dyDescent="0.2">
      <c r="A38" s="21" t="s">
        <v>57</v>
      </c>
      <c r="B38" s="8">
        <v>321</v>
      </c>
      <c r="C38" s="8">
        <v>264</v>
      </c>
      <c r="D38" s="30">
        <v>10000</v>
      </c>
      <c r="E38" s="27">
        <v>10000</v>
      </c>
      <c r="F38" s="34">
        <f t="shared" si="2"/>
        <v>1</v>
      </c>
      <c r="G38" s="29">
        <f t="shared" si="1"/>
        <v>0</v>
      </c>
      <c r="H38" s="2"/>
      <c r="I38" s="5"/>
    </row>
    <row r="39" spans="1:9" s="17" customFormat="1" ht="18.75" x14ac:dyDescent="0.2">
      <c r="A39" s="10" t="s">
        <v>35</v>
      </c>
      <c r="B39" s="22" t="s">
        <v>22</v>
      </c>
      <c r="C39" s="22"/>
      <c r="D39" s="28">
        <f>D40+D42+D44</f>
        <v>733600</v>
      </c>
      <c r="E39" s="28">
        <f>E40+E42+E44</f>
        <v>608400</v>
      </c>
      <c r="F39" s="34">
        <f t="shared" si="2"/>
        <v>0.8293347873500545</v>
      </c>
      <c r="G39" s="29">
        <f t="shared" si="1"/>
        <v>-125200</v>
      </c>
      <c r="H39" s="16"/>
      <c r="I39" s="5"/>
    </row>
    <row r="40" spans="1:9" s="17" customFormat="1" ht="45.75" hidden="1" customHeight="1" x14ac:dyDescent="0.2">
      <c r="A40" s="12" t="s">
        <v>56</v>
      </c>
      <c r="B40" s="8">
        <v>831</v>
      </c>
      <c r="C40" s="8"/>
      <c r="D40" s="30">
        <f>D41</f>
        <v>18000</v>
      </c>
      <c r="E40" s="27">
        <f>E41</f>
        <v>0</v>
      </c>
      <c r="F40" s="34">
        <f t="shared" ref="F40:F41" si="3">IFERROR(E40/D40,"")</f>
        <v>0</v>
      </c>
      <c r="G40" s="29">
        <f t="shared" ref="G40:G41" si="4">E40-D40</f>
        <v>-18000</v>
      </c>
      <c r="H40" s="16"/>
      <c r="I40" s="5"/>
    </row>
    <row r="41" spans="1:9" s="17" customFormat="1" ht="18.75" hidden="1" x14ac:dyDescent="0.2">
      <c r="A41" s="12" t="s">
        <v>58</v>
      </c>
      <c r="B41" s="8">
        <v>831</v>
      </c>
      <c r="C41" s="8">
        <v>296</v>
      </c>
      <c r="D41" s="30">
        <v>18000</v>
      </c>
      <c r="E41" s="27">
        <v>0</v>
      </c>
      <c r="F41" s="34">
        <f t="shared" si="3"/>
        <v>0</v>
      </c>
      <c r="G41" s="29">
        <f t="shared" si="4"/>
        <v>-18000</v>
      </c>
      <c r="H41" s="16"/>
      <c r="I41" s="5"/>
    </row>
    <row r="42" spans="1:9" ht="37.5" x14ac:dyDescent="0.2">
      <c r="A42" s="12" t="s">
        <v>21</v>
      </c>
      <c r="B42" s="8" t="s">
        <v>23</v>
      </c>
      <c r="C42" s="8"/>
      <c r="D42" s="30">
        <f>D43</f>
        <v>534600</v>
      </c>
      <c r="E42" s="27">
        <f>E43</f>
        <v>427400</v>
      </c>
      <c r="F42" s="34">
        <f t="shared" si="2"/>
        <v>0.79947624392068839</v>
      </c>
      <c r="G42" s="29">
        <f t="shared" si="1"/>
        <v>-107200</v>
      </c>
      <c r="H42" s="2"/>
      <c r="I42" s="5"/>
    </row>
    <row r="43" spans="1:9" ht="18.75" x14ac:dyDescent="0.2">
      <c r="A43" s="12" t="s">
        <v>59</v>
      </c>
      <c r="B43" s="8">
        <v>851</v>
      </c>
      <c r="C43" s="8">
        <v>291</v>
      </c>
      <c r="D43" s="30">
        <v>534600</v>
      </c>
      <c r="E43" s="27">
        <v>427400</v>
      </c>
      <c r="F43" s="34">
        <f t="shared" si="2"/>
        <v>0.79947624392068839</v>
      </c>
      <c r="G43" s="29">
        <f t="shared" si="1"/>
        <v>-107200</v>
      </c>
      <c r="H43" s="2"/>
      <c r="I43" s="5"/>
    </row>
    <row r="44" spans="1:9" ht="18.75" x14ac:dyDescent="0.2">
      <c r="A44" s="12" t="s">
        <v>36</v>
      </c>
      <c r="B44" s="8" t="s">
        <v>24</v>
      </c>
      <c r="C44" s="8"/>
      <c r="D44" s="30">
        <f>D45</f>
        <v>181000</v>
      </c>
      <c r="E44" s="27">
        <f>E45</f>
        <v>181000</v>
      </c>
      <c r="F44" s="34">
        <f t="shared" si="2"/>
        <v>1</v>
      </c>
      <c r="G44" s="29">
        <f t="shared" si="1"/>
        <v>0</v>
      </c>
      <c r="H44" s="2"/>
      <c r="I44" s="5"/>
    </row>
    <row r="45" spans="1:9" ht="18.75" x14ac:dyDescent="0.2">
      <c r="A45" s="12" t="s">
        <v>59</v>
      </c>
      <c r="B45" s="8">
        <v>852</v>
      </c>
      <c r="C45" s="8">
        <v>291</v>
      </c>
      <c r="D45" s="30">
        <v>181000</v>
      </c>
      <c r="E45" s="27">
        <v>181000</v>
      </c>
      <c r="F45" s="34">
        <f t="shared" si="2"/>
        <v>1</v>
      </c>
      <c r="G45" s="29">
        <f t="shared" si="1"/>
        <v>0</v>
      </c>
      <c r="H45" s="2"/>
      <c r="I45" s="5"/>
    </row>
    <row r="46" spans="1:9" ht="18.75" x14ac:dyDescent="0.2">
      <c r="A46" s="25" t="s">
        <v>30</v>
      </c>
      <c r="B46" s="11"/>
      <c r="C46" s="13"/>
      <c r="D46" s="31">
        <f>D5+D36+D15+D39</f>
        <v>83595735</v>
      </c>
      <c r="E46" s="14">
        <f>E5+E15+E36+E39</f>
        <v>117699500</v>
      </c>
      <c r="F46" s="34">
        <f t="shared" si="2"/>
        <v>1.4079605855490116</v>
      </c>
      <c r="G46" s="29">
        <f t="shared" si="1"/>
        <v>34103765</v>
      </c>
      <c r="H46" s="2"/>
      <c r="I46" s="5"/>
    </row>
    <row r="48" spans="1:9" x14ac:dyDescent="0.2">
      <c r="A48" s="4"/>
      <c r="E48" s="7"/>
    </row>
    <row r="50" spans="1:5" x14ac:dyDescent="0.2">
      <c r="A50" s="3"/>
      <c r="E50" s="5"/>
    </row>
    <row r="51" spans="1:5" x14ac:dyDescent="0.2">
      <c r="A51" s="3"/>
      <c r="E51" s="6"/>
    </row>
    <row r="53" spans="1:5" ht="14.25" x14ac:dyDescent="0.2">
      <c r="A53" s="1"/>
      <c r="B53" s="1"/>
    </row>
  </sheetData>
  <mergeCells count="9">
    <mergeCell ref="J1:P1"/>
    <mergeCell ref="A1:G1"/>
    <mergeCell ref="H2:H3"/>
    <mergeCell ref="E2:E3"/>
    <mergeCell ref="A2:A3"/>
    <mergeCell ref="B2:C2"/>
    <mergeCell ref="D2:D3"/>
    <mergeCell ref="F2:F3"/>
    <mergeCell ref="G2:G3"/>
  </mergeCells>
  <pageMargins left="1.1811023622047245" right="0.19685039370078741" top="0.19685039370078741" bottom="0.19685039370078741" header="0.19685039370078741" footer="0.15748031496062992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Sheet1</vt:lpstr>
      <vt:lpstr>Sheet1!Заголовки_для_печати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glavbuh</dc:creator>
  <cp:lastModifiedBy>gorunova</cp:lastModifiedBy>
  <cp:lastPrinted>2018-10-25T09:48:24Z</cp:lastPrinted>
  <dcterms:created xsi:type="dcterms:W3CDTF">2014-07-09T13:49:00Z</dcterms:created>
  <dcterms:modified xsi:type="dcterms:W3CDTF">2018-10-25T09:48:26Z</dcterms:modified>
</cp:coreProperties>
</file>