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5" yWindow="270" windowWidth="14670" windowHeight="12285"/>
  </bookViews>
  <sheets>
    <sheet name="Лист1" sheetId="1" r:id="rId1"/>
  </sheets>
  <definedNames>
    <definedName name="_xlnm._FilterDatabase" localSheetId="0" hidden="1">Лист1!$B$11:$Q$132</definedName>
    <definedName name="_xlnm.Print_Titles" localSheetId="0">Лист1!$11:$11</definedName>
    <definedName name="_xlnm.Print_Area" localSheetId="0">Лист1!$B$1:$Q$132</definedName>
  </definedNames>
  <calcPr calcId="145621"/>
</workbook>
</file>

<file path=xl/calcChain.xml><?xml version="1.0" encoding="utf-8"?>
<calcChain xmlns="http://schemas.openxmlformats.org/spreadsheetml/2006/main">
  <c r="O57" i="1" l="1"/>
  <c r="P123" i="1" l="1"/>
  <c r="O49" i="1" l="1"/>
  <c r="P54" i="1"/>
  <c r="O118" i="1" l="1"/>
  <c r="O97" i="1"/>
  <c r="O55" i="1"/>
  <c r="O45" i="1"/>
  <c r="O38" i="1"/>
  <c r="M38" i="1"/>
  <c r="O28" i="1"/>
  <c r="M28" i="1"/>
  <c r="O24" i="1"/>
  <c r="M24" i="1"/>
  <c r="O20" i="1"/>
  <c r="M20" i="1"/>
  <c r="O18" i="1"/>
  <c r="O16" i="1"/>
  <c r="M16" i="1"/>
  <c r="O13" i="1"/>
  <c r="M13" i="1"/>
  <c r="O12" i="1" l="1"/>
  <c r="O48" i="1"/>
  <c r="O47" i="1" s="1"/>
  <c r="M118" i="1"/>
  <c r="N127" i="1"/>
  <c r="P127" i="1" s="1"/>
  <c r="O132" i="1" l="1"/>
  <c r="M97" i="1"/>
  <c r="M55" i="1"/>
  <c r="M49" i="1"/>
  <c r="M45" i="1"/>
  <c r="M18" i="1"/>
  <c r="K13" i="1"/>
  <c r="M12" i="1" l="1"/>
  <c r="M48" i="1"/>
  <c r="M47" i="1" s="1"/>
  <c r="K17" i="1"/>
  <c r="M132" i="1" l="1"/>
  <c r="L131" i="1"/>
  <c r="N131" i="1" s="1"/>
  <c r="P131" i="1" s="1"/>
  <c r="K118" i="1"/>
  <c r="I118" i="1"/>
  <c r="G118" i="1"/>
  <c r="E118" i="1"/>
  <c r="D118" i="1"/>
  <c r="I49" i="1"/>
  <c r="G49" i="1"/>
  <c r="E49" i="1"/>
  <c r="D49" i="1"/>
  <c r="K49" i="1"/>
  <c r="F53" i="1"/>
  <c r="H53" i="1" s="1"/>
  <c r="J53" i="1" s="1"/>
  <c r="L53" i="1" s="1"/>
  <c r="N53" i="1" s="1"/>
  <c r="P53" i="1" s="1"/>
  <c r="K31" i="1" l="1"/>
  <c r="K36" i="1"/>
  <c r="K15" i="1"/>
  <c r="K125" i="1" l="1"/>
  <c r="K129" i="1" l="1"/>
  <c r="J129" i="1"/>
  <c r="L129" i="1" s="1"/>
  <c r="N129" i="1" s="1"/>
  <c r="P129" i="1" s="1"/>
  <c r="J130" i="1"/>
  <c r="L130" i="1" s="1"/>
  <c r="N130" i="1" s="1"/>
  <c r="P130" i="1" s="1"/>
  <c r="K128" i="1"/>
  <c r="K55" i="1"/>
  <c r="J96" i="1"/>
  <c r="J68" i="1"/>
  <c r="L68" i="1" s="1"/>
  <c r="N68" i="1" s="1"/>
  <c r="P68" i="1" s="1"/>
  <c r="L96" i="1" l="1"/>
  <c r="N96" i="1" s="1"/>
  <c r="P96" i="1" s="1"/>
  <c r="J126" i="1"/>
  <c r="L126" i="1" s="1"/>
  <c r="N126" i="1" s="1"/>
  <c r="P126" i="1" s="1"/>
  <c r="J128" i="1" l="1"/>
  <c r="L128" i="1" s="1"/>
  <c r="N128" i="1" s="1"/>
  <c r="P128" i="1" s="1"/>
  <c r="J122" i="1"/>
  <c r="L122" i="1" s="1"/>
  <c r="N122" i="1" s="1"/>
  <c r="P122" i="1" s="1"/>
  <c r="K97" i="1" l="1"/>
  <c r="K45" i="1"/>
  <c r="I45" i="1"/>
  <c r="K38" i="1"/>
  <c r="I38" i="1"/>
  <c r="I28" i="1"/>
  <c r="K24" i="1"/>
  <c r="K20" i="1"/>
  <c r="K18" i="1"/>
  <c r="K16" i="1"/>
  <c r="K12" i="1" l="1"/>
  <c r="K48" i="1"/>
  <c r="K47" i="1" s="1"/>
  <c r="I97" i="1"/>
  <c r="I55" i="1"/>
  <c r="F51" i="1"/>
  <c r="H51" i="1" s="1"/>
  <c r="J51" i="1" s="1"/>
  <c r="L51" i="1" s="1"/>
  <c r="N51" i="1" s="1"/>
  <c r="P51" i="1" s="1"/>
  <c r="F50" i="1"/>
  <c r="H50" i="1" s="1"/>
  <c r="G28" i="1"/>
  <c r="I24" i="1"/>
  <c r="I20" i="1"/>
  <c r="I18" i="1"/>
  <c r="I16" i="1"/>
  <c r="I13" i="1"/>
  <c r="I12" i="1" l="1"/>
  <c r="J50" i="1"/>
  <c r="K132" i="1"/>
  <c r="I48" i="1"/>
  <c r="I47" i="1" s="1"/>
  <c r="I132" i="1" s="1"/>
  <c r="G125" i="1"/>
  <c r="L50" i="1" l="1"/>
  <c r="H121" i="1"/>
  <c r="J121" i="1" s="1"/>
  <c r="L121" i="1" s="1"/>
  <c r="N121" i="1" s="1"/>
  <c r="P121" i="1" s="1"/>
  <c r="N50" i="1" l="1"/>
  <c r="H116" i="1"/>
  <c r="J116" i="1" s="1"/>
  <c r="L116" i="1" s="1"/>
  <c r="N116" i="1" s="1"/>
  <c r="P116" i="1" s="1"/>
  <c r="H114" i="1"/>
  <c r="J114" i="1" s="1"/>
  <c r="L114" i="1" s="1"/>
  <c r="N114" i="1" s="1"/>
  <c r="P114" i="1" s="1"/>
  <c r="H69" i="1"/>
  <c r="J69" i="1" s="1"/>
  <c r="L69" i="1" s="1"/>
  <c r="N69" i="1" s="1"/>
  <c r="P69" i="1" s="1"/>
  <c r="H58" i="1"/>
  <c r="J58" i="1" s="1"/>
  <c r="L58" i="1" s="1"/>
  <c r="N58" i="1" s="1"/>
  <c r="P58" i="1" s="1"/>
  <c r="P50" i="1" l="1"/>
  <c r="H105" i="1"/>
  <c r="J105" i="1" s="1"/>
  <c r="L105" i="1" s="1"/>
  <c r="N105" i="1" s="1"/>
  <c r="P105" i="1" s="1"/>
  <c r="H59" i="1"/>
  <c r="J59" i="1" s="1"/>
  <c r="L59" i="1" s="1"/>
  <c r="N59" i="1" s="1"/>
  <c r="P59" i="1" s="1"/>
  <c r="G56" i="1"/>
  <c r="H75" i="1" l="1"/>
  <c r="J75" i="1" s="1"/>
  <c r="L75" i="1" s="1"/>
  <c r="N75" i="1" s="1"/>
  <c r="P75" i="1" s="1"/>
  <c r="H93" i="1"/>
  <c r="J93" i="1" s="1"/>
  <c r="L93" i="1" s="1"/>
  <c r="N93" i="1" s="1"/>
  <c r="P93" i="1" s="1"/>
  <c r="H125" i="1" l="1"/>
  <c r="J125" i="1" s="1"/>
  <c r="L125" i="1" s="1"/>
  <c r="N125" i="1" s="1"/>
  <c r="P125" i="1" s="1"/>
  <c r="G55" i="1"/>
  <c r="H81" i="1"/>
  <c r="J81" i="1" s="1"/>
  <c r="L81" i="1" s="1"/>
  <c r="N81" i="1" s="1"/>
  <c r="P81" i="1" s="1"/>
  <c r="F27" i="1" l="1"/>
  <c r="H27" i="1" s="1"/>
  <c r="J27" i="1" s="1"/>
  <c r="L27" i="1" s="1"/>
  <c r="N27" i="1" s="1"/>
  <c r="P27" i="1" s="1"/>
  <c r="G97" i="1"/>
  <c r="G45" i="1"/>
  <c r="G38" i="1"/>
  <c r="G24" i="1"/>
  <c r="G20" i="1"/>
  <c r="G18" i="1"/>
  <c r="G16" i="1"/>
  <c r="G13" i="1"/>
  <c r="G12" i="1" l="1"/>
  <c r="G48" i="1"/>
  <c r="G47" i="1" s="1"/>
  <c r="E97" i="1"/>
  <c r="G132" i="1" l="1"/>
  <c r="F78" i="1" l="1"/>
  <c r="H78" i="1" s="1"/>
  <c r="J78" i="1" s="1"/>
  <c r="L78" i="1" s="1"/>
  <c r="N78" i="1" s="1"/>
  <c r="P78" i="1" s="1"/>
  <c r="F73" i="1"/>
  <c r="H73" i="1" s="1"/>
  <c r="J73" i="1" s="1"/>
  <c r="L73" i="1" s="1"/>
  <c r="N73" i="1" s="1"/>
  <c r="P73" i="1" s="1"/>
  <c r="F71" i="1"/>
  <c r="H71" i="1" s="1"/>
  <c r="J71" i="1" s="1"/>
  <c r="L71" i="1" s="1"/>
  <c r="N71" i="1" s="1"/>
  <c r="P71" i="1" s="1"/>
  <c r="F70" i="1"/>
  <c r="H70" i="1" s="1"/>
  <c r="J70" i="1" s="1"/>
  <c r="L70" i="1" s="1"/>
  <c r="N70" i="1" s="1"/>
  <c r="P70" i="1" s="1"/>
  <c r="F65" i="1"/>
  <c r="H65" i="1" s="1"/>
  <c r="J65" i="1" s="1"/>
  <c r="L65" i="1" s="1"/>
  <c r="N65" i="1" s="1"/>
  <c r="P65" i="1" s="1"/>
  <c r="F92" i="1" l="1"/>
  <c r="H92" i="1" s="1"/>
  <c r="J92" i="1" s="1"/>
  <c r="L92" i="1" s="1"/>
  <c r="N92" i="1" s="1"/>
  <c r="P92" i="1" s="1"/>
  <c r="F76" i="1"/>
  <c r="H76" i="1" s="1"/>
  <c r="J76" i="1" s="1"/>
  <c r="L76" i="1" s="1"/>
  <c r="N76" i="1" s="1"/>
  <c r="P76" i="1" s="1"/>
  <c r="F72" i="1"/>
  <c r="H72" i="1" s="1"/>
  <c r="J72" i="1" s="1"/>
  <c r="L72" i="1" s="1"/>
  <c r="N72" i="1" s="1"/>
  <c r="P72" i="1" s="1"/>
  <c r="F52" i="1" l="1"/>
  <c r="F49" i="1" s="1"/>
  <c r="H52" i="1" l="1"/>
  <c r="F90" i="1"/>
  <c r="H90" i="1" s="1"/>
  <c r="J90" i="1" s="1"/>
  <c r="L90" i="1" s="1"/>
  <c r="N90" i="1" s="1"/>
  <c r="P90" i="1" s="1"/>
  <c r="F88" i="1"/>
  <c r="H88" i="1" s="1"/>
  <c r="J88" i="1" s="1"/>
  <c r="L88" i="1" s="1"/>
  <c r="N88" i="1" s="1"/>
  <c r="P88" i="1" s="1"/>
  <c r="J52" i="1" l="1"/>
  <c r="H49" i="1"/>
  <c r="F87" i="1"/>
  <c r="H87" i="1" s="1"/>
  <c r="J87" i="1" s="1"/>
  <c r="L87" i="1" s="1"/>
  <c r="N87" i="1" s="1"/>
  <c r="P87" i="1" s="1"/>
  <c r="L52" i="1" l="1"/>
  <c r="J49" i="1"/>
  <c r="F124" i="1"/>
  <c r="H124" i="1" s="1"/>
  <c r="J124" i="1" s="1"/>
  <c r="L124" i="1" s="1"/>
  <c r="N124" i="1" s="1"/>
  <c r="P124" i="1" s="1"/>
  <c r="F120" i="1"/>
  <c r="H120" i="1" s="1"/>
  <c r="F119" i="1"/>
  <c r="F117" i="1"/>
  <c r="H117" i="1" s="1"/>
  <c r="J117" i="1" s="1"/>
  <c r="L117" i="1" s="1"/>
  <c r="N117" i="1" s="1"/>
  <c r="P117" i="1" s="1"/>
  <c r="F112" i="1"/>
  <c r="H112" i="1" s="1"/>
  <c r="J112" i="1" s="1"/>
  <c r="L112" i="1" s="1"/>
  <c r="N112" i="1" s="1"/>
  <c r="P112" i="1" s="1"/>
  <c r="F113" i="1"/>
  <c r="H113" i="1" s="1"/>
  <c r="J113" i="1" s="1"/>
  <c r="L113" i="1" s="1"/>
  <c r="N113" i="1" s="1"/>
  <c r="P113" i="1" s="1"/>
  <c r="F115" i="1"/>
  <c r="H115" i="1" s="1"/>
  <c r="J115" i="1" s="1"/>
  <c r="L115" i="1" s="1"/>
  <c r="N115" i="1" s="1"/>
  <c r="P115" i="1" s="1"/>
  <c r="F107" i="1"/>
  <c r="H107" i="1" s="1"/>
  <c r="J107" i="1" s="1"/>
  <c r="L107" i="1" s="1"/>
  <c r="N107" i="1" s="1"/>
  <c r="P107" i="1" s="1"/>
  <c r="F108" i="1"/>
  <c r="H108" i="1" s="1"/>
  <c r="J108" i="1" s="1"/>
  <c r="L108" i="1" s="1"/>
  <c r="N108" i="1" s="1"/>
  <c r="P108" i="1" s="1"/>
  <c r="F109" i="1"/>
  <c r="H109" i="1" s="1"/>
  <c r="J109" i="1" s="1"/>
  <c r="L109" i="1" s="1"/>
  <c r="N109" i="1" s="1"/>
  <c r="P109" i="1" s="1"/>
  <c r="F110" i="1"/>
  <c r="H110" i="1" s="1"/>
  <c r="J110" i="1" s="1"/>
  <c r="L110" i="1" s="1"/>
  <c r="N110" i="1" s="1"/>
  <c r="P110" i="1" s="1"/>
  <c r="F111" i="1"/>
  <c r="H111" i="1" s="1"/>
  <c r="J111" i="1" s="1"/>
  <c r="L111" i="1" s="1"/>
  <c r="N111" i="1" s="1"/>
  <c r="P111" i="1" s="1"/>
  <c r="F104" i="1"/>
  <c r="H104" i="1" s="1"/>
  <c r="J104" i="1" s="1"/>
  <c r="L104" i="1" s="1"/>
  <c r="N104" i="1" s="1"/>
  <c r="P104" i="1" s="1"/>
  <c r="F106" i="1"/>
  <c r="H106" i="1" s="1"/>
  <c r="J106" i="1" s="1"/>
  <c r="L106" i="1" s="1"/>
  <c r="N106" i="1" s="1"/>
  <c r="P106" i="1" s="1"/>
  <c r="F103" i="1"/>
  <c r="H103" i="1" s="1"/>
  <c r="J103" i="1" s="1"/>
  <c r="L103" i="1" s="1"/>
  <c r="N103" i="1" s="1"/>
  <c r="P103" i="1" s="1"/>
  <c r="F101" i="1"/>
  <c r="H101" i="1" s="1"/>
  <c r="J101" i="1" s="1"/>
  <c r="L101" i="1" s="1"/>
  <c r="N101" i="1" s="1"/>
  <c r="P101" i="1" s="1"/>
  <c r="F102" i="1"/>
  <c r="H102" i="1" s="1"/>
  <c r="J102" i="1" s="1"/>
  <c r="L102" i="1" s="1"/>
  <c r="N102" i="1" s="1"/>
  <c r="P102" i="1" s="1"/>
  <c r="F99" i="1"/>
  <c r="H99" i="1" s="1"/>
  <c r="J99" i="1" s="1"/>
  <c r="F100" i="1"/>
  <c r="H100" i="1" s="1"/>
  <c r="J100" i="1" s="1"/>
  <c r="L100" i="1" s="1"/>
  <c r="N100" i="1" s="1"/>
  <c r="P100" i="1" s="1"/>
  <c r="F98" i="1"/>
  <c r="H98" i="1" s="1"/>
  <c r="J98" i="1" s="1"/>
  <c r="L98" i="1" s="1"/>
  <c r="N98" i="1" s="1"/>
  <c r="P98" i="1" s="1"/>
  <c r="F95" i="1"/>
  <c r="H95" i="1" s="1"/>
  <c r="J95" i="1" s="1"/>
  <c r="L95" i="1" s="1"/>
  <c r="N95" i="1" s="1"/>
  <c r="P95" i="1" s="1"/>
  <c r="F86" i="1"/>
  <c r="H86" i="1" s="1"/>
  <c r="J86" i="1" s="1"/>
  <c r="L86" i="1" s="1"/>
  <c r="N86" i="1" s="1"/>
  <c r="P86" i="1" s="1"/>
  <c r="F89" i="1"/>
  <c r="H89" i="1" s="1"/>
  <c r="J89" i="1" s="1"/>
  <c r="L89" i="1" s="1"/>
  <c r="N89" i="1" s="1"/>
  <c r="P89" i="1" s="1"/>
  <c r="F91" i="1"/>
  <c r="H91" i="1" s="1"/>
  <c r="J91" i="1" s="1"/>
  <c r="L91" i="1" s="1"/>
  <c r="N91" i="1" s="1"/>
  <c r="P91" i="1" s="1"/>
  <c r="F84" i="1"/>
  <c r="H84" i="1" s="1"/>
  <c r="J84" i="1" s="1"/>
  <c r="L84" i="1" s="1"/>
  <c r="N84" i="1" s="1"/>
  <c r="P84" i="1" s="1"/>
  <c r="F85" i="1"/>
  <c r="H85" i="1" s="1"/>
  <c r="J85" i="1" s="1"/>
  <c r="L85" i="1" s="1"/>
  <c r="N85" i="1" s="1"/>
  <c r="P85" i="1" s="1"/>
  <c r="F80" i="1"/>
  <c r="H80" i="1" s="1"/>
  <c r="J80" i="1" s="1"/>
  <c r="L80" i="1" s="1"/>
  <c r="N80" i="1" s="1"/>
  <c r="P80" i="1" s="1"/>
  <c r="F82" i="1"/>
  <c r="H82" i="1" s="1"/>
  <c r="J82" i="1" s="1"/>
  <c r="L82" i="1" s="1"/>
  <c r="N82" i="1" s="1"/>
  <c r="P82" i="1" s="1"/>
  <c r="F83" i="1"/>
  <c r="H83" i="1" s="1"/>
  <c r="J83" i="1" s="1"/>
  <c r="L83" i="1" s="1"/>
  <c r="N83" i="1" s="1"/>
  <c r="P83" i="1" s="1"/>
  <c r="F74" i="1"/>
  <c r="H74" i="1" s="1"/>
  <c r="J74" i="1" s="1"/>
  <c r="L74" i="1" s="1"/>
  <c r="N74" i="1" s="1"/>
  <c r="P74" i="1" s="1"/>
  <c r="F77" i="1"/>
  <c r="H77" i="1" s="1"/>
  <c r="J77" i="1" s="1"/>
  <c r="L77" i="1" s="1"/>
  <c r="N77" i="1" s="1"/>
  <c r="P77" i="1" s="1"/>
  <c r="F79" i="1"/>
  <c r="H79" i="1" s="1"/>
  <c r="J79" i="1" s="1"/>
  <c r="L79" i="1" s="1"/>
  <c r="N79" i="1" s="1"/>
  <c r="P79" i="1" s="1"/>
  <c r="F64" i="1"/>
  <c r="H64" i="1" s="1"/>
  <c r="J64" i="1" s="1"/>
  <c r="L64" i="1" s="1"/>
  <c r="N64" i="1" s="1"/>
  <c r="P64" i="1" s="1"/>
  <c r="F66" i="1"/>
  <c r="H66" i="1" s="1"/>
  <c r="J66" i="1" s="1"/>
  <c r="L66" i="1" s="1"/>
  <c r="N66" i="1" s="1"/>
  <c r="P66" i="1" s="1"/>
  <c r="F67" i="1"/>
  <c r="H67" i="1" s="1"/>
  <c r="J67" i="1" s="1"/>
  <c r="L67" i="1" s="1"/>
  <c r="N67" i="1" s="1"/>
  <c r="P67" i="1" s="1"/>
  <c r="F61" i="1"/>
  <c r="H61" i="1" s="1"/>
  <c r="J61" i="1" s="1"/>
  <c r="L61" i="1" s="1"/>
  <c r="N61" i="1" s="1"/>
  <c r="P61" i="1" s="1"/>
  <c r="F62" i="1"/>
  <c r="H62" i="1" s="1"/>
  <c r="J62" i="1" s="1"/>
  <c r="L62" i="1" s="1"/>
  <c r="N62" i="1" s="1"/>
  <c r="P62" i="1" s="1"/>
  <c r="F63" i="1"/>
  <c r="H63" i="1" s="1"/>
  <c r="J63" i="1" s="1"/>
  <c r="L63" i="1" s="1"/>
  <c r="N63" i="1" s="1"/>
  <c r="P63" i="1" s="1"/>
  <c r="E55" i="1"/>
  <c r="F46" i="1"/>
  <c r="H46" i="1" s="1"/>
  <c r="J46" i="1" s="1"/>
  <c r="E45" i="1"/>
  <c r="D45" i="1"/>
  <c r="F44" i="1"/>
  <c r="H44" i="1" s="1"/>
  <c r="J44" i="1" s="1"/>
  <c r="L44" i="1" s="1"/>
  <c r="N44" i="1" s="1"/>
  <c r="P44" i="1" s="1"/>
  <c r="F43" i="1"/>
  <c r="H43" i="1" s="1"/>
  <c r="J43" i="1" s="1"/>
  <c r="L43" i="1" s="1"/>
  <c r="N43" i="1" s="1"/>
  <c r="P43" i="1" s="1"/>
  <c r="F42" i="1"/>
  <c r="H42" i="1" s="1"/>
  <c r="J42" i="1" s="1"/>
  <c r="L42" i="1" s="1"/>
  <c r="N42" i="1" s="1"/>
  <c r="P42" i="1" s="1"/>
  <c r="F40" i="1"/>
  <c r="H40" i="1" s="1"/>
  <c r="J40" i="1" s="1"/>
  <c r="L40" i="1" s="1"/>
  <c r="N40" i="1" s="1"/>
  <c r="F41" i="1"/>
  <c r="H41" i="1" s="1"/>
  <c r="J41" i="1" s="1"/>
  <c r="L41" i="1" s="1"/>
  <c r="N41" i="1" s="1"/>
  <c r="P41" i="1" s="1"/>
  <c r="F39" i="1"/>
  <c r="H39" i="1" s="1"/>
  <c r="J39" i="1" s="1"/>
  <c r="L39" i="1" s="1"/>
  <c r="N39" i="1" s="1"/>
  <c r="P39" i="1" s="1"/>
  <c r="E38" i="1"/>
  <c r="D38" i="1"/>
  <c r="F37" i="1"/>
  <c r="H37" i="1" s="1"/>
  <c r="J37" i="1" s="1"/>
  <c r="L37" i="1" s="1"/>
  <c r="N37" i="1" s="1"/>
  <c r="P37" i="1" s="1"/>
  <c r="E36" i="1"/>
  <c r="F35" i="1"/>
  <c r="H35" i="1" s="1"/>
  <c r="J35" i="1" s="1"/>
  <c r="L35" i="1" s="1"/>
  <c r="N35" i="1" s="1"/>
  <c r="P35" i="1" s="1"/>
  <c r="F33" i="1"/>
  <c r="H33" i="1" s="1"/>
  <c r="J33" i="1" s="1"/>
  <c r="L33" i="1" s="1"/>
  <c r="N33" i="1" s="1"/>
  <c r="P33" i="1" s="1"/>
  <c r="F34" i="1"/>
  <c r="H34" i="1" s="1"/>
  <c r="J34" i="1" s="1"/>
  <c r="L34" i="1" s="1"/>
  <c r="N34" i="1" s="1"/>
  <c r="P34" i="1" s="1"/>
  <c r="F32" i="1"/>
  <c r="H32" i="1" s="1"/>
  <c r="J32" i="1" s="1"/>
  <c r="L32" i="1" s="1"/>
  <c r="N32" i="1" s="1"/>
  <c r="P32" i="1" s="1"/>
  <c r="E31" i="1"/>
  <c r="D31" i="1"/>
  <c r="F30" i="1"/>
  <c r="H30" i="1" s="1"/>
  <c r="J30" i="1" s="1"/>
  <c r="L30" i="1" s="1"/>
  <c r="N30" i="1" s="1"/>
  <c r="P30" i="1" s="1"/>
  <c r="F29" i="1"/>
  <c r="H29" i="1" s="1"/>
  <c r="J29" i="1" s="1"/>
  <c r="L29" i="1" s="1"/>
  <c r="N29" i="1" s="1"/>
  <c r="F26" i="1"/>
  <c r="H26" i="1" s="1"/>
  <c r="J26" i="1" s="1"/>
  <c r="L26" i="1" s="1"/>
  <c r="N26" i="1" s="1"/>
  <c r="P26" i="1" s="1"/>
  <c r="F25" i="1"/>
  <c r="H25" i="1" s="1"/>
  <c r="J25" i="1" s="1"/>
  <c r="E24" i="1"/>
  <c r="D24" i="1"/>
  <c r="F22" i="1"/>
  <c r="H22" i="1" s="1"/>
  <c r="F23" i="1"/>
  <c r="H23" i="1" s="1"/>
  <c r="J23" i="1" s="1"/>
  <c r="L23" i="1" s="1"/>
  <c r="N23" i="1" s="1"/>
  <c r="P23" i="1" s="1"/>
  <c r="F21" i="1"/>
  <c r="H21" i="1" s="1"/>
  <c r="J21" i="1" s="1"/>
  <c r="L21" i="1" s="1"/>
  <c r="N21" i="1" s="1"/>
  <c r="P21" i="1" s="1"/>
  <c r="E20" i="1"/>
  <c r="D20" i="1"/>
  <c r="F19" i="1"/>
  <c r="H19" i="1" s="1"/>
  <c r="J19" i="1" s="1"/>
  <c r="E18" i="1"/>
  <c r="D18" i="1"/>
  <c r="F17" i="1"/>
  <c r="H17" i="1" s="1"/>
  <c r="J17" i="1" s="1"/>
  <c r="E16" i="1"/>
  <c r="F15" i="1"/>
  <c r="H15" i="1" s="1"/>
  <c r="J15" i="1" s="1"/>
  <c r="L15" i="1" s="1"/>
  <c r="N15" i="1" s="1"/>
  <c r="P15" i="1" s="1"/>
  <c r="F14" i="1"/>
  <c r="H14" i="1" s="1"/>
  <c r="J14" i="1" s="1"/>
  <c r="E13" i="1"/>
  <c r="F118" i="1" l="1"/>
  <c r="L14" i="1"/>
  <c r="J13" i="1"/>
  <c r="N52" i="1"/>
  <c r="L49" i="1"/>
  <c r="L19" i="1"/>
  <c r="J18" i="1"/>
  <c r="L25" i="1"/>
  <c r="J24" i="1"/>
  <c r="L17" i="1"/>
  <c r="J16" i="1"/>
  <c r="L46" i="1"/>
  <c r="J45" i="1"/>
  <c r="P29" i="1"/>
  <c r="P40" i="1"/>
  <c r="P38" i="1" s="1"/>
  <c r="N38" i="1"/>
  <c r="L38" i="1"/>
  <c r="J120" i="1"/>
  <c r="J38" i="1"/>
  <c r="J97" i="1"/>
  <c r="L99" i="1"/>
  <c r="H45" i="1"/>
  <c r="H24" i="1"/>
  <c r="H38" i="1"/>
  <c r="H20" i="1"/>
  <c r="J22" i="1"/>
  <c r="L22" i="1" s="1"/>
  <c r="N22" i="1" s="1"/>
  <c r="F18" i="1"/>
  <c r="H18" i="1"/>
  <c r="F45" i="1"/>
  <c r="H97" i="1"/>
  <c r="F16" i="1"/>
  <c r="H16" i="1"/>
  <c r="H119" i="1"/>
  <c r="H118" i="1" s="1"/>
  <c r="H13" i="1"/>
  <c r="F36" i="1"/>
  <c r="H36" i="1" s="1"/>
  <c r="J36" i="1" s="1"/>
  <c r="L36" i="1" s="1"/>
  <c r="N36" i="1" s="1"/>
  <c r="P36" i="1" s="1"/>
  <c r="F97" i="1"/>
  <c r="E48" i="1"/>
  <c r="E47" i="1" s="1"/>
  <c r="F24" i="1"/>
  <c r="E28" i="1"/>
  <c r="E12" i="1" s="1"/>
  <c r="F38" i="1"/>
  <c r="F31" i="1"/>
  <c r="H31" i="1" s="1"/>
  <c r="F20" i="1"/>
  <c r="F13" i="1"/>
  <c r="N46" i="1" l="1"/>
  <c r="L45" i="1"/>
  <c r="N25" i="1"/>
  <c r="L24" i="1"/>
  <c r="P52" i="1"/>
  <c r="P49" i="1" s="1"/>
  <c r="N49" i="1"/>
  <c r="L120" i="1"/>
  <c r="N120" i="1" s="1"/>
  <c r="P120" i="1" s="1"/>
  <c r="N17" i="1"/>
  <c r="L16" i="1"/>
  <c r="N19" i="1"/>
  <c r="L18" i="1"/>
  <c r="N14" i="1"/>
  <c r="L13" i="1"/>
  <c r="N20" i="1"/>
  <c r="P22" i="1"/>
  <c r="P20" i="1" s="1"/>
  <c r="L20" i="1"/>
  <c r="N99" i="1"/>
  <c r="L97" i="1"/>
  <c r="J31" i="1"/>
  <c r="L31" i="1" s="1"/>
  <c r="N31" i="1" s="1"/>
  <c r="J20" i="1"/>
  <c r="J119" i="1"/>
  <c r="L119" i="1" s="1"/>
  <c r="H28" i="1"/>
  <c r="H12" i="1" s="1"/>
  <c r="F28" i="1"/>
  <c r="F12" i="1" s="1"/>
  <c r="E132" i="1"/>
  <c r="J28" i="1" l="1"/>
  <c r="L118" i="1"/>
  <c r="N119" i="1"/>
  <c r="P25" i="1"/>
  <c r="P24" i="1" s="1"/>
  <c r="N24" i="1"/>
  <c r="N97" i="1"/>
  <c r="P99" i="1"/>
  <c r="P97" i="1" s="1"/>
  <c r="P19" i="1"/>
  <c r="P18" i="1" s="1"/>
  <c r="N18" i="1"/>
  <c r="J118" i="1"/>
  <c r="P14" i="1"/>
  <c r="P13" i="1" s="1"/>
  <c r="N13" i="1"/>
  <c r="P17" i="1"/>
  <c r="P16" i="1" s="1"/>
  <c r="N16" i="1"/>
  <c r="N45" i="1"/>
  <c r="P46" i="1"/>
  <c r="P45" i="1" s="1"/>
  <c r="P31" i="1"/>
  <c r="P28" i="1" s="1"/>
  <c r="N28" i="1"/>
  <c r="L28" i="1"/>
  <c r="L12" i="1" s="1"/>
  <c r="J12" i="1"/>
  <c r="D57" i="1"/>
  <c r="F57" i="1" s="1"/>
  <c r="H57" i="1" s="1"/>
  <c r="J57" i="1" s="1"/>
  <c r="D56" i="1"/>
  <c r="F56" i="1" s="1"/>
  <c r="H56" i="1" s="1"/>
  <c r="J56" i="1" s="1"/>
  <c r="L56" i="1" s="1"/>
  <c r="N56" i="1" s="1"/>
  <c r="P56" i="1" s="1"/>
  <c r="P12" i="1" l="1"/>
  <c r="P119" i="1"/>
  <c r="P118" i="1" s="1"/>
  <c r="N118" i="1"/>
  <c r="N12" i="1"/>
  <c r="L57" i="1"/>
  <c r="D94" i="1"/>
  <c r="F94" i="1" s="1"/>
  <c r="H94" i="1" s="1"/>
  <c r="J94" i="1" s="1"/>
  <c r="L94" i="1" s="1"/>
  <c r="N94" i="1" s="1"/>
  <c r="P94" i="1" s="1"/>
  <c r="N57" i="1" l="1"/>
  <c r="P57" i="1" s="1"/>
  <c r="D60" i="1"/>
  <c r="F60" i="1" l="1"/>
  <c r="D55" i="1"/>
  <c r="D36" i="1"/>
  <c r="D28" i="1" s="1"/>
  <c r="D16" i="1"/>
  <c r="D13" i="1"/>
  <c r="D97" i="1"/>
  <c r="D48" i="1" l="1"/>
  <c r="D47" i="1" s="1"/>
  <c r="H60" i="1"/>
  <c r="F55" i="1"/>
  <c r="F48" i="1" s="1"/>
  <c r="F47" i="1" s="1"/>
  <c r="F132" i="1" s="1"/>
  <c r="D12" i="1"/>
  <c r="J60" i="1" l="1"/>
  <c r="J55" i="1" s="1"/>
  <c r="H55" i="1"/>
  <c r="H48" i="1" s="1"/>
  <c r="H47" i="1" s="1"/>
  <c r="H132" i="1" s="1"/>
  <c r="D132" i="1"/>
  <c r="L60" i="1" l="1"/>
  <c r="J48" i="1"/>
  <c r="J47" i="1" s="1"/>
  <c r="J132" i="1" s="1"/>
  <c r="N60" i="1" l="1"/>
  <c r="L55" i="1"/>
  <c r="L48" i="1" s="1"/>
  <c r="L47" i="1" s="1"/>
  <c r="L132" i="1" s="1"/>
  <c r="N55" i="1" l="1"/>
  <c r="P60" i="1"/>
  <c r="P55" i="1" s="1"/>
  <c r="P48" i="1" s="1"/>
  <c r="P47" i="1" s="1"/>
  <c r="P132" i="1" s="1"/>
  <c r="N48" i="1" l="1"/>
  <c r="N47" i="1" s="1"/>
  <c r="N132" i="1" s="1"/>
</calcChain>
</file>

<file path=xl/sharedStrings.xml><?xml version="1.0" encoding="utf-8"?>
<sst xmlns="http://schemas.openxmlformats.org/spreadsheetml/2006/main" count="264" uniqueCount="258">
  <si>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</si>
  <si>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</si>
  <si>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</si>
  <si>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</si>
  <si>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</si>
  <si>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</si>
  <si>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</si>
  <si>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</si>
  <si>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</si>
  <si>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</si>
  <si>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</si>
  <si>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</si>
  <si>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</si>
  <si>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</si>
  <si>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</si>
  <si>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</si>
  <si>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</si>
  <si>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</si>
  <si>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</si>
  <si>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</si>
  <si>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</si>
  <si>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</si>
  <si>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</si>
  <si>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</si>
  <si>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</si>
  <si>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</si>
  <si>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</si>
  <si>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</si>
  <si>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</si>
  <si>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</si>
  <si>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</si>
  <si>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</si>
  <si>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</si>
  <si>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</si>
  <si>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</si>
  <si>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</si>
  <si>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</si>
  <si>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</si>
  <si>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</si>
  <si>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</si>
  <si>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</si>
  <si>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</si>
  <si>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</si>
  <si>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</si>
  <si>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</si>
  <si>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</si>
  <si>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</si>
  <si>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</si>
  <si>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</si>
  <si>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</si>
  <si>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</si>
  <si>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</si>
  <si>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</si>
  <si>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</si>
  <si>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</si>
  <si>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</si>
  <si>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</si>
  <si>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</si>
  <si>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</si>
  <si>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</si>
  <si>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</si>
  <si>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</si>
  <si>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</si>
  <si>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</si>
  <si>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</si>
  <si>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</si>
  <si>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</si>
  <si>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</si>
  <si>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</si>
  <si>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</si>
  <si>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</si>
  <si>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</si>
  <si>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</si>
  <si>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</si>
  <si>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</si>
  <si>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</si>
  <si>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</si>
  <si>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</si>
  <si>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</si>
  <si>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</si>
  <si>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</si>
  <si>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</si>
  <si>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</si>
  <si>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</si>
  <si>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</si>
  <si>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</si>
  <si>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</si>
  <si>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</si>
  <si>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</si>
  <si>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</si>
  <si>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</si>
  <si>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</si>
  <si>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</si>
  <si>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</si>
  <si>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</si>
  <si>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</si>
  <si>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</si>
  <si>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</si>
  <si>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</si>
  <si>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</si>
  <si>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</si>
  <si>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</si>
  <si>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</si>
  <si>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</si>
  <si>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</si>
  <si>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</si>
  <si>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</si>
  <si>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</si>
  <si>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</si>
  <si>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</si>
  <si>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</si>
  <si>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</si>
  <si>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</si>
  <si>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</si>
  <si>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</si>
  <si>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</si>
  <si>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</si>
  <si>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</si>
  <si>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</si>
  <si>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</si>
  <si>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</si>
  <si>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</si>
  <si>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</si>
  <si>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</si>
  <si>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</si>
  <si>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</si>
  <si>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</si>
  <si>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</si>
  <si>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</si>
  <si>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</si>
  <si>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</si>
  <si>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</si>
  <si>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</si>
  <si>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</si>
  <si>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</si>
  <si>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</si>
  <si>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</si>
  <si>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</si>
  <si>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</si>
  <si>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</si>
  <si>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</si>
  <si>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</si>
  <si>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</si>
  <si>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</si>
  <si>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</si>
  <si>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</si>
  <si>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</si>
  <si>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</si>
  <si>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</si>
  <si>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</si>
  <si>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</si>
  <si>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</si>
  <si>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</si>
  <si>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</si>
  <si>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</si>
  <si>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</si>
  <si>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</si>
  <si>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</si>
  <si>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</si>
  <si>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</si>
  <si>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</si>
  <si>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</si>
  <si>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</si>
  <si>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</si>
  <si>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</si>
  <si>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</si>
  <si>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</si>
  <si>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</si>
  <si>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</si>
  <si>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</si>
  <si>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</si>
  <si>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</si>
  <si>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</si>
  <si>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</si>
  <si>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</si>
  <si>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</si>
  <si>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</si>
  <si>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</si>
  <si>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</si>
  <si>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</si>
  <si>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</si>
  <si>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</si>
  <si>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</si>
  <si>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</si>
  <si>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</si>
  <si>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</si>
  <si>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</si>
  <si>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</si>
  <si>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</si>
  <si>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</si>
  <si>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</si>
  <si>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</si>
  <si>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</si>
  <si>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</si>
  <si>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</si>
  <si>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</si>
  <si>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</si>
  <si>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</si>
  <si>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</si>
  <si>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</si>
  <si>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</si>
  <si>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</si>
  <si>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</si>
  <si>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</si>
  <si>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</si>
  <si>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</si>
  <si>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</si>
  <si>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</si>
  <si>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</si>
  <si>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</si>
  <si>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</si>
  <si>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</si>
  <si>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</si>
  <si>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</si>
  <si>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</si>
  <si>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</si>
  <si>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</si>
  <si>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</si>
  <si>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</si>
  <si>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</si>
  <si>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Уточнение
марта</t>
  </si>
  <si>
    <t>000 2 02 15002 02 0000 151</t>
  </si>
  <si>
    <t>Дотации бюджетам субъектов Российской Федерации на поддержку мер по обеспечению сбалансированности бюджетов</t>
  </si>
  <si>
    <t>Налог, взимаемый в связи с применением упрощенной системы налогообложения</t>
  </si>
  <si>
    <t>Уточнение
июня</t>
  </si>
  <si>
    <t xml:space="preserve">000 2 02 45159 02 0000 151 </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</si>
  <si>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</si>
  <si>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000 2 02 49000 02 0000 151</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</si>
  <si>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</si>
  <si>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000 2 02 45433 02 0000 151</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</si>
  <si>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</si>
  <si>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000 2 02 25198 02 0000 151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</si>
  <si>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</si>
  <si>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</si>
  <si>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</si>
  <si>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000 2 02 49001 02 0000 151</t>
  </si>
  <si>
    <t>000 2 02 49010 02 0000 151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</si>
  <si>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</si>
  <si>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</si>
  <si>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</si>
  <si>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000 2 02 15213 02 0000 151</t>
  </si>
  <si>
    <t>Дотации бюджетам субъектов Российской Федерации в целях стимулирования роста налогового потенциала по налогу на прибыль организаций</t>
  </si>
  <si>
    <t>000 2 02 49999 02 0000 151</t>
  </si>
  <si>
    <t>Прочие межбюджетные трансферты, передаваемые бюджетам субъектов Российской Федерации</t>
  </si>
  <si>
    <t>Уточнение
сентября</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</si>
  <si>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</si>
  <si>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000 2 02 45556 02 0000 151</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</si>
  <si>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</si>
  <si>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</si>
  <si>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</si>
  <si>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</si>
  <si>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Уточнение
декабря</t>
  </si>
  <si>
    <t>000 2 02 15311 02 0000 151</t>
  </si>
  <si>
    <t>Дотации бюджетам субъектов Российской Федерации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</si>
  <si>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</si>
  <si>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000 2 02 45160 02 0000 151</t>
  </si>
  <si>
    <t>Приложение 2</t>
  </si>
  <si>
    <t>от_______________№ 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</si>
</sst>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6">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1"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8"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9" fillId="2" borderId="1" xfId="0" applyNumberFormat="1" applyFont="1" applyFill="1" applyBorder="1" applyAlignment="1">
      <alignment horizontal="right"/>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11" fillId="2" borderId="0" xfId="4" applyFont="1" applyFill="1" applyAlignment="1" applyProtection="1">
      <alignment horizontal="right"/>
      <protection hidden="1"/>
    </xf>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12" fillId="2" borderId="1" xfId="0" applyFont="1" applyFill="1" applyBorder="1" applyAlignment="1">
      <alignment horizontal="justify" vertical="center" wrapText="1"/>
    </xf>
    <xf numFmtId="0" fontId="13" fillId="2" borderId="1" xfId="0" applyFont="1" applyFill="1" applyBorder="1" applyAlignment="1">
      <alignment vertical="top" wrapText="1"/>
    </xf>
    <xf numFmtId="0" fontId="12" fillId="2" borderId="1" xfId="0" applyFont="1" applyFill="1" applyBorder="1" applyAlignment="1">
      <alignment vertical="top" wrapText="1"/>
    </xf>
    <xf numFmtId="0" fontId="12" fillId="2" borderId="1" xfId="0" applyFont="1" applyFill="1" applyBorder="1" applyAlignment="1">
      <alignment vertical="top"/>
    </xf>
    <xf numFmtId="0" fontId="7" fillId="2" borderId="1" xfId="1" applyNumberFormat="1" applyFont="1" applyFill="1" applyBorder="1" applyAlignment="1" applyProtection="1">
      <alignment horizontal="left" vertical="top" wrapText="1"/>
      <protection hidden="1"/>
    </xf>
    <xf numFmtId="0" fontId="11" fillId="2" borderId="0" xfId="4" applyFont="1" applyFill="1"/>
    <xf numFmtId="3" fontId="3" fillId="2" borderId="0" xfId="0" applyNumberFormat="1" applyFont="1" applyFill="1"/>
    <xf numFmtId="0" fontId="2" fillId="2" borderId="0" xfId="0" applyFont="1" applyFill="1" applyAlignment="1">
      <alignment horizontal="right"/>
    </xf>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4"/>
  <sheetViews>
    <sheetView tabSelected="1" view="pageBreakPreview" zoomScaleSheetLayoutView="100" workbookViewId="0">
      <selection activeCell="C3" sqref="C3:P3"/>
    </sheetView>
  </sheetViews>
  <sheetFormatPr defaultColWidth="9.140625" defaultRowHeight="15.75" x14ac:dyDescent="0.25"/>
  <cols>
    <col min="1" max="1" width="1" style="2" customWidth="1"/>
    <col min="2" max="2" width="27.140625" style="13" customWidth="1"/>
    <col min="3" max="3" width="45.5703125" style="12" customWidth="1"/>
    <col min="4" max="4" width="18.7109375" style="2" hidden="1" customWidth="1"/>
    <col min="5" max="5" width="18.140625" style="2" hidden="1" customWidth="1"/>
    <col min="6" max="6" width="18" style="2" hidden="1" customWidth="1"/>
    <col min="7" max="7" width="18.7109375" style="2" hidden="1" customWidth="1"/>
    <col min="8" max="8" width="17.85546875" style="2" hidden="1" customWidth="1"/>
    <col min="9" max="9" width="18.7109375" style="2" hidden="1" customWidth="1"/>
    <col min="10" max="10" width="17.85546875" style="2" hidden="1" customWidth="1"/>
    <col min="11" max="11" width="18.7109375" style="2" hidden="1" customWidth="1"/>
    <col min="12" max="12" width="17.85546875" style="2" hidden="1" customWidth="1"/>
    <col min="13" max="13" width="18.7109375" style="2" hidden="1" customWidth="1"/>
    <col min="14" max="15" width="17.85546875" style="2" hidden="1" customWidth="1"/>
    <col min="16" max="16" width="17.85546875" style="2" customWidth="1"/>
    <col min="17" max="17" width="1.42578125" style="2" customWidth="1"/>
    <col min="18" max="18" width="9.140625" style="2"/>
    <col min="19" max="19" width="11.85546875" style="2" bestFit="1" customWidth="1"/>
    <col min="20" max="16384" width="9.140625" style="2"/>
  </cols>
  <sheetData>
    <row r="1" spans="1:16" x14ac:dyDescent="0.25">
      <c r="B1" s="12"/>
      <c r="C1" s="34" t="s">
        <v>256</v>
      </c>
      <c r="D1" s="34"/>
      <c r="E1" s="34"/>
      <c r="F1" s="34"/>
      <c r="G1" s="34"/>
      <c r="H1" s="34"/>
      <c r="I1" s="34"/>
      <c r="J1" s="34"/>
      <c r="K1" s="34"/>
      <c r="L1" s="34"/>
      <c r="M1" s="34"/>
      <c r="N1" s="34"/>
      <c r="O1" s="34"/>
      <c r="P1" s="34"/>
    </row>
    <row r="2" spans="1:16" x14ac:dyDescent="0.25">
      <c r="B2" s="12"/>
      <c r="C2" s="34" t="s">
        <v>190</v>
      </c>
      <c r="D2" s="34"/>
      <c r="E2" s="34"/>
      <c r="F2" s="34"/>
      <c r="G2" s="34"/>
      <c r="H2" s="34"/>
      <c r="I2" s="34"/>
      <c r="J2" s="34"/>
      <c r="K2" s="34"/>
      <c r="L2" s="34"/>
      <c r="M2" s="34"/>
      <c r="N2" s="34"/>
      <c r="O2" s="34"/>
      <c r="P2" s="34"/>
    </row>
    <row r="3" spans="1:16" ht="24.75" customHeight="1" x14ac:dyDescent="0.25">
      <c r="B3" s="12"/>
      <c r="C3" s="34" t="s">
        <v>257</v>
      </c>
      <c r="D3" s="34"/>
      <c r="E3" s="34"/>
      <c r="F3" s="34"/>
      <c r="G3" s="34"/>
      <c r="H3" s="34"/>
      <c r="I3" s="34"/>
      <c r="J3" s="34"/>
      <c r="K3" s="34"/>
      <c r="L3" s="34"/>
      <c r="M3" s="34"/>
      <c r="N3" s="34"/>
      <c r="O3" s="34"/>
      <c r="P3" s="34"/>
    </row>
    <row r="4" spans="1:16" x14ac:dyDescent="0.25">
      <c r="C4" s="32"/>
    </row>
    <row r="5" spans="1:16" x14ac:dyDescent="0.25">
      <c r="C5" s="32"/>
      <c r="O5" s="32"/>
      <c r="P5" s="32" t="s">
        <v>212</v>
      </c>
    </row>
    <row r="6" spans="1:16" x14ac:dyDescent="0.25">
      <c r="C6" s="32"/>
      <c r="O6" s="32"/>
      <c r="P6" s="32" t="s">
        <v>209</v>
      </c>
    </row>
    <row r="7" spans="1:16" x14ac:dyDescent="0.25">
      <c r="C7" s="32"/>
      <c r="O7" s="32"/>
      <c r="P7" s="32" t="s">
        <v>210</v>
      </c>
    </row>
    <row r="8" spans="1:16" x14ac:dyDescent="0.25">
      <c r="C8" s="32"/>
      <c r="H8" s="14"/>
    </row>
    <row r="9" spans="1:16" ht="52.5" customHeight="1" x14ac:dyDescent="0.3">
      <c r="B9" s="35" t="s">
        <v>218</v>
      </c>
      <c r="C9" s="35"/>
      <c r="D9" s="35"/>
      <c r="E9" s="35"/>
      <c r="F9" s="35"/>
      <c r="G9" s="35"/>
      <c r="H9" s="35"/>
      <c r="I9" s="35"/>
      <c r="J9" s="35"/>
      <c r="K9" s="35"/>
      <c r="L9" s="35"/>
      <c r="M9" s="35"/>
      <c r="N9" s="35"/>
      <c r="O9" s="35"/>
      <c r="P9" s="35"/>
    </row>
    <row r="10" spans="1:16" ht="18.75" x14ac:dyDescent="0.3">
      <c r="B10" s="15"/>
      <c r="C10" s="16"/>
      <c r="D10" s="15"/>
    </row>
    <row r="11" spans="1:16" ht="40.5" customHeight="1" x14ac:dyDescent="0.25">
      <c r="A11" s="17"/>
      <c r="B11" s="18" t="s">
        <v>165</v>
      </c>
      <c r="C11" s="18" t="s">
        <v>0</v>
      </c>
      <c r="D11" s="1" t="s">
        <v>142</v>
      </c>
      <c r="E11" s="1" t="s">
        <v>166</v>
      </c>
      <c r="F11" s="1" t="s">
        <v>142</v>
      </c>
      <c r="G11" s="1" t="s">
        <v>191</v>
      </c>
      <c r="H11" s="1" t="s">
        <v>142</v>
      </c>
      <c r="I11" s="1" t="s">
        <v>220</v>
      </c>
      <c r="J11" s="1" t="s">
        <v>142</v>
      </c>
      <c r="K11" s="1" t="s">
        <v>224</v>
      </c>
      <c r="L11" s="1" t="s">
        <v>142</v>
      </c>
      <c r="M11" s="1" t="s">
        <v>244</v>
      </c>
      <c r="N11" s="1" t="s">
        <v>142</v>
      </c>
      <c r="O11" s="1" t="s">
        <v>251</v>
      </c>
      <c r="P11" s="1" t="s">
        <v>142</v>
      </c>
    </row>
    <row r="12" spans="1:16" ht="21" customHeight="1" x14ac:dyDescent="0.25">
      <c r="B12" s="19" t="s">
        <v>1</v>
      </c>
      <c r="C12" s="19" t="s">
        <v>2</v>
      </c>
      <c r="D12" s="3">
        <f>SUM(D13+D16+D18+D20+D24+D27+D28+D38+D42+D43+D44+D45)</f>
        <v>54889103439</v>
      </c>
      <c r="E12" s="3">
        <f t="shared" ref="E12:F12" si="0">SUM(E13+E16+E18+E20+E24+E27+E28+E38+E42+E43+E44+E45)</f>
        <v>500000000</v>
      </c>
      <c r="F12" s="3">
        <f t="shared" si="0"/>
        <v>55389103439</v>
      </c>
      <c r="G12" s="3">
        <f t="shared" ref="G12:H12" si="1">SUM(G13+G16+G18+G20+G24+G27+G28+G38+G42+G43+G44+G45)</f>
        <v>1611105569</v>
      </c>
      <c r="H12" s="3">
        <f t="shared" si="1"/>
        <v>57000209008</v>
      </c>
      <c r="I12" s="3">
        <f t="shared" ref="I12:N12" si="2">SUM(I13+I16+I18+I20+I24+I27+I28+I38+I42+I43+I44+I45)</f>
        <v>0</v>
      </c>
      <c r="J12" s="3">
        <f t="shared" si="2"/>
        <v>57000209008</v>
      </c>
      <c r="K12" s="3">
        <f t="shared" si="2"/>
        <v>2901993580</v>
      </c>
      <c r="L12" s="3">
        <f t="shared" si="2"/>
        <v>59902202588</v>
      </c>
      <c r="M12" s="3">
        <f t="shared" si="2"/>
        <v>0</v>
      </c>
      <c r="N12" s="3">
        <f t="shared" si="2"/>
        <v>59902202588</v>
      </c>
      <c r="O12" s="3">
        <f t="shared" ref="O12:P12" si="3">SUM(O13+O16+O18+O20+O24+O27+O28+O38+O42+O43+O44+O45)</f>
        <v>-771029026</v>
      </c>
      <c r="P12" s="3">
        <f t="shared" si="3"/>
        <v>59131173562</v>
      </c>
    </row>
    <row r="13" spans="1:16" ht="17.25" customHeight="1" x14ac:dyDescent="0.25">
      <c r="B13" s="19" t="s">
        <v>53</v>
      </c>
      <c r="C13" s="19" t="s">
        <v>3</v>
      </c>
      <c r="D13" s="3">
        <f>D14+D15</f>
        <v>32244900000</v>
      </c>
      <c r="E13" s="3">
        <f t="shared" ref="E13:F13" si="4">E14+E15</f>
        <v>460000000</v>
      </c>
      <c r="F13" s="3">
        <f t="shared" si="4"/>
        <v>32704900000</v>
      </c>
      <c r="G13" s="3">
        <f t="shared" ref="G13:I13" si="5">G14+G15</f>
        <v>1610105569</v>
      </c>
      <c r="H13" s="3">
        <f t="shared" si="5"/>
        <v>34315005569</v>
      </c>
      <c r="I13" s="3">
        <f t="shared" si="5"/>
        <v>0</v>
      </c>
      <c r="J13" s="3">
        <f>J14+J15</f>
        <v>34315005569</v>
      </c>
      <c r="K13" s="3">
        <f>K14+K15</f>
        <v>1462816580</v>
      </c>
      <c r="L13" s="3">
        <f>L14+L15</f>
        <v>35777822149</v>
      </c>
      <c r="M13" s="3">
        <f>M14+M15</f>
        <v>0</v>
      </c>
      <c r="N13" s="3">
        <f>N14+N15</f>
        <v>35777822149</v>
      </c>
      <c r="O13" s="3">
        <f t="shared" ref="O13:P13" si="6">O14+O15</f>
        <v>0</v>
      </c>
      <c r="P13" s="3">
        <f t="shared" si="6"/>
        <v>35777822149</v>
      </c>
    </row>
    <row r="14" spans="1:16" ht="21.75" customHeight="1" x14ac:dyDescent="0.25">
      <c r="B14" s="20" t="s">
        <v>54</v>
      </c>
      <c r="C14" s="20" t="s">
        <v>4</v>
      </c>
      <c r="D14" s="4">
        <v>15958700000</v>
      </c>
      <c r="E14" s="4">
        <v>400000000</v>
      </c>
      <c r="F14" s="4">
        <f>D14+E14</f>
        <v>16358700000</v>
      </c>
      <c r="G14" s="4">
        <v>940105569</v>
      </c>
      <c r="H14" s="4">
        <f>F14+G14</f>
        <v>17298805569</v>
      </c>
      <c r="I14" s="4"/>
      <c r="J14" s="4">
        <f>H14+I14</f>
        <v>17298805569</v>
      </c>
      <c r="K14" s="4"/>
      <c r="L14" s="4">
        <f>J14+K14</f>
        <v>17298805569</v>
      </c>
      <c r="M14" s="4"/>
      <c r="N14" s="4">
        <f>L14+M14</f>
        <v>17298805569</v>
      </c>
      <c r="O14" s="4"/>
      <c r="P14" s="4">
        <f>N14+O14</f>
        <v>17298805569</v>
      </c>
    </row>
    <row r="15" spans="1:16" ht="18" customHeight="1" x14ac:dyDescent="0.25">
      <c r="B15" s="20" t="s">
        <v>52</v>
      </c>
      <c r="C15" s="20" t="s">
        <v>5</v>
      </c>
      <c r="D15" s="4">
        <v>16286200000</v>
      </c>
      <c r="E15" s="4">
        <v>60000000</v>
      </c>
      <c r="F15" s="4">
        <f>D15+E15</f>
        <v>16346200000</v>
      </c>
      <c r="G15" s="4">
        <v>670000000</v>
      </c>
      <c r="H15" s="4">
        <f>F15+G15</f>
        <v>17016200000</v>
      </c>
      <c r="I15" s="4"/>
      <c r="J15" s="4">
        <f>H15+I15</f>
        <v>17016200000</v>
      </c>
      <c r="K15" s="4">
        <f>1200000000+262816580</f>
        <v>1462816580</v>
      </c>
      <c r="L15" s="4">
        <f>J15+K15</f>
        <v>18479016580</v>
      </c>
      <c r="M15" s="4"/>
      <c r="N15" s="4">
        <f>L15+M15</f>
        <v>18479016580</v>
      </c>
      <c r="O15" s="4"/>
      <c r="P15" s="4">
        <f>N15+O15</f>
        <v>18479016580</v>
      </c>
    </row>
    <row r="16" spans="1:16" ht="52.5" customHeight="1" x14ac:dyDescent="0.25">
      <c r="B16" s="19" t="s">
        <v>6</v>
      </c>
      <c r="C16" s="19" t="s">
        <v>7</v>
      </c>
      <c r="D16" s="3">
        <f>D17</f>
        <v>11366180000</v>
      </c>
      <c r="E16" s="3">
        <f t="shared" ref="E16:I16" si="7">E17</f>
        <v>40000000</v>
      </c>
      <c r="F16" s="3">
        <f t="shared" si="7"/>
        <v>11406180000</v>
      </c>
      <c r="G16" s="3">
        <f t="shared" si="7"/>
        <v>0</v>
      </c>
      <c r="H16" s="3">
        <f t="shared" si="7"/>
        <v>11406180000</v>
      </c>
      <c r="I16" s="3">
        <f t="shared" si="7"/>
        <v>0</v>
      </c>
      <c r="J16" s="3">
        <f>J17</f>
        <v>11406180000</v>
      </c>
      <c r="K16" s="3">
        <f t="shared" ref="K16" si="8">K17</f>
        <v>1007496000</v>
      </c>
      <c r="L16" s="3">
        <f>L17</f>
        <v>12413676000</v>
      </c>
      <c r="M16" s="3">
        <f>M17</f>
        <v>0</v>
      </c>
      <c r="N16" s="3">
        <f>N17</f>
        <v>12413676000</v>
      </c>
      <c r="O16" s="3">
        <f t="shared" ref="O16:P16" si="9">O17</f>
        <v>-771029026</v>
      </c>
      <c r="P16" s="3">
        <f t="shared" si="9"/>
        <v>11642646974</v>
      </c>
    </row>
    <row r="17" spans="2:16" ht="50.25" customHeight="1" x14ac:dyDescent="0.25">
      <c r="B17" s="20" t="s">
        <v>8</v>
      </c>
      <c r="C17" s="20" t="s">
        <v>9</v>
      </c>
      <c r="D17" s="4">
        <v>11366180000</v>
      </c>
      <c r="E17" s="4">
        <v>40000000</v>
      </c>
      <c r="F17" s="4">
        <f>D17+E17</f>
        <v>11406180000</v>
      </c>
      <c r="G17" s="4"/>
      <c r="H17" s="4">
        <f>F17+G17</f>
        <v>11406180000</v>
      </c>
      <c r="I17" s="4"/>
      <c r="J17" s="4">
        <f>H17+I17</f>
        <v>11406180000</v>
      </c>
      <c r="K17" s="4">
        <f>311190000+696306000</f>
        <v>1007496000</v>
      </c>
      <c r="L17" s="4">
        <f>J17+K17</f>
        <v>12413676000</v>
      </c>
      <c r="M17" s="4"/>
      <c r="N17" s="4">
        <f>L17+M17</f>
        <v>12413676000</v>
      </c>
      <c r="O17" s="4">
        <v>-771029026</v>
      </c>
      <c r="P17" s="4">
        <f>N17+O17</f>
        <v>11642646974</v>
      </c>
    </row>
    <row r="18" spans="2:16" ht="23.25" customHeight="1" x14ac:dyDescent="0.25">
      <c r="B18" s="19" t="s">
        <v>50</v>
      </c>
      <c r="C18" s="19" t="s">
        <v>10</v>
      </c>
      <c r="D18" s="3">
        <f>D19</f>
        <v>2308044000</v>
      </c>
      <c r="E18" s="3">
        <f t="shared" ref="E18:I18" si="10">E19</f>
        <v>0</v>
      </c>
      <c r="F18" s="3">
        <f t="shared" si="10"/>
        <v>2308044000</v>
      </c>
      <c r="G18" s="3">
        <f t="shared" si="10"/>
        <v>0</v>
      </c>
      <c r="H18" s="3">
        <f t="shared" si="10"/>
        <v>2308044000</v>
      </c>
      <c r="I18" s="3">
        <f t="shared" si="10"/>
        <v>0</v>
      </c>
      <c r="J18" s="3">
        <f>J19</f>
        <v>2308044000</v>
      </c>
      <c r="K18" s="3">
        <f t="shared" ref="K18" si="11">K19</f>
        <v>339256000</v>
      </c>
      <c r="L18" s="3">
        <f>L19</f>
        <v>2647300000</v>
      </c>
      <c r="M18" s="3">
        <f t="shared" ref="M18" si="12">M19</f>
        <v>0</v>
      </c>
      <c r="N18" s="3">
        <f>N19</f>
        <v>2647300000</v>
      </c>
      <c r="O18" s="3">
        <f t="shared" ref="O18:P18" si="13">O19</f>
        <v>0</v>
      </c>
      <c r="P18" s="3">
        <f t="shared" si="13"/>
        <v>2647300000</v>
      </c>
    </row>
    <row r="19" spans="2:16" ht="33.75" customHeight="1" x14ac:dyDescent="0.25">
      <c r="B19" s="20" t="s">
        <v>51</v>
      </c>
      <c r="C19" s="20" t="s">
        <v>223</v>
      </c>
      <c r="D19" s="4">
        <v>2308044000</v>
      </c>
      <c r="E19" s="4"/>
      <c r="F19" s="4">
        <f>D19+E19</f>
        <v>2308044000</v>
      </c>
      <c r="G19" s="4"/>
      <c r="H19" s="4">
        <f>F19+G19</f>
        <v>2308044000</v>
      </c>
      <c r="I19" s="4"/>
      <c r="J19" s="4">
        <f>H19+I19</f>
        <v>2308044000</v>
      </c>
      <c r="K19" s="4">
        <v>339256000</v>
      </c>
      <c r="L19" s="4">
        <f>J19+K19</f>
        <v>2647300000</v>
      </c>
      <c r="M19" s="4"/>
      <c r="N19" s="4">
        <f>L19+M19</f>
        <v>2647300000</v>
      </c>
      <c r="O19" s="4"/>
      <c r="P19" s="4">
        <f>N19+O19</f>
        <v>2647300000</v>
      </c>
    </row>
    <row r="20" spans="2:16" ht="22.5" customHeight="1" x14ac:dyDescent="0.25">
      <c r="B20" s="19" t="s">
        <v>46</v>
      </c>
      <c r="C20" s="19" t="s">
        <v>11</v>
      </c>
      <c r="D20" s="3">
        <f>SUM(D21:D23)</f>
        <v>7966988000</v>
      </c>
      <c r="E20" s="3">
        <f t="shared" ref="E20:F20" si="14">SUM(E21:E23)</f>
        <v>0</v>
      </c>
      <c r="F20" s="3">
        <f t="shared" si="14"/>
        <v>7966988000</v>
      </c>
      <c r="G20" s="3">
        <f t="shared" ref="G20" si="15">SUM(G21:G23)</f>
        <v>1000000</v>
      </c>
      <c r="H20" s="3">
        <f>SUM(H21:H23)</f>
        <v>7967988000</v>
      </c>
      <c r="I20" s="3">
        <f t="shared" ref="I20" si="16">SUM(I21:I23)</f>
        <v>0</v>
      </c>
      <c r="J20" s="3">
        <f>SUM(J21:J23)</f>
        <v>7967988000</v>
      </c>
      <c r="K20" s="3">
        <f t="shared" ref="K20" si="17">SUM(K21:K23)</f>
        <v>0</v>
      </c>
      <c r="L20" s="3">
        <f>SUM(L21:L23)</f>
        <v>7967988000</v>
      </c>
      <c r="M20" s="3">
        <f>SUM(M21:M23)</f>
        <v>0</v>
      </c>
      <c r="N20" s="3">
        <f>SUM(N21:N23)</f>
        <v>7967988000</v>
      </c>
      <c r="O20" s="3">
        <f t="shared" ref="O20:P20" si="18">SUM(O21:O23)</f>
        <v>0</v>
      </c>
      <c r="P20" s="3">
        <f t="shared" si="18"/>
        <v>7967988000</v>
      </c>
    </row>
    <row r="21" spans="2:16" ht="19.5" customHeight="1" x14ac:dyDescent="0.25">
      <c r="B21" s="20" t="s">
        <v>47</v>
      </c>
      <c r="C21" s="20" t="s">
        <v>12</v>
      </c>
      <c r="D21" s="4">
        <v>6803100000</v>
      </c>
      <c r="E21" s="4"/>
      <c r="F21" s="4">
        <f>D21+E21</f>
        <v>6803100000</v>
      </c>
      <c r="G21" s="4"/>
      <c r="H21" s="4">
        <f>F21+G21</f>
        <v>6803100000</v>
      </c>
      <c r="I21" s="4"/>
      <c r="J21" s="4">
        <f>H21+I21</f>
        <v>6803100000</v>
      </c>
      <c r="K21" s="4"/>
      <c r="L21" s="4">
        <f>J21+K21</f>
        <v>6803100000</v>
      </c>
      <c r="M21" s="4"/>
      <c r="N21" s="4">
        <f>L21+M21</f>
        <v>6803100000</v>
      </c>
      <c r="O21" s="4"/>
      <c r="P21" s="4">
        <f>N21+O21</f>
        <v>6803100000</v>
      </c>
    </row>
    <row r="22" spans="2:16" ht="21" customHeight="1" x14ac:dyDescent="0.25">
      <c r="B22" s="20" t="s">
        <v>48</v>
      </c>
      <c r="C22" s="20" t="s">
        <v>13</v>
      </c>
      <c r="D22" s="4">
        <v>1161200000</v>
      </c>
      <c r="E22" s="4"/>
      <c r="F22" s="4">
        <f t="shared" ref="F22:F23" si="19">D22+E22</f>
        <v>1161200000</v>
      </c>
      <c r="G22" s="4"/>
      <c r="H22" s="4">
        <f>F22+G22</f>
        <v>1161200000</v>
      </c>
      <c r="I22" s="4"/>
      <c r="J22" s="4">
        <f t="shared" ref="J22:J23" si="20">H22+I22</f>
        <v>1161200000</v>
      </c>
      <c r="K22" s="4"/>
      <c r="L22" s="4">
        <f>J22+K22</f>
        <v>1161200000</v>
      </c>
      <c r="M22" s="4"/>
      <c r="N22" s="4">
        <f>L22+M22</f>
        <v>1161200000</v>
      </c>
      <c r="O22" s="4"/>
      <c r="P22" s="4">
        <f>N22+O22</f>
        <v>1161200000</v>
      </c>
    </row>
    <row r="23" spans="2:16" ht="21.75" customHeight="1" x14ac:dyDescent="0.25">
      <c r="B23" s="20" t="s">
        <v>59</v>
      </c>
      <c r="C23" s="20" t="s">
        <v>60</v>
      </c>
      <c r="D23" s="4">
        <v>2688000</v>
      </c>
      <c r="E23" s="4"/>
      <c r="F23" s="4">
        <f t="shared" si="19"/>
        <v>2688000</v>
      </c>
      <c r="G23" s="4">
        <v>1000000</v>
      </c>
      <c r="H23" s="4">
        <f>F23+G23</f>
        <v>3688000</v>
      </c>
      <c r="I23" s="4"/>
      <c r="J23" s="4">
        <f t="shared" si="20"/>
        <v>3688000</v>
      </c>
      <c r="K23" s="4"/>
      <c r="L23" s="4">
        <f t="shared" ref="L23" si="21">J23+K23</f>
        <v>3688000</v>
      </c>
      <c r="M23" s="4"/>
      <c r="N23" s="4">
        <f>L23+M23</f>
        <v>3688000</v>
      </c>
      <c r="O23" s="4"/>
      <c r="P23" s="4">
        <f>N23+O23</f>
        <v>3688000</v>
      </c>
    </row>
    <row r="24" spans="2:16" ht="34.5" customHeight="1" x14ac:dyDescent="0.25">
      <c r="B24" s="19" t="s">
        <v>49</v>
      </c>
      <c r="C24" s="19" t="s">
        <v>14</v>
      </c>
      <c r="D24" s="3">
        <f>D25+D26</f>
        <v>12060000</v>
      </c>
      <c r="E24" s="3">
        <f t="shared" ref="E24:F24" si="22">E25+E26</f>
        <v>0</v>
      </c>
      <c r="F24" s="3">
        <f t="shared" si="22"/>
        <v>12060000</v>
      </c>
      <c r="G24" s="3">
        <f t="shared" ref="G24" si="23">G25+G26</f>
        <v>0</v>
      </c>
      <c r="H24" s="3">
        <f>H25+H26</f>
        <v>12060000</v>
      </c>
      <c r="I24" s="3">
        <f t="shared" ref="I24" si="24">I25+I26</f>
        <v>0</v>
      </c>
      <c r="J24" s="3">
        <f>J25+J26</f>
        <v>12060000</v>
      </c>
      <c r="K24" s="3">
        <f t="shared" ref="K24" si="25">K25+K26</f>
        <v>0</v>
      </c>
      <c r="L24" s="3">
        <f>L25+L26</f>
        <v>12060000</v>
      </c>
      <c r="M24" s="3">
        <f>M25+M26</f>
        <v>0</v>
      </c>
      <c r="N24" s="3">
        <f>N25+N26</f>
        <v>12060000</v>
      </c>
      <c r="O24" s="3">
        <f t="shared" ref="O24:P24" si="26">O25+O26</f>
        <v>0</v>
      </c>
      <c r="P24" s="3">
        <f t="shared" si="26"/>
        <v>12060000</v>
      </c>
    </row>
    <row r="25" spans="2:16" ht="22.5" customHeight="1" x14ac:dyDescent="0.25">
      <c r="B25" s="21" t="s">
        <v>98</v>
      </c>
      <c r="C25" s="21" t="s">
        <v>99</v>
      </c>
      <c r="D25" s="5">
        <v>7862000</v>
      </c>
      <c r="E25" s="5"/>
      <c r="F25" s="5">
        <f>D25+E25</f>
        <v>7862000</v>
      </c>
      <c r="G25" s="5"/>
      <c r="H25" s="5">
        <f>F25+G25</f>
        <v>7862000</v>
      </c>
      <c r="I25" s="5"/>
      <c r="J25" s="5">
        <f>H25+I25</f>
        <v>7862000</v>
      </c>
      <c r="K25" s="5"/>
      <c r="L25" s="5">
        <f>J25+K25</f>
        <v>7862000</v>
      </c>
      <c r="M25" s="5"/>
      <c r="N25" s="5">
        <f>L25+M25</f>
        <v>7862000</v>
      </c>
      <c r="O25" s="5"/>
      <c r="P25" s="5">
        <f>N25+O25</f>
        <v>7862000</v>
      </c>
    </row>
    <row r="26" spans="2:16" ht="50.25" customHeight="1" x14ac:dyDescent="0.25">
      <c r="B26" s="20" t="s">
        <v>100</v>
      </c>
      <c r="C26" s="20" t="s">
        <v>101</v>
      </c>
      <c r="D26" s="4">
        <v>4198000</v>
      </c>
      <c r="E26" s="4"/>
      <c r="F26" s="4">
        <f>D26+E26</f>
        <v>4198000</v>
      </c>
      <c r="G26" s="4"/>
      <c r="H26" s="4">
        <f>F26+G26</f>
        <v>4198000</v>
      </c>
      <c r="I26" s="4"/>
      <c r="J26" s="4">
        <f>H26+I26</f>
        <v>4198000</v>
      </c>
      <c r="K26" s="4"/>
      <c r="L26" s="4">
        <f>J26+K26</f>
        <v>4198000</v>
      </c>
      <c r="M26" s="4"/>
      <c r="N26" s="4">
        <f>L26+M26</f>
        <v>4198000</v>
      </c>
      <c r="O26" s="4"/>
      <c r="P26" s="5">
        <f>N26+O26</f>
        <v>4198000</v>
      </c>
    </row>
    <row r="27" spans="2:16" ht="19.5" customHeight="1" x14ac:dyDescent="0.25">
      <c r="B27" s="19" t="s">
        <v>15</v>
      </c>
      <c r="C27" s="19" t="s">
        <v>16</v>
      </c>
      <c r="D27" s="3">
        <v>219998000</v>
      </c>
      <c r="E27" s="3"/>
      <c r="F27" s="3">
        <f>D27+E27</f>
        <v>219998000</v>
      </c>
      <c r="G27" s="3"/>
      <c r="H27" s="3">
        <f>F27+G27</f>
        <v>219998000</v>
      </c>
      <c r="I27" s="3"/>
      <c r="J27" s="3">
        <f>H27+I27</f>
        <v>219998000</v>
      </c>
      <c r="K27" s="3">
        <v>10000000</v>
      </c>
      <c r="L27" s="3">
        <f>J27+K27</f>
        <v>229998000</v>
      </c>
      <c r="M27" s="3"/>
      <c r="N27" s="3">
        <f>L27+M27</f>
        <v>229998000</v>
      </c>
      <c r="O27" s="3"/>
      <c r="P27" s="3">
        <f>N27+O27</f>
        <v>229998000</v>
      </c>
    </row>
    <row r="28" spans="2:16" ht="51.75" customHeight="1" x14ac:dyDescent="0.25">
      <c r="B28" s="19" t="s">
        <v>17</v>
      </c>
      <c r="C28" s="19" t="s">
        <v>18</v>
      </c>
      <c r="D28" s="3">
        <f>SUM(D29,D30,D31,D36)</f>
        <v>51974240</v>
      </c>
      <c r="E28" s="3">
        <f t="shared" ref="E28:F28" si="27">SUM(E29,E30,E31,E36)</f>
        <v>0</v>
      </c>
      <c r="F28" s="3">
        <f t="shared" si="27"/>
        <v>51974240</v>
      </c>
      <c r="G28" s="3">
        <f>SUM(G29,G30,G31,G36)</f>
        <v>0</v>
      </c>
      <c r="H28" s="3">
        <f>SUM(H29,H30,H31,H36)</f>
        <v>51974240</v>
      </c>
      <c r="I28" s="3">
        <f>SUM(I29,I30,I31,I36)</f>
        <v>0</v>
      </c>
      <c r="J28" s="3">
        <f>SUM(J29,J30,J31,J36)</f>
        <v>51974240</v>
      </c>
      <c r="K28" s="3">
        <v>4625000</v>
      </c>
      <c r="L28" s="3">
        <f>SUM(L29,L30,L31,L36)</f>
        <v>56599240</v>
      </c>
      <c r="M28" s="3">
        <f>SUM(M29,M30,M31,M36)</f>
        <v>0</v>
      </c>
      <c r="N28" s="3">
        <f>SUM(N29,N30,N31,N36)</f>
        <v>56599240</v>
      </c>
      <c r="O28" s="3">
        <f t="shared" ref="O28:P28" si="28">SUM(O29,O30,O31,O36)</f>
        <v>0</v>
      </c>
      <c r="P28" s="3">
        <f t="shared" si="28"/>
        <v>56599240</v>
      </c>
    </row>
    <row r="29" spans="2:16" ht="84.75" customHeight="1" x14ac:dyDescent="0.25">
      <c r="B29" s="20" t="s">
        <v>45</v>
      </c>
      <c r="C29" s="20" t="s">
        <v>19</v>
      </c>
      <c r="D29" s="4">
        <v>4314000</v>
      </c>
      <c r="E29" s="4"/>
      <c r="F29" s="4">
        <f>D29+E29</f>
        <v>4314000</v>
      </c>
      <c r="G29" s="4"/>
      <c r="H29" s="4">
        <f t="shared" ref="H29:H37" si="29">F29+G29</f>
        <v>4314000</v>
      </c>
      <c r="I29" s="4"/>
      <c r="J29" s="4">
        <f t="shared" ref="J29:J37" si="30">H29+I29</f>
        <v>4314000</v>
      </c>
      <c r="K29" s="4"/>
      <c r="L29" s="4">
        <f t="shared" ref="L29:L37" si="31">J29+K29</f>
        <v>4314000</v>
      </c>
      <c r="M29" s="4"/>
      <c r="N29" s="4">
        <f t="shared" ref="N29:N37" si="32">L29+M29</f>
        <v>4314000</v>
      </c>
      <c r="O29" s="4"/>
      <c r="P29" s="4">
        <f t="shared" ref="P29:P37" si="33">N29+O29</f>
        <v>4314000</v>
      </c>
    </row>
    <row r="30" spans="2:16" ht="66.75" customHeight="1" x14ac:dyDescent="0.25">
      <c r="B30" s="20" t="s">
        <v>44</v>
      </c>
      <c r="C30" s="20" t="s">
        <v>20</v>
      </c>
      <c r="D30" s="4">
        <v>15273000</v>
      </c>
      <c r="E30" s="4"/>
      <c r="F30" s="4">
        <f t="shared" ref="F30" si="34">D30+E30</f>
        <v>15273000</v>
      </c>
      <c r="G30" s="4"/>
      <c r="H30" s="4">
        <f t="shared" si="29"/>
        <v>15273000</v>
      </c>
      <c r="I30" s="4"/>
      <c r="J30" s="4">
        <f t="shared" si="30"/>
        <v>15273000</v>
      </c>
      <c r="K30" s="4"/>
      <c r="L30" s="4">
        <f t="shared" si="31"/>
        <v>15273000</v>
      </c>
      <c r="M30" s="4"/>
      <c r="N30" s="4">
        <f t="shared" si="32"/>
        <v>15273000</v>
      </c>
      <c r="O30" s="4"/>
      <c r="P30" s="4">
        <f t="shared" si="33"/>
        <v>15273000</v>
      </c>
    </row>
    <row r="31" spans="2:16" ht="133.5" customHeight="1" x14ac:dyDescent="0.25">
      <c r="B31" s="20" t="s">
        <v>21</v>
      </c>
      <c r="C31" s="20" t="s">
        <v>55</v>
      </c>
      <c r="D31" s="6">
        <f>D32+D33+D34+D35</f>
        <v>22536240</v>
      </c>
      <c r="E31" s="6">
        <f t="shared" ref="E31" si="35">E32+E33+E34+E35</f>
        <v>0</v>
      </c>
      <c r="F31" s="6">
        <f>F32+F33+F34+F35</f>
        <v>22536240</v>
      </c>
      <c r="G31" s="6"/>
      <c r="H31" s="6">
        <f t="shared" si="29"/>
        <v>22536240</v>
      </c>
      <c r="I31" s="6"/>
      <c r="J31" s="6">
        <f>H31+I31</f>
        <v>22536240</v>
      </c>
      <c r="K31" s="6">
        <f>K32+K33+K34+K35</f>
        <v>31000</v>
      </c>
      <c r="L31" s="6">
        <f t="shared" si="31"/>
        <v>22567240</v>
      </c>
      <c r="M31" s="6"/>
      <c r="N31" s="6">
        <f t="shared" si="32"/>
        <v>22567240</v>
      </c>
      <c r="O31" s="6"/>
      <c r="P31" s="4">
        <f t="shared" si="33"/>
        <v>22567240</v>
      </c>
    </row>
    <row r="32" spans="2:16" ht="132" customHeight="1" x14ac:dyDescent="0.25">
      <c r="B32" s="22" t="s">
        <v>43</v>
      </c>
      <c r="C32" s="22" t="s">
        <v>160</v>
      </c>
      <c r="D32" s="7">
        <v>12750000</v>
      </c>
      <c r="E32" s="7"/>
      <c r="F32" s="7">
        <f>D32+E32</f>
        <v>12750000</v>
      </c>
      <c r="G32" s="7"/>
      <c r="H32" s="7">
        <f t="shared" si="29"/>
        <v>12750000</v>
      </c>
      <c r="I32" s="7"/>
      <c r="J32" s="7">
        <f t="shared" si="30"/>
        <v>12750000</v>
      </c>
      <c r="K32" s="7"/>
      <c r="L32" s="7">
        <f t="shared" si="31"/>
        <v>12750000</v>
      </c>
      <c r="M32" s="7"/>
      <c r="N32" s="7">
        <f t="shared" si="32"/>
        <v>12750000</v>
      </c>
      <c r="O32" s="7"/>
      <c r="P32" s="4">
        <f t="shared" si="33"/>
        <v>12750000</v>
      </c>
    </row>
    <row r="33" spans="1:16" ht="120" customHeight="1" x14ac:dyDescent="0.25">
      <c r="B33" s="22" t="s">
        <v>42</v>
      </c>
      <c r="C33" s="22" t="s">
        <v>56</v>
      </c>
      <c r="D33" s="7">
        <v>9730240</v>
      </c>
      <c r="E33" s="7"/>
      <c r="F33" s="7">
        <f t="shared" ref="F33:F35" si="36">D33+E33</f>
        <v>9730240</v>
      </c>
      <c r="G33" s="7"/>
      <c r="H33" s="7">
        <f t="shared" si="29"/>
        <v>9730240</v>
      </c>
      <c r="I33" s="7"/>
      <c r="J33" s="7">
        <f t="shared" si="30"/>
        <v>9730240</v>
      </c>
      <c r="K33" s="7"/>
      <c r="L33" s="7">
        <f t="shared" si="31"/>
        <v>9730240</v>
      </c>
      <c r="M33" s="7"/>
      <c r="N33" s="7">
        <f t="shared" si="32"/>
        <v>9730240</v>
      </c>
      <c r="O33" s="7"/>
      <c r="P33" s="4">
        <f t="shared" si="33"/>
        <v>9730240</v>
      </c>
    </row>
    <row r="34" spans="1:16" ht="197.25" customHeight="1" x14ac:dyDescent="0.25">
      <c r="B34" s="22" t="s">
        <v>75</v>
      </c>
      <c r="C34" s="22" t="s">
        <v>76</v>
      </c>
      <c r="D34" s="7">
        <v>2000</v>
      </c>
      <c r="E34" s="7"/>
      <c r="F34" s="7">
        <f t="shared" si="36"/>
        <v>2000</v>
      </c>
      <c r="G34" s="7"/>
      <c r="H34" s="7">
        <f t="shared" si="29"/>
        <v>2000</v>
      </c>
      <c r="I34" s="7"/>
      <c r="J34" s="7">
        <f t="shared" si="30"/>
        <v>2000</v>
      </c>
      <c r="K34" s="7"/>
      <c r="L34" s="7">
        <f t="shared" si="31"/>
        <v>2000</v>
      </c>
      <c r="M34" s="7"/>
      <c r="N34" s="7">
        <f t="shared" si="32"/>
        <v>2000</v>
      </c>
      <c r="O34" s="7"/>
      <c r="P34" s="7">
        <f t="shared" si="33"/>
        <v>2000</v>
      </c>
    </row>
    <row r="35" spans="1:16" ht="147.75" customHeight="1" x14ac:dyDescent="0.25">
      <c r="B35" s="22" t="s">
        <v>78</v>
      </c>
      <c r="C35" s="22" t="s">
        <v>77</v>
      </c>
      <c r="D35" s="7">
        <v>54000</v>
      </c>
      <c r="E35" s="7"/>
      <c r="F35" s="7">
        <f t="shared" si="36"/>
        <v>54000</v>
      </c>
      <c r="G35" s="7"/>
      <c r="H35" s="7">
        <f t="shared" si="29"/>
        <v>54000</v>
      </c>
      <c r="I35" s="7"/>
      <c r="J35" s="7">
        <f t="shared" si="30"/>
        <v>54000</v>
      </c>
      <c r="K35" s="7">
        <v>31000</v>
      </c>
      <c r="L35" s="7">
        <f t="shared" si="31"/>
        <v>85000</v>
      </c>
      <c r="M35" s="7"/>
      <c r="N35" s="7">
        <f t="shared" si="32"/>
        <v>85000</v>
      </c>
      <c r="O35" s="7"/>
      <c r="P35" s="7">
        <f t="shared" si="33"/>
        <v>85000</v>
      </c>
    </row>
    <row r="36" spans="1:16" ht="34.5" customHeight="1" x14ac:dyDescent="0.25">
      <c r="B36" s="20" t="s">
        <v>22</v>
      </c>
      <c r="C36" s="20" t="s">
        <v>23</v>
      </c>
      <c r="D36" s="4">
        <f>D37</f>
        <v>9851000</v>
      </c>
      <c r="E36" s="4">
        <f t="shared" ref="E36:F36" si="37">E37</f>
        <v>0</v>
      </c>
      <c r="F36" s="4">
        <f t="shared" si="37"/>
        <v>9851000</v>
      </c>
      <c r="G36" s="4"/>
      <c r="H36" s="4">
        <f t="shared" si="29"/>
        <v>9851000</v>
      </c>
      <c r="I36" s="4"/>
      <c r="J36" s="4">
        <f t="shared" si="30"/>
        <v>9851000</v>
      </c>
      <c r="K36" s="4">
        <f>K37</f>
        <v>4594000</v>
      </c>
      <c r="L36" s="4">
        <f t="shared" si="31"/>
        <v>14445000</v>
      </c>
      <c r="M36" s="4"/>
      <c r="N36" s="4">
        <f t="shared" si="32"/>
        <v>14445000</v>
      </c>
      <c r="O36" s="4"/>
      <c r="P36" s="4">
        <f t="shared" si="33"/>
        <v>14445000</v>
      </c>
    </row>
    <row r="37" spans="1:16" ht="83.25" customHeight="1" x14ac:dyDescent="0.25">
      <c r="B37" s="22" t="s">
        <v>41</v>
      </c>
      <c r="C37" s="22" t="s">
        <v>24</v>
      </c>
      <c r="D37" s="7">
        <v>9851000</v>
      </c>
      <c r="E37" s="7"/>
      <c r="F37" s="7">
        <f>D37+E37</f>
        <v>9851000</v>
      </c>
      <c r="G37" s="7"/>
      <c r="H37" s="7">
        <f t="shared" si="29"/>
        <v>9851000</v>
      </c>
      <c r="I37" s="7"/>
      <c r="J37" s="7">
        <f t="shared" si="30"/>
        <v>9851000</v>
      </c>
      <c r="K37" s="7">
        <v>4594000</v>
      </c>
      <c r="L37" s="7">
        <f t="shared" si="31"/>
        <v>14445000</v>
      </c>
      <c r="M37" s="7"/>
      <c r="N37" s="7">
        <f t="shared" si="32"/>
        <v>14445000</v>
      </c>
      <c r="O37" s="7"/>
      <c r="P37" s="7">
        <f t="shared" si="33"/>
        <v>14445000</v>
      </c>
    </row>
    <row r="38" spans="1:16" ht="34.5" customHeight="1" x14ac:dyDescent="0.25">
      <c r="B38" s="19" t="s">
        <v>25</v>
      </c>
      <c r="C38" s="19" t="s">
        <v>26</v>
      </c>
      <c r="D38" s="3">
        <f>SUM(D39:D41)</f>
        <v>74853900</v>
      </c>
      <c r="E38" s="3">
        <f t="shared" ref="E38:F38" si="38">SUM(E39:E41)</f>
        <v>0</v>
      </c>
      <c r="F38" s="3">
        <f t="shared" si="38"/>
        <v>74853900</v>
      </c>
      <c r="G38" s="3">
        <f t="shared" ref="G38" si="39">SUM(G39:G41)</f>
        <v>0</v>
      </c>
      <c r="H38" s="3">
        <f>SUM(H39:H41)</f>
        <v>74853900</v>
      </c>
      <c r="I38" s="3">
        <f>SUM(I39:I41)</f>
        <v>0</v>
      </c>
      <c r="J38" s="3">
        <f>SUM(J39:J41)</f>
        <v>74853900</v>
      </c>
      <c r="K38" s="3">
        <f t="shared" ref="K38" si="40">SUM(K39:K41)</f>
        <v>53800000</v>
      </c>
      <c r="L38" s="3">
        <f>SUM(L39:L41)</f>
        <v>128653900</v>
      </c>
      <c r="M38" s="3">
        <f>SUM(M39:M41)</f>
        <v>0</v>
      </c>
      <c r="N38" s="3">
        <f>SUM(N39:N41)</f>
        <v>128653900</v>
      </c>
      <c r="O38" s="3">
        <f t="shared" ref="O38:P38" si="41">SUM(O39:O41)</f>
        <v>0</v>
      </c>
      <c r="P38" s="3">
        <f t="shared" si="41"/>
        <v>128653900</v>
      </c>
    </row>
    <row r="39" spans="1:16" ht="33" customHeight="1" x14ac:dyDescent="0.25">
      <c r="B39" s="20" t="s">
        <v>40</v>
      </c>
      <c r="C39" s="20" t="s">
        <v>27</v>
      </c>
      <c r="D39" s="6">
        <v>51100000</v>
      </c>
      <c r="E39" s="6"/>
      <c r="F39" s="6">
        <f>D39+E39</f>
        <v>51100000</v>
      </c>
      <c r="G39" s="6"/>
      <c r="H39" s="6">
        <f>G39+F39</f>
        <v>51100000</v>
      </c>
      <c r="I39" s="6"/>
      <c r="J39" s="6">
        <f t="shared" ref="J39:J44" si="42">H39+I39</f>
        <v>51100000</v>
      </c>
      <c r="K39" s="6"/>
      <c r="L39" s="6">
        <f t="shared" ref="L39:L44" si="43">J39+K39</f>
        <v>51100000</v>
      </c>
      <c r="M39" s="6"/>
      <c r="N39" s="6">
        <f t="shared" ref="N39:N44" si="44">L39+M39</f>
        <v>51100000</v>
      </c>
      <c r="O39" s="6"/>
      <c r="P39" s="6">
        <f t="shared" ref="P39:P44" si="45">N39+O39</f>
        <v>51100000</v>
      </c>
    </row>
    <row r="40" spans="1:16" ht="18.75" customHeight="1" x14ac:dyDescent="0.25">
      <c r="B40" s="20" t="s">
        <v>58</v>
      </c>
      <c r="C40" s="20" t="s">
        <v>28</v>
      </c>
      <c r="D40" s="6">
        <v>3200000</v>
      </c>
      <c r="E40" s="6"/>
      <c r="F40" s="6">
        <f t="shared" ref="F40:F41" si="46">D40+E40</f>
        <v>3200000</v>
      </c>
      <c r="G40" s="6"/>
      <c r="H40" s="6">
        <f t="shared" ref="H40" si="47">G40+F40</f>
        <v>3200000</v>
      </c>
      <c r="I40" s="6"/>
      <c r="J40" s="6">
        <f t="shared" si="42"/>
        <v>3200000</v>
      </c>
      <c r="K40" s="6"/>
      <c r="L40" s="6">
        <f t="shared" si="43"/>
        <v>3200000</v>
      </c>
      <c r="M40" s="6"/>
      <c r="N40" s="6">
        <f t="shared" si="44"/>
        <v>3200000</v>
      </c>
      <c r="O40" s="6"/>
      <c r="P40" s="6">
        <f t="shared" si="45"/>
        <v>3200000</v>
      </c>
    </row>
    <row r="41" spans="1:16" ht="18.75" customHeight="1" x14ac:dyDescent="0.25">
      <c r="B41" s="20" t="s">
        <v>39</v>
      </c>
      <c r="C41" s="20" t="s">
        <v>29</v>
      </c>
      <c r="D41" s="6">
        <v>20553900</v>
      </c>
      <c r="E41" s="6"/>
      <c r="F41" s="6">
        <f t="shared" si="46"/>
        <v>20553900</v>
      </c>
      <c r="G41" s="6"/>
      <c r="H41" s="6">
        <f>G41+F41</f>
        <v>20553900</v>
      </c>
      <c r="I41" s="6"/>
      <c r="J41" s="6">
        <f t="shared" si="42"/>
        <v>20553900</v>
      </c>
      <c r="K41" s="6">
        <v>53800000</v>
      </c>
      <c r="L41" s="6">
        <f t="shared" si="43"/>
        <v>74353900</v>
      </c>
      <c r="M41" s="6"/>
      <c r="N41" s="6">
        <f t="shared" si="44"/>
        <v>74353900</v>
      </c>
      <c r="O41" s="6"/>
      <c r="P41" s="6">
        <f t="shared" si="45"/>
        <v>74353900</v>
      </c>
    </row>
    <row r="42" spans="1:16" ht="33.75" customHeight="1" x14ac:dyDescent="0.25">
      <c r="B42" s="19" t="s">
        <v>30</v>
      </c>
      <c r="C42" s="19" t="s">
        <v>57</v>
      </c>
      <c r="D42" s="3">
        <v>29971158</v>
      </c>
      <c r="E42" s="3"/>
      <c r="F42" s="3">
        <f>D42+E42</f>
        <v>29971158</v>
      </c>
      <c r="G42" s="3"/>
      <c r="H42" s="3">
        <f>F42+G42</f>
        <v>29971158</v>
      </c>
      <c r="I42" s="3"/>
      <c r="J42" s="3">
        <f t="shared" si="42"/>
        <v>29971158</v>
      </c>
      <c r="K42" s="3">
        <v>17000000</v>
      </c>
      <c r="L42" s="3">
        <f t="shared" si="43"/>
        <v>46971158</v>
      </c>
      <c r="M42" s="3"/>
      <c r="N42" s="3">
        <f t="shared" si="44"/>
        <v>46971158</v>
      </c>
      <c r="O42" s="3"/>
      <c r="P42" s="3">
        <f t="shared" si="45"/>
        <v>46971158</v>
      </c>
    </row>
    <row r="43" spans="1:16" ht="33.75" customHeight="1" x14ac:dyDescent="0.25">
      <c r="B43" s="19" t="s">
        <v>31</v>
      </c>
      <c r="C43" s="19" t="s">
        <v>32</v>
      </c>
      <c r="D43" s="3">
        <v>23050000</v>
      </c>
      <c r="E43" s="3"/>
      <c r="F43" s="3">
        <f>D43+E43</f>
        <v>23050000</v>
      </c>
      <c r="G43" s="3"/>
      <c r="H43" s="3">
        <f>F43+G43</f>
        <v>23050000</v>
      </c>
      <c r="I43" s="3"/>
      <c r="J43" s="3">
        <f t="shared" si="42"/>
        <v>23050000</v>
      </c>
      <c r="K43" s="3"/>
      <c r="L43" s="3">
        <f t="shared" si="43"/>
        <v>23050000</v>
      </c>
      <c r="M43" s="3"/>
      <c r="N43" s="3">
        <f t="shared" si="44"/>
        <v>23050000</v>
      </c>
      <c r="O43" s="3"/>
      <c r="P43" s="3">
        <f t="shared" si="45"/>
        <v>23050000</v>
      </c>
    </row>
    <row r="44" spans="1:16" ht="19.5" customHeight="1" x14ac:dyDescent="0.25">
      <c r="B44" s="19" t="s">
        <v>33</v>
      </c>
      <c r="C44" s="19" t="s">
        <v>34</v>
      </c>
      <c r="D44" s="3">
        <v>588779141</v>
      </c>
      <c r="E44" s="3"/>
      <c r="F44" s="3">
        <f>D44+E44</f>
        <v>588779141</v>
      </c>
      <c r="G44" s="3"/>
      <c r="H44" s="3">
        <f>F44+G44</f>
        <v>588779141</v>
      </c>
      <c r="I44" s="3"/>
      <c r="J44" s="3">
        <f t="shared" si="42"/>
        <v>588779141</v>
      </c>
      <c r="K44" s="3"/>
      <c r="L44" s="3">
        <f t="shared" si="43"/>
        <v>588779141</v>
      </c>
      <c r="M44" s="3"/>
      <c r="N44" s="3">
        <f t="shared" si="44"/>
        <v>588779141</v>
      </c>
      <c r="O44" s="3"/>
      <c r="P44" s="3">
        <f t="shared" si="45"/>
        <v>588779141</v>
      </c>
    </row>
    <row r="45" spans="1:16" ht="17.25" customHeight="1" x14ac:dyDescent="0.25">
      <c r="B45" s="19" t="s">
        <v>35</v>
      </c>
      <c r="C45" s="19" t="s">
        <v>36</v>
      </c>
      <c r="D45" s="3">
        <f>D46</f>
        <v>2305000</v>
      </c>
      <c r="E45" s="3">
        <f t="shared" ref="E45:G45" si="48">E46</f>
        <v>0</v>
      </c>
      <c r="F45" s="3">
        <f t="shared" si="48"/>
        <v>2305000</v>
      </c>
      <c r="G45" s="3">
        <f t="shared" si="48"/>
        <v>0</v>
      </c>
      <c r="H45" s="3">
        <f>H46</f>
        <v>2305000</v>
      </c>
      <c r="I45" s="3">
        <f>I46</f>
        <v>0</v>
      </c>
      <c r="J45" s="3">
        <f>J46</f>
        <v>2305000</v>
      </c>
      <c r="K45" s="3">
        <f t="shared" ref="K45" si="49">K46</f>
        <v>7000000</v>
      </c>
      <c r="L45" s="3">
        <f>L46</f>
        <v>9305000</v>
      </c>
      <c r="M45" s="3">
        <f t="shared" ref="M45" si="50">M46</f>
        <v>0</v>
      </c>
      <c r="N45" s="3">
        <f>N46</f>
        <v>9305000</v>
      </c>
      <c r="O45" s="3">
        <f t="shared" ref="O45:P45" si="51">O46</f>
        <v>0</v>
      </c>
      <c r="P45" s="3">
        <f t="shared" si="51"/>
        <v>9305000</v>
      </c>
    </row>
    <row r="46" spans="1:16" ht="32.25" customHeight="1" x14ac:dyDescent="0.25">
      <c r="B46" s="20" t="s">
        <v>37</v>
      </c>
      <c r="C46" s="20" t="s">
        <v>38</v>
      </c>
      <c r="D46" s="6">
        <v>2305000</v>
      </c>
      <c r="E46" s="6"/>
      <c r="F46" s="6">
        <f>D46+E46</f>
        <v>2305000</v>
      </c>
      <c r="G46" s="6"/>
      <c r="H46" s="6">
        <f>F46+G46</f>
        <v>2305000</v>
      </c>
      <c r="I46" s="6"/>
      <c r="J46" s="6">
        <f>H46+I46</f>
        <v>2305000</v>
      </c>
      <c r="K46" s="6">
        <v>7000000</v>
      </c>
      <c r="L46" s="6">
        <f>J46+K46</f>
        <v>9305000</v>
      </c>
      <c r="M46" s="6"/>
      <c r="N46" s="6">
        <f>L46+M46</f>
        <v>9305000</v>
      </c>
      <c r="O46" s="6"/>
      <c r="P46" s="6">
        <f>N46+O46</f>
        <v>9305000</v>
      </c>
    </row>
    <row r="47" spans="1:16" ht="18" customHeight="1" x14ac:dyDescent="0.25">
      <c r="A47" s="23"/>
      <c r="B47" s="19" t="s">
        <v>61</v>
      </c>
      <c r="C47" s="19" t="s">
        <v>62</v>
      </c>
      <c r="D47" s="8">
        <f>D48</f>
        <v>4125644851</v>
      </c>
      <c r="E47" s="8">
        <f t="shared" ref="E47:G47" si="52">E48</f>
        <v>1704048600</v>
      </c>
      <c r="F47" s="8">
        <f t="shared" si="52"/>
        <v>5829693451</v>
      </c>
      <c r="G47" s="8">
        <f t="shared" si="52"/>
        <v>1371605337</v>
      </c>
      <c r="H47" s="8">
        <f>H48</f>
        <v>7201298788</v>
      </c>
      <c r="I47" s="8">
        <f t="shared" ref="I47" si="53">I48</f>
        <v>113923000</v>
      </c>
      <c r="J47" s="8">
        <f>J48</f>
        <v>7315221788</v>
      </c>
      <c r="K47" s="8">
        <f t="shared" ref="K47" si="54">K48</f>
        <v>1448177280</v>
      </c>
      <c r="L47" s="8">
        <f>L48</f>
        <v>8763399068</v>
      </c>
      <c r="M47" s="8">
        <f t="shared" ref="M47" si="55">M48</f>
        <v>176281300</v>
      </c>
      <c r="N47" s="8">
        <f>N48</f>
        <v>8939680368</v>
      </c>
      <c r="O47" s="8">
        <f t="shared" ref="O47:P47" si="56">O48</f>
        <v>210916698</v>
      </c>
      <c r="P47" s="8">
        <f t="shared" si="56"/>
        <v>9150597066</v>
      </c>
    </row>
    <row r="48" spans="1:16" ht="51.75" customHeight="1" x14ac:dyDescent="0.25">
      <c r="A48" s="23"/>
      <c r="B48" s="19" t="s">
        <v>63</v>
      </c>
      <c r="C48" s="19" t="s">
        <v>64</v>
      </c>
      <c r="D48" s="3">
        <f>SUM(D49,D55,D97,D118)</f>
        <v>4125644851</v>
      </c>
      <c r="E48" s="3">
        <f>SUM(E49,E55,E97,E118)</f>
        <v>1704048600</v>
      </c>
      <c r="F48" s="3">
        <f>SUM(F49,F55,F97,F118)</f>
        <v>5829693451</v>
      </c>
      <c r="G48" s="3">
        <f>SUM(G49,G55,G97,G118)</f>
        <v>1371605337</v>
      </c>
      <c r="H48" s="3">
        <f>SUM(H49,H55,H97,H118)</f>
        <v>7201298788</v>
      </c>
      <c r="I48" s="3">
        <f t="shared" ref="I48" si="57">SUM(I49,I55,I97,I118)</f>
        <v>113923000</v>
      </c>
      <c r="J48" s="3">
        <f>SUM(J49,J55,J97,J118)</f>
        <v>7315221788</v>
      </c>
      <c r="K48" s="3">
        <f t="shared" ref="K48" si="58">SUM(K49,K55,K97,K118)</f>
        <v>1448177280</v>
      </c>
      <c r="L48" s="3">
        <f>SUM(L49,L55,L97,L118)</f>
        <v>8763399068</v>
      </c>
      <c r="M48" s="3">
        <f t="shared" ref="M48" si="59">SUM(M49,M55,M97,M118)</f>
        <v>176281300</v>
      </c>
      <c r="N48" s="3">
        <f>SUM(N49,N55,N97,N118)</f>
        <v>8939680368</v>
      </c>
      <c r="O48" s="3">
        <f t="shared" ref="O48:P48" si="60">SUM(O49,O55,O97,O118)</f>
        <v>210916698</v>
      </c>
      <c r="P48" s="3">
        <f t="shared" si="60"/>
        <v>9150597066</v>
      </c>
    </row>
    <row r="49" spans="1:19" ht="36" customHeight="1" x14ac:dyDescent="0.25">
      <c r="A49" s="23"/>
      <c r="B49" s="19" t="s">
        <v>111</v>
      </c>
      <c r="C49" s="19" t="s">
        <v>112</v>
      </c>
      <c r="D49" s="8">
        <f t="shared" ref="D49:K49" si="61">D50+D51+D52+D53</f>
        <v>685900800</v>
      </c>
      <c r="E49" s="8">
        <f t="shared" si="61"/>
        <v>393828000</v>
      </c>
      <c r="F49" s="8">
        <f t="shared" si="61"/>
        <v>1079728800</v>
      </c>
      <c r="G49" s="8">
        <f t="shared" si="61"/>
        <v>0</v>
      </c>
      <c r="H49" s="8">
        <f t="shared" si="61"/>
        <v>1079728800</v>
      </c>
      <c r="I49" s="8">
        <f t="shared" si="61"/>
        <v>113923000</v>
      </c>
      <c r="J49" s="8">
        <f t="shared" si="61"/>
        <v>1193651800</v>
      </c>
      <c r="K49" s="8">
        <f t="shared" si="61"/>
        <v>296485000</v>
      </c>
      <c r="L49" s="8">
        <f>L50+L51+L52+L53</f>
        <v>1490136800</v>
      </c>
      <c r="M49" s="8">
        <f t="shared" ref="M49" si="62">M50+M51+M52+M53</f>
        <v>0</v>
      </c>
      <c r="N49" s="8">
        <f>N50+N51+N52+N53+N54</f>
        <v>1490136800</v>
      </c>
      <c r="O49" s="8">
        <f>O50+O51+O52+O53+O54</f>
        <v>875070000</v>
      </c>
      <c r="P49" s="8">
        <f>P50+P51+P52+P53+P54</f>
        <v>2365206800</v>
      </c>
      <c r="S49" s="31"/>
    </row>
    <row r="50" spans="1:19" ht="50.25" customHeight="1" x14ac:dyDescent="0.25">
      <c r="A50" s="23"/>
      <c r="B50" s="22" t="s">
        <v>125</v>
      </c>
      <c r="C50" s="24" t="s">
        <v>124</v>
      </c>
      <c r="D50" s="9">
        <v>685900800</v>
      </c>
      <c r="E50" s="9"/>
      <c r="F50" s="9">
        <f>D50+E50</f>
        <v>685900800</v>
      </c>
      <c r="G50" s="9"/>
      <c r="H50" s="9">
        <f>F50+G50</f>
        <v>685900800</v>
      </c>
      <c r="I50" s="9"/>
      <c r="J50" s="9">
        <f>H50+I50</f>
        <v>685900800</v>
      </c>
      <c r="K50" s="9"/>
      <c r="L50" s="9">
        <f>J50+K50</f>
        <v>685900800</v>
      </c>
      <c r="M50" s="9"/>
      <c r="N50" s="9">
        <f>L50+M50</f>
        <v>685900800</v>
      </c>
      <c r="O50" s="9"/>
      <c r="P50" s="9">
        <f>N50+O50</f>
        <v>685900800</v>
      </c>
    </row>
    <row r="51" spans="1:19" ht="50.25" customHeight="1" x14ac:dyDescent="0.25">
      <c r="A51" s="23"/>
      <c r="B51" s="22" t="s">
        <v>221</v>
      </c>
      <c r="C51" s="24" t="s">
        <v>222</v>
      </c>
      <c r="D51" s="9"/>
      <c r="E51" s="9"/>
      <c r="F51" s="9">
        <f>D51+E51</f>
        <v>0</v>
      </c>
      <c r="G51" s="9"/>
      <c r="H51" s="9">
        <f>F51+G51</f>
        <v>0</v>
      </c>
      <c r="I51" s="9">
        <v>113923000</v>
      </c>
      <c r="J51" s="9">
        <f>H51+I51</f>
        <v>113923000</v>
      </c>
      <c r="K51" s="9">
        <v>22791000</v>
      </c>
      <c r="L51" s="9">
        <f>J51+K51</f>
        <v>136714000</v>
      </c>
      <c r="M51" s="9"/>
      <c r="N51" s="9">
        <f t="shared" ref="N51" si="63">L51+M51</f>
        <v>136714000</v>
      </c>
      <c r="O51" s="9">
        <v>670070000</v>
      </c>
      <c r="P51" s="9">
        <f t="shared" ref="P51:P52" si="64">N51+O51</f>
        <v>806784000</v>
      </c>
    </row>
    <row r="52" spans="1:19" ht="83.25" customHeight="1" x14ac:dyDescent="0.25">
      <c r="A52" s="23"/>
      <c r="B52" s="22" t="s">
        <v>173</v>
      </c>
      <c r="C52" s="24" t="s">
        <v>215</v>
      </c>
      <c r="D52" s="9">
        <v>0</v>
      </c>
      <c r="E52" s="9">
        <v>393828000</v>
      </c>
      <c r="F52" s="9">
        <f>D52+E52</f>
        <v>393828000</v>
      </c>
      <c r="G52" s="9"/>
      <c r="H52" s="9">
        <f>F52+G52</f>
        <v>393828000</v>
      </c>
      <c r="I52" s="9"/>
      <c r="J52" s="9">
        <f>H52+I52</f>
        <v>393828000</v>
      </c>
      <c r="K52" s="9"/>
      <c r="L52" s="9">
        <f>J52+K52</f>
        <v>393828000</v>
      </c>
      <c r="M52" s="9"/>
      <c r="N52" s="9">
        <f>L52+M52</f>
        <v>393828000</v>
      </c>
      <c r="O52" s="9"/>
      <c r="P52" s="9">
        <f t="shared" si="64"/>
        <v>393828000</v>
      </c>
    </row>
    <row r="53" spans="1:19" ht="66.75" customHeight="1" x14ac:dyDescent="0.25">
      <c r="A53" s="23"/>
      <c r="B53" s="22" t="s">
        <v>240</v>
      </c>
      <c r="C53" s="24" t="s">
        <v>241</v>
      </c>
      <c r="D53" s="9"/>
      <c r="E53" s="9"/>
      <c r="F53" s="9">
        <f>D53+E53</f>
        <v>0</v>
      </c>
      <c r="G53" s="9"/>
      <c r="H53" s="9">
        <f>F53+G53</f>
        <v>0</v>
      </c>
      <c r="I53" s="9"/>
      <c r="J53" s="9">
        <f>H53+I53</f>
        <v>0</v>
      </c>
      <c r="K53" s="9">
        <v>273694000</v>
      </c>
      <c r="L53" s="9">
        <f>J53+K53</f>
        <v>273694000</v>
      </c>
      <c r="M53" s="9"/>
      <c r="N53" s="9">
        <f>L53+M53</f>
        <v>273694000</v>
      </c>
      <c r="O53" s="9"/>
      <c r="P53" s="9">
        <f>N53+O53</f>
        <v>273694000</v>
      </c>
    </row>
    <row r="54" spans="1:19" ht="149.25" customHeight="1" x14ac:dyDescent="0.25">
      <c r="A54" s="23"/>
      <c r="B54" s="22" t="s">
        <v>252</v>
      </c>
      <c r="C54" s="24" t="s">
        <v>253</v>
      </c>
      <c r="D54" s="9"/>
      <c r="E54" s="9"/>
      <c r="F54" s="9"/>
      <c r="G54" s="9"/>
      <c r="H54" s="9"/>
      <c r="I54" s="9"/>
      <c r="J54" s="9"/>
      <c r="K54" s="9"/>
      <c r="L54" s="9"/>
      <c r="M54" s="9"/>
      <c r="N54" s="9">
        <v>0</v>
      </c>
      <c r="O54" s="9">
        <v>205000000</v>
      </c>
      <c r="P54" s="9">
        <f>N54+O54</f>
        <v>205000000</v>
      </c>
    </row>
    <row r="55" spans="1:19" ht="51" customHeight="1" x14ac:dyDescent="0.25">
      <c r="A55" s="23"/>
      <c r="B55" s="19" t="s">
        <v>109</v>
      </c>
      <c r="C55" s="19" t="s">
        <v>110</v>
      </c>
      <c r="D55" s="8">
        <f>SUM(D56:D95)</f>
        <v>973420600</v>
      </c>
      <c r="E55" s="8">
        <f>SUM(E56:E95)</f>
        <v>1284412300</v>
      </c>
      <c r="F55" s="8">
        <f>SUM(F56:F95)</f>
        <v>2257832900</v>
      </c>
      <c r="G55" s="8">
        <f>SUM(G56:G95)</f>
        <v>50506800</v>
      </c>
      <c r="H55" s="8">
        <f>SUM(H56:H95)</f>
        <v>2308339700</v>
      </c>
      <c r="I55" s="8">
        <f t="shared" ref="I55" si="65">SUM(I56:I95)</f>
        <v>0</v>
      </c>
      <c r="J55" s="8">
        <f>SUM(J56:J96)</f>
        <v>2308339700</v>
      </c>
      <c r="K55" s="8">
        <f t="shared" ref="K55" si="66">SUM(K56:K96)</f>
        <v>-447301598</v>
      </c>
      <c r="L55" s="8">
        <f>SUM(L56:L96)</f>
        <v>1861038102</v>
      </c>
      <c r="M55" s="8">
        <f t="shared" ref="M55:P55" si="67">SUM(M56:M96)</f>
        <v>94131600</v>
      </c>
      <c r="N55" s="8">
        <f t="shared" si="67"/>
        <v>1955169702</v>
      </c>
      <c r="O55" s="8">
        <f t="shared" si="67"/>
        <v>-183232738</v>
      </c>
      <c r="P55" s="8">
        <f t="shared" si="67"/>
        <v>1771936964</v>
      </c>
    </row>
    <row r="56" spans="1:19" ht="51" customHeight="1" x14ac:dyDescent="0.25">
      <c r="A56" s="23"/>
      <c r="B56" s="22" t="s">
        <v>126</v>
      </c>
      <c r="C56" s="24" t="s">
        <v>127</v>
      </c>
      <c r="D56" s="9">
        <f>14611600+1039700+2000000+53763800+3994000+2023200+17043800+12455700+5010000+50000000+29346800-17043800-2023200-5010000-12455700-3994000-14611600-1039700-2000000-29346800</f>
        <v>103763800</v>
      </c>
      <c r="E56" s="9">
        <v>43359100</v>
      </c>
      <c r="F56" s="9">
        <f>D56+E56</f>
        <v>147122900</v>
      </c>
      <c r="G56" s="9">
        <f>-53763800-43359100</f>
        <v>-97122900</v>
      </c>
      <c r="H56" s="9">
        <f>F56+G56</f>
        <v>50000000</v>
      </c>
      <c r="I56" s="9"/>
      <c r="J56" s="9">
        <f>H56+I56</f>
        <v>50000000</v>
      </c>
      <c r="K56" s="9"/>
      <c r="L56" s="9">
        <f>J56+K56</f>
        <v>50000000</v>
      </c>
      <c r="M56" s="9"/>
      <c r="N56" s="9">
        <f>L56+M56</f>
        <v>50000000</v>
      </c>
      <c r="O56" s="9"/>
      <c r="P56" s="9">
        <f>N56+O56</f>
        <v>50000000</v>
      </c>
    </row>
    <row r="57" spans="1:19" ht="68.25" customHeight="1" x14ac:dyDescent="0.25">
      <c r="A57" s="23"/>
      <c r="B57" s="22" t="s">
        <v>128</v>
      </c>
      <c r="C57" s="24" t="s">
        <v>129</v>
      </c>
      <c r="D57" s="9">
        <f>9893700+200000000+29346800</f>
        <v>239240500</v>
      </c>
      <c r="E57" s="9"/>
      <c r="F57" s="9">
        <f>D57+E57</f>
        <v>239240500</v>
      </c>
      <c r="G57" s="9">
        <v>-29346800</v>
      </c>
      <c r="H57" s="9">
        <f>F57+G57</f>
        <v>209893700</v>
      </c>
      <c r="I57" s="9"/>
      <c r="J57" s="9">
        <f t="shared" ref="J57:J96" si="68">H57+I57</f>
        <v>209893700</v>
      </c>
      <c r="K57" s="9">
        <v>29346800</v>
      </c>
      <c r="L57" s="9">
        <f t="shared" ref="L57:L96" si="69">J57+K57</f>
        <v>239240500</v>
      </c>
      <c r="M57" s="9">
        <v>1806900</v>
      </c>
      <c r="N57" s="9">
        <f t="shared" ref="N57:N96" si="70">L57+M57</f>
        <v>241047400</v>
      </c>
      <c r="O57" s="9">
        <f>-534138-200000000</f>
        <v>-200534138</v>
      </c>
      <c r="P57" s="9">
        <f t="shared" ref="P57:P96" si="71">N57+O57</f>
        <v>40513262</v>
      </c>
    </row>
    <row r="58" spans="1:19" ht="68.25" customHeight="1" x14ac:dyDescent="0.25">
      <c r="A58" s="23"/>
      <c r="B58" s="22" t="s">
        <v>203</v>
      </c>
      <c r="C58" s="24" t="s">
        <v>204</v>
      </c>
      <c r="D58" s="9"/>
      <c r="E58" s="9"/>
      <c r="F58" s="9">
        <v>0</v>
      </c>
      <c r="G58" s="9">
        <v>9000</v>
      </c>
      <c r="H58" s="9">
        <f>F58+G58</f>
        <v>9000</v>
      </c>
      <c r="I58" s="9"/>
      <c r="J58" s="9">
        <f t="shared" si="68"/>
        <v>9000</v>
      </c>
      <c r="K58" s="9">
        <v>11000</v>
      </c>
      <c r="L58" s="9">
        <f t="shared" si="69"/>
        <v>20000</v>
      </c>
      <c r="M58" s="9">
        <v>16000</v>
      </c>
      <c r="N58" s="9">
        <f t="shared" si="70"/>
        <v>36000</v>
      </c>
      <c r="O58" s="9">
        <v>8500</v>
      </c>
      <c r="P58" s="9">
        <f t="shared" si="71"/>
        <v>44500</v>
      </c>
    </row>
    <row r="59" spans="1:19" ht="84" customHeight="1" x14ac:dyDescent="0.25">
      <c r="A59" s="23"/>
      <c r="B59" s="22" t="s">
        <v>201</v>
      </c>
      <c r="C59" s="24" t="s">
        <v>200</v>
      </c>
      <c r="D59" s="9"/>
      <c r="E59" s="9"/>
      <c r="F59" s="9">
        <v>0</v>
      </c>
      <c r="G59" s="9">
        <v>43359100</v>
      </c>
      <c r="H59" s="9">
        <f>F59+G59</f>
        <v>43359100</v>
      </c>
      <c r="I59" s="9"/>
      <c r="J59" s="9">
        <f t="shared" si="68"/>
        <v>43359100</v>
      </c>
      <c r="K59" s="9"/>
      <c r="L59" s="9">
        <f t="shared" si="69"/>
        <v>43359100</v>
      </c>
      <c r="M59" s="9"/>
      <c r="N59" s="9">
        <f t="shared" si="70"/>
        <v>43359100</v>
      </c>
      <c r="O59" s="9"/>
      <c r="P59" s="9">
        <f t="shared" si="71"/>
        <v>43359100</v>
      </c>
    </row>
    <row r="60" spans="1:19" ht="82.5" customHeight="1" x14ac:dyDescent="0.25">
      <c r="A60" s="23"/>
      <c r="B60" s="22" t="s">
        <v>132</v>
      </c>
      <c r="C60" s="24" t="s">
        <v>248</v>
      </c>
      <c r="D60" s="9">
        <f>7193400+7967000</f>
        <v>15160400</v>
      </c>
      <c r="E60" s="9"/>
      <c r="F60" s="9">
        <f t="shared" ref="F60:F95" si="72">D60+E60</f>
        <v>15160400</v>
      </c>
      <c r="G60" s="9"/>
      <c r="H60" s="9">
        <f t="shared" ref="H60:H95" si="73">F60+G60</f>
        <v>15160400</v>
      </c>
      <c r="I60" s="9"/>
      <c r="J60" s="9">
        <f t="shared" si="68"/>
        <v>15160400</v>
      </c>
      <c r="K60" s="9"/>
      <c r="L60" s="9">
        <f t="shared" si="69"/>
        <v>15160400</v>
      </c>
      <c r="M60" s="9"/>
      <c r="N60" s="9">
        <f t="shared" si="70"/>
        <v>15160400</v>
      </c>
      <c r="O60" s="9"/>
      <c r="P60" s="9">
        <f t="shared" si="71"/>
        <v>15160400</v>
      </c>
    </row>
    <row r="61" spans="1:19" ht="52.5" customHeight="1" x14ac:dyDescent="0.25">
      <c r="A61" s="23"/>
      <c r="B61" s="22" t="s">
        <v>143</v>
      </c>
      <c r="C61" s="24" t="s">
        <v>144</v>
      </c>
      <c r="D61" s="9">
        <v>10947600</v>
      </c>
      <c r="E61" s="9"/>
      <c r="F61" s="9">
        <f t="shared" si="72"/>
        <v>10947600</v>
      </c>
      <c r="G61" s="9"/>
      <c r="H61" s="9">
        <f t="shared" si="73"/>
        <v>10947600</v>
      </c>
      <c r="I61" s="9"/>
      <c r="J61" s="9">
        <f t="shared" si="68"/>
        <v>10947600</v>
      </c>
      <c r="K61" s="9"/>
      <c r="L61" s="9">
        <f t="shared" si="69"/>
        <v>10947600</v>
      </c>
      <c r="M61" s="9"/>
      <c r="N61" s="9">
        <f t="shared" si="70"/>
        <v>10947600</v>
      </c>
      <c r="O61" s="9"/>
      <c r="P61" s="9">
        <f t="shared" si="71"/>
        <v>10947600</v>
      </c>
    </row>
    <row r="62" spans="1:19" ht="69" customHeight="1" x14ac:dyDescent="0.25">
      <c r="A62" s="23"/>
      <c r="B62" s="22" t="s">
        <v>139</v>
      </c>
      <c r="C62" s="25" t="s">
        <v>140</v>
      </c>
      <c r="D62" s="10">
        <v>489000</v>
      </c>
      <c r="E62" s="10"/>
      <c r="F62" s="10">
        <f t="shared" si="72"/>
        <v>489000</v>
      </c>
      <c r="G62" s="10"/>
      <c r="H62" s="10">
        <f t="shared" si="73"/>
        <v>489000</v>
      </c>
      <c r="I62" s="10"/>
      <c r="J62" s="10">
        <f t="shared" si="68"/>
        <v>489000</v>
      </c>
      <c r="K62" s="10"/>
      <c r="L62" s="10">
        <f t="shared" si="69"/>
        <v>489000</v>
      </c>
      <c r="M62" s="10"/>
      <c r="N62" s="10">
        <f t="shared" si="70"/>
        <v>489000</v>
      </c>
      <c r="O62" s="10"/>
      <c r="P62" s="9">
        <f t="shared" si="71"/>
        <v>489000</v>
      </c>
    </row>
    <row r="63" spans="1:19" ht="100.5" customHeight="1" x14ac:dyDescent="0.25">
      <c r="A63" s="23"/>
      <c r="B63" s="22" t="s">
        <v>86</v>
      </c>
      <c r="C63" s="24" t="s">
        <v>87</v>
      </c>
      <c r="D63" s="10">
        <v>10586000</v>
      </c>
      <c r="E63" s="10">
        <v>5051800</v>
      </c>
      <c r="F63" s="10">
        <f t="shared" si="72"/>
        <v>15637800</v>
      </c>
      <c r="G63" s="10"/>
      <c r="H63" s="10">
        <f t="shared" si="73"/>
        <v>15637800</v>
      </c>
      <c r="I63" s="10"/>
      <c r="J63" s="10">
        <f t="shared" si="68"/>
        <v>15637800</v>
      </c>
      <c r="K63" s="10"/>
      <c r="L63" s="10">
        <f t="shared" si="69"/>
        <v>15637800</v>
      </c>
      <c r="M63" s="10"/>
      <c r="N63" s="10">
        <f t="shared" si="70"/>
        <v>15637800</v>
      </c>
      <c r="O63" s="10"/>
      <c r="P63" s="9">
        <f t="shared" si="71"/>
        <v>15637800</v>
      </c>
    </row>
    <row r="64" spans="1:19" ht="96.75" customHeight="1" x14ac:dyDescent="0.25">
      <c r="A64" s="23"/>
      <c r="B64" s="22" t="s">
        <v>105</v>
      </c>
      <c r="C64" s="26" t="s">
        <v>106</v>
      </c>
      <c r="D64" s="11">
        <v>39582100</v>
      </c>
      <c r="E64" s="11"/>
      <c r="F64" s="11">
        <f t="shared" si="72"/>
        <v>39582100</v>
      </c>
      <c r="G64" s="11"/>
      <c r="H64" s="11">
        <f t="shared" si="73"/>
        <v>39582100</v>
      </c>
      <c r="I64" s="11"/>
      <c r="J64" s="11">
        <f t="shared" si="68"/>
        <v>39582100</v>
      </c>
      <c r="K64" s="11"/>
      <c r="L64" s="11">
        <f t="shared" si="69"/>
        <v>39582100</v>
      </c>
      <c r="M64" s="11"/>
      <c r="N64" s="11">
        <f t="shared" si="70"/>
        <v>39582100</v>
      </c>
      <c r="O64" s="11"/>
      <c r="P64" s="9">
        <f t="shared" si="71"/>
        <v>39582100</v>
      </c>
    </row>
    <row r="65" spans="1:16" ht="85.5" customHeight="1" x14ac:dyDescent="0.25">
      <c r="A65" s="23"/>
      <c r="B65" s="22" t="s">
        <v>180</v>
      </c>
      <c r="C65" s="24" t="s">
        <v>181</v>
      </c>
      <c r="D65" s="10"/>
      <c r="E65" s="11">
        <v>246037000</v>
      </c>
      <c r="F65" s="10">
        <f t="shared" si="72"/>
        <v>246037000</v>
      </c>
      <c r="G65" s="10"/>
      <c r="H65" s="10">
        <f t="shared" si="73"/>
        <v>246037000</v>
      </c>
      <c r="I65" s="10"/>
      <c r="J65" s="10">
        <f t="shared" si="68"/>
        <v>246037000</v>
      </c>
      <c r="K65" s="10"/>
      <c r="L65" s="10">
        <f t="shared" si="69"/>
        <v>246037000</v>
      </c>
      <c r="M65" s="10"/>
      <c r="N65" s="10">
        <f t="shared" si="70"/>
        <v>246037000</v>
      </c>
      <c r="O65" s="10">
        <v>6620000</v>
      </c>
      <c r="P65" s="9">
        <f t="shared" si="71"/>
        <v>252657000</v>
      </c>
    </row>
    <row r="66" spans="1:16" ht="131.25" customHeight="1" x14ac:dyDescent="0.25">
      <c r="A66" s="23"/>
      <c r="B66" s="22" t="s">
        <v>133</v>
      </c>
      <c r="C66" s="27" t="s">
        <v>134</v>
      </c>
      <c r="D66" s="11">
        <v>568000</v>
      </c>
      <c r="E66" s="11"/>
      <c r="F66" s="11">
        <f t="shared" si="72"/>
        <v>568000</v>
      </c>
      <c r="G66" s="11"/>
      <c r="H66" s="11">
        <f t="shared" si="73"/>
        <v>568000</v>
      </c>
      <c r="I66" s="11"/>
      <c r="J66" s="11">
        <f t="shared" si="68"/>
        <v>568000</v>
      </c>
      <c r="K66" s="11"/>
      <c r="L66" s="11">
        <f t="shared" si="69"/>
        <v>568000</v>
      </c>
      <c r="M66" s="11"/>
      <c r="N66" s="11">
        <f t="shared" si="70"/>
        <v>568000</v>
      </c>
      <c r="O66" s="11"/>
      <c r="P66" s="9">
        <f t="shared" si="71"/>
        <v>568000</v>
      </c>
    </row>
    <row r="67" spans="1:16" ht="84.75" customHeight="1" x14ac:dyDescent="0.25">
      <c r="A67" s="23"/>
      <c r="B67" s="22" t="s">
        <v>135</v>
      </c>
      <c r="C67" s="24" t="s">
        <v>136</v>
      </c>
      <c r="D67" s="11">
        <v>4840500</v>
      </c>
      <c r="E67" s="11"/>
      <c r="F67" s="11">
        <f t="shared" si="72"/>
        <v>4840500</v>
      </c>
      <c r="G67" s="11"/>
      <c r="H67" s="11">
        <f t="shared" si="73"/>
        <v>4840500</v>
      </c>
      <c r="I67" s="11"/>
      <c r="J67" s="11">
        <f t="shared" si="68"/>
        <v>4840500</v>
      </c>
      <c r="K67" s="11"/>
      <c r="L67" s="11">
        <f t="shared" si="69"/>
        <v>4840500</v>
      </c>
      <c r="M67" s="11"/>
      <c r="N67" s="11">
        <f t="shared" si="70"/>
        <v>4840500</v>
      </c>
      <c r="O67" s="11"/>
      <c r="P67" s="9">
        <f t="shared" si="71"/>
        <v>4840500</v>
      </c>
    </row>
    <row r="68" spans="1:16" ht="84.75" customHeight="1" x14ac:dyDescent="0.25">
      <c r="A68" s="23"/>
      <c r="B68" s="22" t="s">
        <v>231</v>
      </c>
      <c r="C68" s="24" t="s">
        <v>232</v>
      </c>
      <c r="D68" s="11"/>
      <c r="E68" s="11"/>
      <c r="F68" s="11"/>
      <c r="G68" s="11"/>
      <c r="H68" s="11"/>
      <c r="I68" s="11"/>
      <c r="J68" s="11">
        <f t="shared" si="68"/>
        <v>0</v>
      </c>
      <c r="K68" s="11">
        <v>229802</v>
      </c>
      <c r="L68" s="11">
        <f t="shared" si="69"/>
        <v>229802</v>
      </c>
      <c r="M68" s="11"/>
      <c r="N68" s="11">
        <f t="shared" si="70"/>
        <v>229802</v>
      </c>
      <c r="O68" s="11"/>
      <c r="P68" s="9">
        <f t="shared" si="71"/>
        <v>229802</v>
      </c>
    </row>
    <row r="69" spans="1:16" ht="149.25" customHeight="1" x14ac:dyDescent="0.25">
      <c r="A69" s="23"/>
      <c r="B69" s="22" t="s">
        <v>205</v>
      </c>
      <c r="C69" s="24" t="s">
        <v>216</v>
      </c>
      <c r="D69" s="11"/>
      <c r="E69" s="11"/>
      <c r="F69" s="11"/>
      <c r="G69" s="11">
        <v>11473200</v>
      </c>
      <c r="H69" s="11">
        <f t="shared" si="73"/>
        <v>11473200</v>
      </c>
      <c r="I69" s="11"/>
      <c r="J69" s="11">
        <f t="shared" si="68"/>
        <v>11473200</v>
      </c>
      <c r="K69" s="11">
        <v>462500</v>
      </c>
      <c r="L69" s="11">
        <f t="shared" si="69"/>
        <v>11935700</v>
      </c>
      <c r="M69" s="11"/>
      <c r="N69" s="11">
        <f t="shared" si="70"/>
        <v>11935700</v>
      </c>
      <c r="O69" s="11"/>
      <c r="P69" s="9">
        <f t="shared" si="71"/>
        <v>11935700</v>
      </c>
    </row>
    <row r="70" spans="1:16" ht="83.25" customHeight="1" x14ac:dyDescent="0.25">
      <c r="A70" s="23"/>
      <c r="B70" s="22" t="s">
        <v>182</v>
      </c>
      <c r="C70" s="24" t="s">
        <v>183</v>
      </c>
      <c r="D70" s="11"/>
      <c r="E70" s="11">
        <v>29740600</v>
      </c>
      <c r="F70" s="11">
        <f t="shared" si="72"/>
        <v>29740600</v>
      </c>
      <c r="G70" s="11"/>
      <c r="H70" s="11">
        <f t="shared" si="73"/>
        <v>29740600</v>
      </c>
      <c r="I70" s="11"/>
      <c r="J70" s="11">
        <f t="shared" si="68"/>
        <v>29740600</v>
      </c>
      <c r="K70" s="11"/>
      <c r="L70" s="11">
        <f t="shared" si="69"/>
        <v>29740600</v>
      </c>
      <c r="M70" s="11"/>
      <c r="N70" s="11">
        <f t="shared" si="70"/>
        <v>29740600</v>
      </c>
      <c r="O70" s="11"/>
      <c r="P70" s="9">
        <f t="shared" si="71"/>
        <v>29740600</v>
      </c>
    </row>
    <row r="71" spans="1:16" ht="114" customHeight="1" x14ac:dyDescent="0.25">
      <c r="A71" s="23"/>
      <c r="B71" s="22" t="s">
        <v>184</v>
      </c>
      <c r="C71" s="24" t="s">
        <v>185</v>
      </c>
      <c r="D71" s="11"/>
      <c r="E71" s="11">
        <v>114655100</v>
      </c>
      <c r="F71" s="11">
        <f t="shared" si="72"/>
        <v>114655100</v>
      </c>
      <c r="G71" s="11"/>
      <c r="H71" s="11">
        <f t="shared" si="73"/>
        <v>114655100</v>
      </c>
      <c r="I71" s="11"/>
      <c r="J71" s="11">
        <f t="shared" si="68"/>
        <v>114655100</v>
      </c>
      <c r="K71" s="11"/>
      <c r="L71" s="11">
        <f t="shared" si="69"/>
        <v>114655100</v>
      </c>
      <c r="M71" s="11"/>
      <c r="N71" s="11">
        <f t="shared" si="70"/>
        <v>114655100</v>
      </c>
      <c r="O71" s="11"/>
      <c r="P71" s="9">
        <f t="shared" si="71"/>
        <v>114655100</v>
      </c>
    </row>
    <row r="72" spans="1:16" ht="83.25" customHeight="1" x14ac:dyDescent="0.25">
      <c r="A72" s="23"/>
      <c r="B72" s="22" t="s">
        <v>174</v>
      </c>
      <c r="C72" s="24" t="s">
        <v>175</v>
      </c>
      <c r="D72" s="11"/>
      <c r="E72" s="11">
        <v>12836900</v>
      </c>
      <c r="F72" s="11">
        <f t="shared" si="72"/>
        <v>12836900</v>
      </c>
      <c r="G72" s="11"/>
      <c r="H72" s="11">
        <f t="shared" si="73"/>
        <v>12836900</v>
      </c>
      <c r="I72" s="11"/>
      <c r="J72" s="11">
        <f t="shared" si="68"/>
        <v>12836900</v>
      </c>
      <c r="K72" s="11"/>
      <c r="L72" s="11">
        <f t="shared" si="69"/>
        <v>12836900</v>
      </c>
      <c r="M72" s="11"/>
      <c r="N72" s="11">
        <f t="shared" si="70"/>
        <v>12836900</v>
      </c>
      <c r="O72" s="11"/>
      <c r="P72" s="9">
        <f t="shared" si="71"/>
        <v>12836900</v>
      </c>
    </row>
    <row r="73" spans="1:16" ht="100.5" customHeight="1" x14ac:dyDescent="0.25">
      <c r="A73" s="23"/>
      <c r="B73" s="22" t="s">
        <v>186</v>
      </c>
      <c r="C73" s="24" t="s">
        <v>187</v>
      </c>
      <c r="D73" s="11"/>
      <c r="E73" s="11">
        <v>7882400</v>
      </c>
      <c r="F73" s="11">
        <f t="shared" si="72"/>
        <v>7882400</v>
      </c>
      <c r="G73" s="11"/>
      <c r="H73" s="11">
        <f t="shared" si="73"/>
        <v>7882400</v>
      </c>
      <c r="I73" s="11"/>
      <c r="J73" s="11">
        <f t="shared" si="68"/>
        <v>7882400</v>
      </c>
      <c r="K73" s="11"/>
      <c r="L73" s="11">
        <f t="shared" si="69"/>
        <v>7882400</v>
      </c>
      <c r="M73" s="11"/>
      <c r="N73" s="11">
        <f t="shared" si="70"/>
        <v>7882400</v>
      </c>
      <c r="O73" s="11"/>
      <c r="P73" s="9">
        <f t="shared" si="71"/>
        <v>7882400</v>
      </c>
    </row>
    <row r="74" spans="1:16" ht="82.5" customHeight="1" x14ac:dyDescent="0.25">
      <c r="A74" s="23"/>
      <c r="B74" s="28" t="s">
        <v>149</v>
      </c>
      <c r="C74" s="24" t="s">
        <v>217</v>
      </c>
      <c r="D74" s="11">
        <v>14583700</v>
      </c>
      <c r="E74" s="11">
        <v>-11261800</v>
      </c>
      <c r="F74" s="11">
        <f t="shared" si="72"/>
        <v>3321900</v>
      </c>
      <c r="G74" s="11"/>
      <c r="H74" s="11">
        <f t="shared" si="73"/>
        <v>3321900</v>
      </c>
      <c r="I74" s="11"/>
      <c r="J74" s="11">
        <f t="shared" si="68"/>
        <v>3321900</v>
      </c>
      <c r="K74" s="11"/>
      <c r="L74" s="11">
        <f t="shared" si="69"/>
        <v>3321900</v>
      </c>
      <c r="M74" s="11"/>
      <c r="N74" s="11">
        <f t="shared" si="70"/>
        <v>3321900</v>
      </c>
      <c r="O74" s="11"/>
      <c r="P74" s="9">
        <f t="shared" si="71"/>
        <v>3321900</v>
      </c>
    </row>
    <row r="75" spans="1:16" ht="51" customHeight="1" x14ac:dyDescent="0.25">
      <c r="A75" s="23"/>
      <c r="B75" s="28" t="s">
        <v>199</v>
      </c>
      <c r="C75" s="24" t="s">
        <v>198</v>
      </c>
      <c r="D75" s="11"/>
      <c r="E75" s="11"/>
      <c r="F75" s="11">
        <v>0</v>
      </c>
      <c r="G75" s="11">
        <v>53763800</v>
      </c>
      <c r="H75" s="11">
        <f>F75+G75</f>
        <v>53763800</v>
      </c>
      <c r="I75" s="11"/>
      <c r="J75" s="11">
        <f t="shared" si="68"/>
        <v>53763800</v>
      </c>
      <c r="K75" s="11"/>
      <c r="L75" s="11">
        <f t="shared" si="69"/>
        <v>53763800</v>
      </c>
      <c r="M75" s="11"/>
      <c r="N75" s="11">
        <f t="shared" si="70"/>
        <v>53763800</v>
      </c>
      <c r="O75" s="11"/>
      <c r="P75" s="9">
        <f t="shared" si="71"/>
        <v>53763800</v>
      </c>
    </row>
    <row r="76" spans="1:16" ht="66" hidden="1" customHeight="1" x14ac:dyDescent="0.25">
      <c r="A76" s="23"/>
      <c r="B76" s="28" t="s">
        <v>176</v>
      </c>
      <c r="C76" s="24" t="s">
        <v>177</v>
      </c>
      <c r="D76" s="11"/>
      <c r="E76" s="11">
        <v>36068000</v>
      </c>
      <c r="F76" s="11">
        <f t="shared" si="72"/>
        <v>36068000</v>
      </c>
      <c r="G76" s="11">
        <v>-36068000</v>
      </c>
      <c r="H76" s="11">
        <f t="shared" si="73"/>
        <v>0</v>
      </c>
      <c r="I76" s="11"/>
      <c r="J76" s="11">
        <f t="shared" si="68"/>
        <v>0</v>
      </c>
      <c r="K76" s="11"/>
      <c r="L76" s="11">
        <f t="shared" si="69"/>
        <v>0</v>
      </c>
      <c r="M76" s="11"/>
      <c r="N76" s="11">
        <f t="shared" si="70"/>
        <v>0</v>
      </c>
      <c r="O76" s="11"/>
      <c r="P76" s="9">
        <f t="shared" si="71"/>
        <v>0</v>
      </c>
    </row>
    <row r="77" spans="1:16" ht="66.75" customHeight="1" x14ac:dyDescent="0.25">
      <c r="A77" s="23"/>
      <c r="B77" s="28" t="s">
        <v>145</v>
      </c>
      <c r="C77" s="24" t="s">
        <v>146</v>
      </c>
      <c r="D77" s="11">
        <v>1701300</v>
      </c>
      <c r="E77" s="11"/>
      <c r="F77" s="11">
        <f t="shared" si="72"/>
        <v>1701300</v>
      </c>
      <c r="G77" s="11"/>
      <c r="H77" s="11">
        <f t="shared" si="73"/>
        <v>1701300</v>
      </c>
      <c r="I77" s="11"/>
      <c r="J77" s="11">
        <f t="shared" si="68"/>
        <v>1701300</v>
      </c>
      <c r="K77" s="11"/>
      <c r="L77" s="11">
        <f t="shared" si="69"/>
        <v>1701300</v>
      </c>
      <c r="M77" s="11"/>
      <c r="N77" s="11">
        <f t="shared" si="70"/>
        <v>1701300</v>
      </c>
      <c r="O77" s="11"/>
      <c r="P77" s="9">
        <f t="shared" si="71"/>
        <v>1701300</v>
      </c>
    </row>
    <row r="78" spans="1:16" ht="66.75" customHeight="1" x14ac:dyDescent="0.25">
      <c r="A78" s="23"/>
      <c r="B78" s="28" t="s">
        <v>188</v>
      </c>
      <c r="C78" s="24" t="s">
        <v>189</v>
      </c>
      <c r="D78" s="11"/>
      <c r="E78" s="11">
        <v>2820500</v>
      </c>
      <c r="F78" s="11">
        <f t="shared" si="72"/>
        <v>2820500</v>
      </c>
      <c r="G78" s="11"/>
      <c r="H78" s="11">
        <f t="shared" si="73"/>
        <v>2820500</v>
      </c>
      <c r="I78" s="11"/>
      <c r="J78" s="11">
        <f t="shared" si="68"/>
        <v>2820500</v>
      </c>
      <c r="K78" s="11"/>
      <c r="L78" s="11">
        <f t="shared" si="69"/>
        <v>2820500</v>
      </c>
      <c r="M78" s="11">
        <v>2500000</v>
      </c>
      <c r="N78" s="11">
        <f t="shared" si="70"/>
        <v>5320500</v>
      </c>
      <c r="O78" s="11"/>
      <c r="P78" s="9">
        <f t="shared" si="71"/>
        <v>5320500</v>
      </c>
    </row>
    <row r="79" spans="1:16" ht="38.25" customHeight="1" x14ac:dyDescent="0.25">
      <c r="A79" s="23"/>
      <c r="B79" s="22" t="s">
        <v>88</v>
      </c>
      <c r="C79" s="24" t="s">
        <v>89</v>
      </c>
      <c r="D79" s="11">
        <v>1644000</v>
      </c>
      <c r="E79" s="11"/>
      <c r="F79" s="11">
        <f t="shared" si="72"/>
        <v>1644000</v>
      </c>
      <c r="G79" s="11"/>
      <c r="H79" s="11">
        <f t="shared" si="73"/>
        <v>1644000</v>
      </c>
      <c r="I79" s="11"/>
      <c r="J79" s="11">
        <f t="shared" si="68"/>
        <v>1644000</v>
      </c>
      <c r="K79" s="11"/>
      <c r="L79" s="11">
        <f t="shared" si="69"/>
        <v>1644000</v>
      </c>
      <c r="M79" s="11"/>
      <c r="N79" s="11">
        <f t="shared" si="70"/>
        <v>1644000</v>
      </c>
      <c r="O79" s="11"/>
      <c r="P79" s="9">
        <f t="shared" si="71"/>
        <v>1644000</v>
      </c>
    </row>
    <row r="80" spans="1:16" ht="83.25" customHeight="1" x14ac:dyDescent="0.25">
      <c r="A80" s="23"/>
      <c r="B80" s="22" t="s">
        <v>137</v>
      </c>
      <c r="C80" s="24" t="s">
        <v>138</v>
      </c>
      <c r="D80" s="11">
        <v>119504000</v>
      </c>
      <c r="E80" s="11">
        <v>209800</v>
      </c>
      <c r="F80" s="11">
        <f t="shared" si="72"/>
        <v>119713800</v>
      </c>
      <c r="G80" s="11"/>
      <c r="H80" s="11">
        <f t="shared" si="73"/>
        <v>119713800</v>
      </c>
      <c r="I80" s="11"/>
      <c r="J80" s="11">
        <f t="shared" si="68"/>
        <v>119713800</v>
      </c>
      <c r="K80" s="11"/>
      <c r="L80" s="11">
        <f t="shared" si="69"/>
        <v>119713800</v>
      </c>
      <c r="M80" s="11"/>
      <c r="N80" s="11">
        <f t="shared" si="70"/>
        <v>119713800</v>
      </c>
      <c r="O80" s="11"/>
      <c r="P80" s="9">
        <f t="shared" si="71"/>
        <v>119713800</v>
      </c>
    </row>
    <row r="81" spans="1:16" ht="114" customHeight="1" x14ac:dyDescent="0.25">
      <c r="A81" s="23"/>
      <c r="B81" s="22" t="s">
        <v>192</v>
      </c>
      <c r="C81" s="24" t="s">
        <v>193</v>
      </c>
      <c r="D81" s="11"/>
      <c r="E81" s="11"/>
      <c r="F81" s="11"/>
      <c r="G81" s="11">
        <v>39024600</v>
      </c>
      <c r="H81" s="11">
        <f t="shared" si="73"/>
        <v>39024600</v>
      </c>
      <c r="I81" s="11"/>
      <c r="J81" s="11">
        <f t="shared" si="68"/>
        <v>39024600</v>
      </c>
      <c r="K81" s="11"/>
      <c r="L81" s="11">
        <f t="shared" si="69"/>
        <v>39024600</v>
      </c>
      <c r="M81" s="11">
        <v>66346900</v>
      </c>
      <c r="N81" s="11">
        <f t="shared" si="70"/>
        <v>105371500</v>
      </c>
      <c r="O81" s="11"/>
      <c r="P81" s="9">
        <f t="shared" si="71"/>
        <v>105371500</v>
      </c>
    </row>
    <row r="82" spans="1:16" ht="114.75" customHeight="1" x14ac:dyDescent="0.25">
      <c r="A82" s="23"/>
      <c r="B82" s="22" t="s">
        <v>150</v>
      </c>
      <c r="C82" s="24" t="s">
        <v>151</v>
      </c>
      <c r="D82" s="11">
        <v>17043800</v>
      </c>
      <c r="E82" s="11"/>
      <c r="F82" s="11">
        <f t="shared" si="72"/>
        <v>17043800</v>
      </c>
      <c r="G82" s="11"/>
      <c r="H82" s="11">
        <f t="shared" si="73"/>
        <v>17043800</v>
      </c>
      <c r="I82" s="11"/>
      <c r="J82" s="11">
        <f t="shared" si="68"/>
        <v>17043800</v>
      </c>
      <c r="K82" s="11"/>
      <c r="L82" s="11">
        <f t="shared" si="69"/>
        <v>17043800</v>
      </c>
      <c r="M82" s="11"/>
      <c r="N82" s="11">
        <f t="shared" si="70"/>
        <v>17043800</v>
      </c>
      <c r="O82" s="11"/>
      <c r="P82" s="9">
        <f t="shared" si="71"/>
        <v>17043800</v>
      </c>
    </row>
    <row r="83" spans="1:16" ht="132.75" customHeight="1" x14ac:dyDescent="0.25">
      <c r="A83" s="23"/>
      <c r="B83" s="22" t="s">
        <v>152</v>
      </c>
      <c r="C83" s="24" t="s">
        <v>153</v>
      </c>
      <c r="D83" s="11">
        <v>2023200</v>
      </c>
      <c r="E83" s="11"/>
      <c r="F83" s="11">
        <f t="shared" si="72"/>
        <v>2023200</v>
      </c>
      <c r="G83" s="11"/>
      <c r="H83" s="11">
        <f t="shared" si="73"/>
        <v>2023200</v>
      </c>
      <c r="I83" s="11"/>
      <c r="J83" s="11">
        <f t="shared" si="68"/>
        <v>2023200</v>
      </c>
      <c r="K83" s="11"/>
      <c r="L83" s="11">
        <f t="shared" si="69"/>
        <v>2023200</v>
      </c>
      <c r="M83" s="11"/>
      <c r="N83" s="11">
        <f t="shared" si="70"/>
        <v>2023200</v>
      </c>
      <c r="O83" s="11"/>
      <c r="P83" s="9">
        <f t="shared" si="71"/>
        <v>2023200</v>
      </c>
    </row>
    <row r="84" spans="1:16" ht="69.75" customHeight="1" x14ac:dyDescent="0.25">
      <c r="A84" s="23"/>
      <c r="B84" s="22" t="s">
        <v>154</v>
      </c>
      <c r="C84" s="24" t="s">
        <v>155</v>
      </c>
      <c r="D84" s="11">
        <v>5010000</v>
      </c>
      <c r="E84" s="11"/>
      <c r="F84" s="11">
        <f t="shared" si="72"/>
        <v>5010000</v>
      </c>
      <c r="G84" s="11"/>
      <c r="H84" s="11">
        <f t="shared" si="73"/>
        <v>5010000</v>
      </c>
      <c r="I84" s="11"/>
      <c r="J84" s="11">
        <f t="shared" si="68"/>
        <v>5010000</v>
      </c>
      <c r="K84" s="11"/>
      <c r="L84" s="11">
        <f t="shared" si="69"/>
        <v>5010000</v>
      </c>
      <c r="M84" s="11"/>
      <c r="N84" s="11">
        <f t="shared" si="70"/>
        <v>5010000</v>
      </c>
      <c r="O84" s="11"/>
      <c r="P84" s="9">
        <f t="shared" si="71"/>
        <v>5010000</v>
      </c>
    </row>
    <row r="85" spans="1:16" ht="101.25" customHeight="1" x14ac:dyDescent="0.25">
      <c r="A85" s="23"/>
      <c r="B85" s="22" t="s">
        <v>156</v>
      </c>
      <c r="C85" s="24" t="s">
        <v>157</v>
      </c>
      <c r="D85" s="11">
        <v>12455700</v>
      </c>
      <c r="E85" s="11"/>
      <c r="F85" s="11">
        <f t="shared" si="72"/>
        <v>12455700</v>
      </c>
      <c r="G85" s="11"/>
      <c r="H85" s="11">
        <f t="shared" si="73"/>
        <v>12455700</v>
      </c>
      <c r="I85" s="11"/>
      <c r="J85" s="11">
        <f t="shared" si="68"/>
        <v>12455700</v>
      </c>
      <c r="K85" s="11"/>
      <c r="L85" s="11">
        <f t="shared" si="69"/>
        <v>12455700</v>
      </c>
      <c r="M85" s="11"/>
      <c r="N85" s="11">
        <f t="shared" si="70"/>
        <v>12455700</v>
      </c>
      <c r="O85" s="11"/>
      <c r="P85" s="9">
        <f t="shared" si="71"/>
        <v>12455700</v>
      </c>
    </row>
    <row r="86" spans="1:16" ht="179.25" customHeight="1" x14ac:dyDescent="0.25">
      <c r="A86" s="23"/>
      <c r="B86" s="22" t="s">
        <v>158</v>
      </c>
      <c r="C86" s="24" t="s">
        <v>159</v>
      </c>
      <c r="D86" s="11">
        <v>3994000</v>
      </c>
      <c r="E86" s="11"/>
      <c r="F86" s="11">
        <f t="shared" si="72"/>
        <v>3994000</v>
      </c>
      <c r="G86" s="11"/>
      <c r="H86" s="11">
        <f t="shared" si="73"/>
        <v>3994000</v>
      </c>
      <c r="I86" s="11"/>
      <c r="J86" s="11">
        <f t="shared" si="68"/>
        <v>3994000</v>
      </c>
      <c r="K86" s="11"/>
      <c r="L86" s="11">
        <f t="shared" si="69"/>
        <v>3994000</v>
      </c>
      <c r="M86" s="11"/>
      <c r="N86" s="11">
        <f t="shared" si="70"/>
        <v>3994000</v>
      </c>
      <c r="O86" s="11"/>
      <c r="P86" s="9">
        <f t="shared" si="71"/>
        <v>3994000</v>
      </c>
    </row>
    <row r="87" spans="1:16" ht="84" customHeight="1" x14ac:dyDescent="0.25">
      <c r="A87" s="23"/>
      <c r="B87" s="22" t="s">
        <v>167</v>
      </c>
      <c r="C87" s="24" t="s">
        <v>168</v>
      </c>
      <c r="D87" s="11"/>
      <c r="E87" s="11">
        <v>82068900</v>
      </c>
      <c r="F87" s="11">
        <f t="shared" si="72"/>
        <v>82068900</v>
      </c>
      <c r="G87" s="11"/>
      <c r="H87" s="11">
        <f t="shared" si="73"/>
        <v>82068900</v>
      </c>
      <c r="I87" s="11"/>
      <c r="J87" s="11">
        <f t="shared" si="68"/>
        <v>82068900</v>
      </c>
      <c r="K87" s="11"/>
      <c r="L87" s="11">
        <f t="shared" si="69"/>
        <v>82068900</v>
      </c>
      <c r="M87" s="11">
        <v>23461800</v>
      </c>
      <c r="N87" s="11">
        <f t="shared" si="70"/>
        <v>105530700</v>
      </c>
      <c r="O87" s="11"/>
      <c r="P87" s="9">
        <f t="shared" si="71"/>
        <v>105530700</v>
      </c>
    </row>
    <row r="88" spans="1:16" ht="51" customHeight="1" x14ac:dyDescent="0.25">
      <c r="A88" s="23"/>
      <c r="B88" s="22" t="s">
        <v>169</v>
      </c>
      <c r="C88" s="24" t="s">
        <v>170</v>
      </c>
      <c r="D88" s="11"/>
      <c r="E88" s="11">
        <v>131889100</v>
      </c>
      <c r="F88" s="11">
        <f t="shared" si="72"/>
        <v>131889100</v>
      </c>
      <c r="G88" s="11"/>
      <c r="H88" s="11">
        <f t="shared" si="73"/>
        <v>131889100</v>
      </c>
      <c r="I88" s="11"/>
      <c r="J88" s="11">
        <f t="shared" si="68"/>
        <v>131889100</v>
      </c>
      <c r="K88" s="11"/>
      <c r="L88" s="11">
        <f t="shared" si="69"/>
        <v>131889100</v>
      </c>
      <c r="M88" s="11"/>
      <c r="N88" s="11">
        <f t="shared" si="70"/>
        <v>131889100</v>
      </c>
      <c r="O88" s="11"/>
      <c r="P88" s="9">
        <f t="shared" si="71"/>
        <v>131889100</v>
      </c>
    </row>
    <row r="89" spans="1:16" ht="84" customHeight="1" x14ac:dyDescent="0.25">
      <c r="A89" s="23"/>
      <c r="B89" s="22" t="s">
        <v>81</v>
      </c>
      <c r="C89" s="24" t="s">
        <v>141</v>
      </c>
      <c r="D89" s="11">
        <v>138123000</v>
      </c>
      <c r="E89" s="11"/>
      <c r="F89" s="11">
        <f t="shared" si="72"/>
        <v>138123000</v>
      </c>
      <c r="G89" s="11"/>
      <c r="H89" s="11">
        <f t="shared" si="73"/>
        <v>138123000</v>
      </c>
      <c r="I89" s="11"/>
      <c r="J89" s="11">
        <f t="shared" si="68"/>
        <v>138123000</v>
      </c>
      <c r="K89" s="11"/>
      <c r="L89" s="11">
        <f t="shared" si="69"/>
        <v>138123000</v>
      </c>
      <c r="M89" s="11"/>
      <c r="N89" s="11">
        <f t="shared" si="70"/>
        <v>138123000</v>
      </c>
      <c r="O89" s="11"/>
      <c r="P89" s="9">
        <f t="shared" si="71"/>
        <v>138123000</v>
      </c>
    </row>
    <row r="90" spans="1:16" ht="66.75" customHeight="1" x14ac:dyDescent="0.25">
      <c r="A90" s="23"/>
      <c r="B90" s="22" t="s">
        <v>171</v>
      </c>
      <c r="C90" s="24" t="s">
        <v>172</v>
      </c>
      <c r="D90" s="11"/>
      <c r="E90" s="11">
        <v>577831800</v>
      </c>
      <c r="F90" s="11">
        <f t="shared" si="72"/>
        <v>577831800</v>
      </c>
      <c r="G90" s="11"/>
      <c r="H90" s="11">
        <f t="shared" si="73"/>
        <v>577831800</v>
      </c>
      <c r="I90" s="11"/>
      <c r="J90" s="11">
        <f t="shared" si="68"/>
        <v>577831800</v>
      </c>
      <c r="K90" s="11">
        <v>-522222800</v>
      </c>
      <c r="L90" s="11">
        <f t="shared" si="69"/>
        <v>55609000</v>
      </c>
      <c r="M90" s="11"/>
      <c r="N90" s="11">
        <f t="shared" si="70"/>
        <v>55609000</v>
      </c>
      <c r="O90" s="11"/>
      <c r="P90" s="9">
        <f t="shared" si="71"/>
        <v>55609000</v>
      </c>
    </row>
    <row r="91" spans="1:16" ht="83.25" customHeight="1" x14ac:dyDescent="0.25">
      <c r="A91" s="23"/>
      <c r="B91" s="22" t="s">
        <v>130</v>
      </c>
      <c r="C91" s="24" t="s">
        <v>131</v>
      </c>
      <c r="D91" s="11">
        <v>214508700</v>
      </c>
      <c r="E91" s="11"/>
      <c r="F91" s="11">
        <f t="shared" si="72"/>
        <v>214508700</v>
      </c>
      <c r="G91" s="11"/>
      <c r="H91" s="11">
        <f t="shared" si="73"/>
        <v>214508700</v>
      </c>
      <c r="I91" s="11"/>
      <c r="J91" s="11">
        <f t="shared" si="68"/>
        <v>214508700</v>
      </c>
      <c r="K91" s="11"/>
      <c r="L91" s="11">
        <f t="shared" si="69"/>
        <v>214508700</v>
      </c>
      <c r="M91" s="11"/>
      <c r="N91" s="11">
        <f t="shared" si="70"/>
        <v>214508700</v>
      </c>
      <c r="O91" s="11"/>
      <c r="P91" s="9">
        <f t="shared" si="71"/>
        <v>214508700</v>
      </c>
    </row>
    <row r="92" spans="1:16" ht="66.75" customHeight="1" x14ac:dyDescent="0.25">
      <c r="A92" s="23"/>
      <c r="B92" s="22" t="s">
        <v>178</v>
      </c>
      <c r="C92" s="24" t="s">
        <v>179</v>
      </c>
      <c r="D92" s="11"/>
      <c r="E92" s="11">
        <v>5223100</v>
      </c>
      <c r="F92" s="11">
        <f t="shared" si="72"/>
        <v>5223100</v>
      </c>
      <c r="G92" s="11"/>
      <c r="H92" s="11">
        <f t="shared" si="73"/>
        <v>5223100</v>
      </c>
      <c r="I92" s="11"/>
      <c r="J92" s="11">
        <f t="shared" si="68"/>
        <v>5223100</v>
      </c>
      <c r="K92" s="11"/>
      <c r="L92" s="11">
        <f t="shared" si="69"/>
        <v>5223100</v>
      </c>
      <c r="M92" s="11"/>
      <c r="N92" s="11">
        <f t="shared" si="70"/>
        <v>5223100</v>
      </c>
      <c r="O92" s="11"/>
      <c r="P92" s="9">
        <f t="shared" si="71"/>
        <v>5223100</v>
      </c>
    </row>
    <row r="93" spans="1:16" ht="51" customHeight="1" x14ac:dyDescent="0.25">
      <c r="A93" s="23"/>
      <c r="B93" s="22" t="s">
        <v>196</v>
      </c>
      <c r="C93" s="24" t="s">
        <v>197</v>
      </c>
      <c r="D93" s="11"/>
      <c r="E93" s="11"/>
      <c r="F93" s="11">
        <v>0</v>
      </c>
      <c r="G93" s="11">
        <v>36068000</v>
      </c>
      <c r="H93" s="11">
        <f>F93+G93</f>
        <v>36068000</v>
      </c>
      <c r="I93" s="11"/>
      <c r="J93" s="11">
        <f t="shared" si="68"/>
        <v>36068000</v>
      </c>
      <c r="K93" s="11"/>
      <c r="L93" s="11">
        <f t="shared" si="69"/>
        <v>36068000</v>
      </c>
      <c r="M93" s="11"/>
      <c r="N93" s="11">
        <f t="shared" si="70"/>
        <v>36068000</v>
      </c>
      <c r="O93" s="11"/>
      <c r="P93" s="9">
        <f t="shared" si="71"/>
        <v>36068000</v>
      </c>
    </row>
    <row r="94" spans="1:16" ht="53.25" customHeight="1" x14ac:dyDescent="0.25">
      <c r="A94" s="23"/>
      <c r="B94" s="22" t="s">
        <v>161</v>
      </c>
      <c r="C94" s="24" t="s">
        <v>162</v>
      </c>
      <c r="D94" s="11">
        <f>14611600+1039700</f>
        <v>15651300</v>
      </c>
      <c r="E94" s="11"/>
      <c r="F94" s="11">
        <f t="shared" si="72"/>
        <v>15651300</v>
      </c>
      <c r="G94" s="11">
        <v>29346800</v>
      </c>
      <c r="H94" s="11">
        <f t="shared" si="73"/>
        <v>44998100</v>
      </c>
      <c r="I94" s="11"/>
      <c r="J94" s="11">
        <f t="shared" si="68"/>
        <v>44998100</v>
      </c>
      <c r="K94" s="11">
        <v>-29346800</v>
      </c>
      <c r="L94" s="11">
        <f t="shared" si="69"/>
        <v>15651300</v>
      </c>
      <c r="M94" s="11"/>
      <c r="N94" s="11">
        <f t="shared" si="70"/>
        <v>15651300</v>
      </c>
      <c r="O94" s="11">
        <v>10672900</v>
      </c>
      <c r="P94" s="9">
        <f t="shared" si="71"/>
        <v>26324200</v>
      </c>
    </row>
    <row r="95" spans="1:16" ht="65.25" customHeight="1" x14ac:dyDescent="0.25">
      <c r="A95" s="23"/>
      <c r="B95" s="22" t="s">
        <v>163</v>
      </c>
      <c r="C95" s="24" t="s">
        <v>164</v>
      </c>
      <c r="D95" s="11">
        <v>2000000</v>
      </c>
      <c r="E95" s="11"/>
      <c r="F95" s="11">
        <f t="shared" si="72"/>
        <v>2000000</v>
      </c>
      <c r="G95" s="11"/>
      <c r="H95" s="11">
        <f t="shared" si="73"/>
        <v>2000000</v>
      </c>
      <c r="I95" s="11"/>
      <c r="J95" s="11">
        <f t="shared" si="68"/>
        <v>2000000</v>
      </c>
      <c r="K95" s="11"/>
      <c r="L95" s="11">
        <f t="shared" si="69"/>
        <v>2000000</v>
      </c>
      <c r="M95" s="11"/>
      <c r="N95" s="11">
        <f t="shared" si="70"/>
        <v>2000000</v>
      </c>
      <c r="O95" s="11"/>
      <c r="P95" s="9">
        <f t="shared" si="71"/>
        <v>2000000</v>
      </c>
    </row>
    <row r="96" spans="1:16" ht="132" customHeight="1" x14ac:dyDescent="0.25">
      <c r="A96" s="23"/>
      <c r="B96" s="22" t="s">
        <v>233</v>
      </c>
      <c r="C96" s="22" t="s">
        <v>234</v>
      </c>
      <c r="D96" s="24"/>
      <c r="E96" s="11"/>
      <c r="F96" s="11"/>
      <c r="G96" s="11"/>
      <c r="H96" s="11"/>
      <c r="I96" s="11"/>
      <c r="J96" s="11">
        <f t="shared" si="68"/>
        <v>0</v>
      </c>
      <c r="K96" s="11">
        <v>74217900</v>
      </c>
      <c r="L96" s="11">
        <f t="shared" si="69"/>
        <v>74217900</v>
      </c>
      <c r="M96" s="11"/>
      <c r="N96" s="11">
        <f t="shared" si="70"/>
        <v>74217900</v>
      </c>
      <c r="O96" s="11"/>
      <c r="P96" s="9">
        <f t="shared" si="71"/>
        <v>74217900</v>
      </c>
    </row>
    <row r="97" spans="1:16" ht="34.5" customHeight="1" x14ac:dyDescent="0.25">
      <c r="A97" s="23"/>
      <c r="B97" s="19" t="s">
        <v>107</v>
      </c>
      <c r="C97" s="19" t="s">
        <v>108</v>
      </c>
      <c r="D97" s="3">
        <f>SUM(D98:D117)</f>
        <v>2363720500</v>
      </c>
      <c r="E97" s="3">
        <f>SUM(E98:E117)</f>
        <v>22180800</v>
      </c>
      <c r="F97" s="3">
        <f>SUM(F98:F117)</f>
        <v>2385901300</v>
      </c>
      <c r="G97" s="3">
        <f>SUM(G98:G117)</f>
        <v>356551000</v>
      </c>
      <c r="H97" s="3">
        <f>SUM(H98:H117)</f>
        <v>2742452300</v>
      </c>
      <c r="I97" s="3">
        <f t="shared" ref="I97" si="74">SUM(I98:I117)</f>
        <v>0</v>
      </c>
      <c r="J97" s="3">
        <f>SUM(J98:J117)</f>
        <v>2742452300</v>
      </c>
      <c r="K97" s="3">
        <f t="shared" ref="K97" si="75">SUM(K98:K117)</f>
        <v>2765660</v>
      </c>
      <c r="L97" s="3">
        <f>SUM(L98:L117)</f>
        <v>2745217960</v>
      </c>
      <c r="M97" s="3">
        <f t="shared" ref="M97:P97" si="76">SUM(M98:M117)</f>
        <v>27149700</v>
      </c>
      <c r="N97" s="3">
        <f t="shared" si="76"/>
        <v>2772367660</v>
      </c>
      <c r="O97" s="3">
        <f t="shared" si="76"/>
        <v>-308523813</v>
      </c>
      <c r="P97" s="3">
        <f t="shared" si="76"/>
        <v>2463843847</v>
      </c>
    </row>
    <row r="98" spans="1:16" ht="68.25" customHeight="1" x14ac:dyDescent="0.25">
      <c r="A98" s="23"/>
      <c r="B98" s="22" t="s">
        <v>102</v>
      </c>
      <c r="C98" s="24" t="s">
        <v>66</v>
      </c>
      <c r="D98" s="11">
        <v>12613900</v>
      </c>
      <c r="E98" s="11"/>
      <c r="F98" s="11">
        <f>D98+E98</f>
        <v>12613900</v>
      </c>
      <c r="G98" s="11"/>
      <c r="H98" s="11">
        <f>F98+G98</f>
        <v>12613900</v>
      </c>
      <c r="I98" s="11"/>
      <c r="J98" s="11">
        <f>H98+I98</f>
        <v>12613900</v>
      </c>
      <c r="K98" s="11"/>
      <c r="L98" s="11">
        <f>J98+K98</f>
        <v>12613900</v>
      </c>
      <c r="M98" s="11"/>
      <c r="N98" s="11">
        <f>L98+M98</f>
        <v>12613900</v>
      </c>
      <c r="O98" s="11"/>
      <c r="P98" s="11">
        <f>N98+O98</f>
        <v>12613900</v>
      </c>
    </row>
    <row r="99" spans="1:16" ht="84" customHeight="1" x14ac:dyDescent="0.25">
      <c r="A99" s="23"/>
      <c r="B99" s="22" t="s">
        <v>147</v>
      </c>
      <c r="C99" s="24" t="s">
        <v>148</v>
      </c>
      <c r="D99" s="11">
        <v>1350900</v>
      </c>
      <c r="E99" s="11"/>
      <c r="F99" s="11">
        <f t="shared" ref="F99:F117" si="77">D99+E99</f>
        <v>1350900</v>
      </c>
      <c r="G99" s="11"/>
      <c r="H99" s="11">
        <f t="shared" ref="H99:H117" si="78">F99+G99</f>
        <v>1350900</v>
      </c>
      <c r="I99" s="11"/>
      <c r="J99" s="11">
        <f t="shared" ref="J99:J117" si="79">H99+I99</f>
        <v>1350900</v>
      </c>
      <c r="K99" s="11"/>
      <c r="L99" s="11">
        <f t="shared" ref="L99:L117" si="80">J99+K99</f>
        <v>1350900</v>
      </c>
      <c r="M99" s="11"/>
      <c r="N99" s="11">
        <f t="shared" ref="N99:N117" si="81">L99+M99</f>
        <v>1350900</v>
      </c>
      <c r="O99" s="11"/>
      <c r="P99" s="11">
        <f t="shared" ref="P99:P117" si="82">N99+O99</f>
        <v>1350900</v>
      </c>
    </row>
    <row r="100" spans="1:16" ht="54" customHeight="1" x14ac:dyDescent="0.25">
      <c r="A100" s="23"/>
      <c r="B100" s="22" t="s">
        <v>82</v>
      </c>
      <c r="C100" s="24" t="s">
        <v>68</v>
      </c>
      <c r="D100" s="11">
        <v>8422100</v>
      </c>
      <c r="E100" s="11">
        <v>33000</v>
      </c>
      <c r="F100" s="11">
        <f t="shared" si="77"/>
        <v>8455100</v>
      </c>
      <c r="G100" s="11"/>
      <c r="H100" s="11">
        <f t="shared" si="78"/>
        <v>8455100</v>
      </c>
      <c r="I100" s="11"/>
      <c r="J100" s="11">
        <f t="shared" si="79"/>
        <v>8455100</v>
      </c>
      <c r="K100" s="11"/>
      <c r="L100" s="11">
        <f t="shared" si="80"/>
        <v>8455100</v>
      </c>
      <c r="M100" s="11"/>
      <c r="N100" s="11">
        <f t="shared" si="81"/>
        <v>8455100</v>
      </c>
      <c r="O100" s="11"/>
      <c r="P100" s="11">
        <f t="shared" si="82"/>
        <v>8455100</v>
      </c>
    </row>
    <row r="101" spans="1:16" ht="50.25" customHeight="1" x14ac:dyDescent="0.25">
      <c r="A101" s="23"/>
      <c r="B101" s="22" t="s">
        <v>83</v>
      </c>
      <c r="C101" s="24" t="s">
        <v>67</v>
      </c>
      <c r="D101" s="11">
        <v>143520000</v>
      </c>
      <c r="E101" s="11">
        <v>27474900</v>
      </c>
      <c r="F101" s="11">
        <f t="shared" si="77"/>
        <v>170994900</v>
      </c>
      <c r="G101" s="11"/>
      <c r="H101" s="11">
        <f t="shared" si="78"/>
        <v>170994900</v>
      </c>
      <c r="I101" s="11"/>
      <c r="J101" s="11">
        <f t="shared" si="79"/>
        <v>170994900</v>
      </c>
      <c r="K101" s="11"/>
      <c r="L101" s="11">
        <f t="shared" si="80"/>
        <v>170994900</v>
      </c>
      <c r="M101" s="11"/>
      <c r="N101" s="11">
        <f t="shared" si="81"/>
        <v>170994900</v>
      </c>
      <c r="O101" s="11">
        <v>650100</v>
      </c>
      <c r="P101" s="11">
        <f t="shared" si="82"/>
        <v>171645000</v>
      </c>
    </row>
    <row r="102" spans="1:16" ht="165" customHeight="1" x14ac:dyDescent="0.25">
      <c r="A102" s="23"/>
      <c r="B102" s="22" t="s">
        <v>115</v>
      </c>
      <c r="C102" s="24" t="s">
        <v>249</v>
      </c>
      <c r="D102" s="11">
        <v>7875900</v>
      </c>
      <c r="E102" s="11"/>
      <c r="F102" s="11">
        <f t="shared" si="77"/>
        <v>7875900</v>
      </c>
      <c r="G102" s="11"/>
      <c r="H102" s="11">
        <f t="shared" si="78"/>
        <v>7875900</v>
      </c>
      <c r="I102" s="11"/>
      <c r="J102" s="11">
        <f t="shared" si="79"/>
        <v>7875900</v>
      </c>
      <c r="K102" s="11"/>
      <c r="L102" s="11">
        <f t="shared" si="80"/>
        <v>7875900</v>
      </c>
      <c r="M102" s="11"/>
      <c r="N102" s="11">
        <f t="shared" si="81"/>
        <v>7875900</v>
      </c>
      <c r="O102" s="11"/>
      <c r="P102" s="11">
        <f t="shared" si="82"/>
        <v>7875900</v>
      </c>
    </row>
    <row r="103" spans="1:16" ht="102" customHeight="1" x14ac:dyDescent="0.25">
      <c r="A103" s="23"/>
      <c r="B103" s="22" t="s">
        <v>116</v>
      </c>
      <c r="C103" s="24" t="s">
        <v>239</v>
      </c>
      <c r="D103" s="11">
        <v>20911100</v>
      </c>
      <c r="E103" s="11">
        <v>-20911100</v>
      </c>
      <c r="F103" s="11">
        <f t="shared" si="77"/>
        <v>0</v>
      </c>
      <c r="G103" s="11">
        <v>8919300</v>
      </c>
      <c r="H103" s="11">
        <f t="shared" si="78"/>
        <v>8919300</v>
      </c>
      <c r="I103" s="11"/>
      <c r="J103" s="11">
        <f t="shared" si="79"/>
        <v>8919300</v>
      </c>
      <c r="K103" s="11"/>
      <c r="L103" s="11">
        <f t="shared" si="80"/>
        <v>8919300</v>
      </c>
      <c r="M103" s="11">
        <v>840200</v>
      </c>
      <c r="N103" s="11">
        <f t="shared" si="81"/>
        <v>9759500</v>
      </c>
      <c r="O103" s="11"/>
      <c r="P103" s="11">
        <f t="shared" si="82"/>
        <v>9759500</v>
      </c>
    </row>
    <row r="104" spans="1:16" ht="100.5" customHeight="1" x14ac:dyDescent="0.25">
      <c r="A104" s="23"/>
      <c r="B104" s="22" t="s">
        <v>95</v>
      </c>
      <c r="C104" s="24" t="s">
        <v>74</v>
      </c>
      <c r="D104" s="11">
        <v>31956300</v>
      </c>
      <c r="E104" s="11"/>
      <c r="F104" s="11">
        <f t="shared" si="77"/>
        <v>31956300</v>
      </c>
      <c r="G104" s="11"/>
      <c r="H104" s="11">
        <f t="shared" si="78"/>
        <v>31956300</v>
      </c>
      <c r="I104" s="11"/>
      <c r="J104" s="11">
        <f t="shared" si="79"/>
        <v>31956300</v>
      </c>
      <c r="K104" s="11"/>
      <c r="L104" s="11">
        <f t="shared" si="80"/>
        <v>31956300</v>
      </c>
      <c r="M104" s="11"/>
      <c r="N104" s="11">
        <f t="shared" si="81"/>
        <v>31956300</v>
      </c>
      <c r="O104" s="11">
        <v>-3549000</v>
      </c>
      <c r="P104" s="11">
        <f t="shared" si="82"/>
        <v>28407300</v>
      </c>
    </row>
    <row r="105" spans="1:16" ht="115.5" customHeight="1" x14ac:dyDescent="0.25">
      <c r="A105" s="23"/>
      <c r="B105" s="22" t="s">
        <v>202</v>
      </c>
      <c r="C105" s="24" t="s">
        <v>250</v>
      </c>
      <c r="D105" s="11"/>
      <c r="E105" s="11"/>
      <c r="F105" s="11"/>
      <c r="G105" s="11">
        <v>6880400</v>
      </c>
      <c r="H105" s="11">
        <f t="shared" si="78"/>
        <v>6880400</v>
      </c>
      <c r="I105" s="11"/>
      <c r="J105" s="11">
        <f t="shared" si="79"/>
        <v>6880400</v>
      </c>
      <c r="K105" s="11"/>
      <c r="L105" s="11">
        <f t="shared" si="80"/>
        <v>6880400</v>
      </c>
      <c r="M105" s="11">
        <v>3197200</v>
      </c>
      <c r="N105" s="11">
        <f t="shared" si="81"/>
        <v>10077600</v>
      </c>
      <c r="O105" s="11"/>
      <c r="P105" s="11">
        <f t="shared" si="82"/>
        <v>10077600</v>
      </c>
    </row>
    <row r="106" spans="1:16" ht="99.75" customHeight="1" x14ac:dyDescent="0.25">
      <c r="A106" s="23"/>
      <c r="B106" s="22" t="s">
        <v>121</v>
      </c>
      <c r="C106" s="24" t="s">
        <v>72</v>
      </c>
      <c r="D106" s="11">
        <v>114138400</v>
      </c>
      <c r="E106" s="11"/>
      <c r="F106" s="11">
        <f t="shared" si="77"/>
        <v>114138400</v>
      </c>
      <c r="G106" s="11"/>
      <c r="H106" s="11">
        <f t="shared" si="78"/>
        <v>114138400</v>
      </c>
      <c r="I106" s="11"/>
      <c r="J106" s="11">
        <f t="shared" si="79"/>
        <v>114138400</v>
      </c>
      <c r="K106" s="11">
        <v>2765660</v>
      </c>
      <c r="L106" s="11">
        <f t="shared" si="80"/>
        <v>116904060</v>
      </c>
      <c r="M106" s="11"/>
      <c r="N106" s="11">
        <f t="shared" si="81"/>
        <v>116904060</v>
      </c>
      <c r="O106" s="11">
        <v>24787</v>
      </c>
      <c r="P106" s="11">
        <f t="shared" si="82"/>
        <v>116928847</v>
      </c>
    </row>
    <row r="107" spans="1:16" ht="85.5" customHeight="1" x14ac:dyDescent="0.25">
      <c r="A107" s="23"/>
      <c r="B107" s="22" t="s">
        <v>123</v>
      </c>
      <c r="C107" s="24" t="s">
        <v>113</v>
      </c>
      <c r="D107" s="11">
        <v>30900</v>
      </c>
      <c r="E107" s="11"/>
      <c r="F107" s="11">
        <f t="shared" si="77"/>
        <v>30900</v>
      </c>
      <c r="G107" s="11"/>
      <c r="H107" s="11">
        <f t="shared" si="78"/>
        <v>30900</v>
      </c>
      <c r="I107" s="11"/>
      <c r="J107" s="11">
        <f t="shared" si="79"/>
        <v>30900</v>
      </c>
      <c r="K107" s="11"/>
      <c r="L107" s="11">
        <f t="shared" si="80"/>
        <v>30900</v>
      </c>
      <c r="M107" s="11"/>
      <c r="N107" s="11">
        <f t="shared" si="81"/>
        <v>30900</v>
      </c>
      <c r="O107" s="11">
        <v>10300</v>
      </c>
      <c r="P107" s="11">
        <f t="shared" si="82"/>
        <v>41200</v>
      </c>
    </row>
    <row r="108" spans="1:16" ht="51.75" customHeight="1" x14ac:dyDescent="0.25">
      <c r="A108" s="23"/>
      <c r="B108" s="22" t="s">
        <v>84</v>
      </c>
      <c r="C108" s="24" t="s">
        <v>65</v>
      </c>
      <c r="D108" s="11">
        <v>1030115600</v>
      </c>
      <c r="E108" s="11"/>
      <c r="F108" s="11">
        <f t="shared" si="77"/>
        <v>1030115600</v>
      </c>
      <c r="G108" s="11"/>
      <c r="H108" s="11">
        <f t="shared" si="78"/>
        <v>1030115600</v>
      </c>
      <c r="I108" s="11"/>
      <c r="J108" s="11">
        <f t="shared" si="79"/>
        <v>1030115600</v>
      </c>
      <c r="K108" s="11"/>
      <c r="L108" s="11">
        <f t="shared" si="80"/>
        <v>1030115600</v>
      </c>
      <c r="M108" s="11"/>
      <c r="N108" s="11">
        <f t="shared" si="81"/>
        <v>1030115600</v>
      </c>
      <c r="O108" s="11">
        <v>-111335600</v>
      </c>
      <c r="P108" s="11">
        <f t="shared" si="82"/>
        <v>918780000</v>
      </c>
    </row>
    <row r="109" spans="1:16" ht="69" customHeight="1" x14ac:dyDescent="0.25">
      <c r="A109" s="23"/>
      <c r="B109" s="22" t="s">
        <v>90</v>
      </c>
      <c r="C109" s="24" t="s">
        <v>69</v>
      </c>
      <c r="D109" s="11">
        <v>8416000</v>
      </c>
      <c r="E109" s="11"/>
      <c r="F109" s="11">
        <f t="shared" si="77"/>
        <v>8416000</v>
      </c>
      <c r="G109" s="11"/>
      <c r="H109" s="11">
        <f t="shared" si="78"/>
        <v>8416000</v>
      </c>
      <c r="I109" s="11"/>
      <c r="J109" s="11">
        <f t="shared" si="79"/>
        <v>8416000</v>
      </c>
      <c r="K109" s="11"/>
      <c r="L109" s="11">
        <f t="shared" si="80"/>
        <v>8416000</v>
      </c>
      <c r="M109" s="11"/>
      <c r="N109" s="11">
        <f t="shared" si="81"/>
        <v>8416000</v>
      </c>
      <c r="O109" s="11">
        <v>-800</v>
      </c>
      <c r="P109" s="11">
        <f t="shared" si="82"/>
        <v>8415200</v>
      </c>
    </row>
    <row r="110" spans="1:16" ht="117" customHeight="1" x14ac:dyDescent="0.25">
      <c r="A110" s="23"/>
      <c r="B110" s="22" t="s">
        <v>93</v>
      </c>
      <c r="C110" s="24" t="s">
        <v>114</v>
      </c>
      <c r="D110" s="11">
        <v>7076000</v>
      </c>
      <c r="E110" s="11"/>
      <c r="F110" s="11">
        <f t="shared" si="77"/>
        <v>7076000</v>
      </c>
      <c r="G110" s="11"/>
      <c r="H110" s="11">
        <f t="shared" si="78"/>
        <v>7076000</v>
      </c>
      <c r="I110" s="11"/>
      <c r="J110" s="11">
        <f t="shared" si="79"/>
        <v>7076000</v>
      </c>
      <c r="K110" s="11"/>
      <c r="L110" s="11">
        <f t="shared" si="80"/>
        <v>7076000</v>
      </c>
      <c r="M110" s="11"/>
      <c r="N110" s="11">
        <f t="shared" si="81"/>
        <v>7076000</v>
      </c>
      <c r="O110" s="11">
        <v>-2513800</v>
      </c>
      <c r="P110" s="11">
        <f t="shared" si="82"/>
        <v>4562200</v>
      </c>
    </row>
    <row r="111" spans="1:16" ht="101.25" customHeight="1" x14ac:dyDescent="0.25">
      <c r="A111" s="23"/>
      <c r="B111" s="22" t="s">
        <v>120</v>
      </c>
      <c r="C111" s="24" t="s">
        <v>79</v>
      </c>
      <c r="D111" s="11">
        <v>230600</v>
      </c>
      <c r="E111" s="11"/>
      <c r="F111" s="11">
        <f t="shared" si="77"/>
        <v>230600</v>
      </c>
      <c r="G111" s="11"/>
      <c r="H111" s="11">
        <f t="shared" si="78"/>
        <v>230600</v>
      </c>
      <c r="I111" s="11"/>
      <c r="J111" s="11">
        <f t="shared" si="79"/>
        <v>230600</v>
      </c>
      <c r="K111" s="11"/>
      <c r="L111" s="11">
        <f t="shared" si="80"/>
        <v>230600</v>
      </c>
      <c r="M111" s="11"/>
      <c r="N111" s="11">
        <f t="shared" si="81"/>
        <v>230600</v>
      </c>
      <c r="O111" s="11"/>
      <c r="P111" s="11">
        <f t="shared" si="82"/>
        <v>230600</v>
      </c>
    </row>
    <row r="112" spans="1:16" ht="69" customHeight="1" x14ac:dyDescent="0.25">
      <c r="A112" s="23"/>
      <c r="B112" s="22" t="s">
        <v>91</v>
      </c>
      <c r="C112" s="24" t="s">
        <v>92</v>
      </c>
      <c r="D112" s="11">
        <v>457430400</v>
      </c>
      <c r="E112" s="11"/>
      <c r="F112" s="11">
        <f t="shared" si="77"/>
        <v>457430400</v>
      </c>
      <c r="G112" s="11"/>
      <c r="H112" s="11">
        <f t="shared" si="78"/>
        <v>457430400</v>
      </c>
      <c r="I112" s="11"/>
      <c r="J112" s="11">
        <f t="shared" si="79"/>
        <v>457430400</v>
      </c>
      <c r="K112" s="11"/>
      <c r="L112" s="11">
        <f t="shared" si="80"/>
        <v>457430400</v>
      </c>
      <c r="M112" s="11"/>
      <c r="N112" s="11">
        <f t="shared" si="81"/>
        <v>457430400</v>
      </c>
      <c r="O112" s="11">
        <v>-116369400</v>
      </c>
      <c r="P112" s="11">
        <f t="shared" si="82"/>
        <v>341061000</v>
      </c>
    </row>
    <row r="113" spans="1:16" ht="147.75" customHeight="1" x14ac:dyDescent="0.25">
      <c r="A113" s="23"/>
      <c r="B113" s="22" t="s">
        <v>94</v>
      </c>
      <c r="C113" s="24" t="s">
        <v>73</v>
      </c>
      <c r="D113" s="11">
        <v>399616500</v>
      </c>
      <c r="E113" s="11"/>
      <c r="F113" s="11">
        <f t="shared" si="77"/>
        <v>399616500</v>
      </c>
      <c r="G113" s="11"/>
      <c r="H113" s="11">
        <f t="shared" si="78"/>
        <v>399616500</v>
      </c>
      <c r="I113" s="11"/>
      <c r="J113" s="11">
        <f t="shared" si="79"/>
        <v>399616500</v>
      </c>
      <c r="K113" s="11"/>
      <c r="L113" s="11">
        <f t="shared" si="80"/>
        <v>399616500</v>
      </c>
      <c r="M113" s="11"/>
      <c r="N113" s="11">
        <f t="shared" si="81"/>
        <v>399616500</v>
      </c>
      <c r="O113" s="11">
        <v>-41792000</v>
      </c>
      <c r="P113" s="11">
        <f t="shared" si="82"/>
        <v>357824500</v>
      </c>
    </row>
    <row r="114" spans="1:16" ht="164.25" customHeight="1" x14ac:dyDescent="0.25">
      <c r="A114" s="23"/>
      <c r="B114" s="22" t="s">
        <v>206</v>
      </c>
      <c r="C114" s="24" t="s">
        <v>207</v>
      </c>
      <c r="D114" s="11"/>
      <c r="E114" s="11"/>
      <c r="F114" s="11">
        <v>0</v>
      </c>
      <c r="G114" s="11">
        <v>184118800</v>
      </c>
      <c r="H114" s="11">
        <f t="shared" si="78"/>
        <v>184118800</v>
      </c>
      <c r="I114" s="11"/>
      <c r="J114" s="11">
        <f t="shared" si="79"/>
        <v>184118800</v>
      </c>
      <c r="K114" s="11"/>
      <c r="L114" s="11">
        <f t="shared" si="80"/>
        <v>184118800</v>
      </c>
      <c r="M114" s="11">
        <v>14274200</v>
      </c>
      <c r="N114" s="11">
        <f t="shared" si="81"/>
        <v>198393000</v>
      </c>
      <c r="O114" s="11">
        <v>5998100</v>
      </c>
      <c r="P114" s="11">
        <f t="shared" si="82"/>
        <v>204391100</v>
      </c>
    </row>
    <row r="115" spans="1:16" ht="66.75" customHeight="1" x14ac:dyDescent="0.25">
      <c r="A115" s="23"/>
      <c r="B115" s="22" t="s">
        <v>85</v>
      </c>
      <c r="C115" s="24" t="s">
        <v>80</v>
      </c>
      <c r="D115" s="11">
        <v>14798800</v>
      </c>
      <c r="E115" s="11"/>
      <c r="F115" s="11">
        <f t="shared" si="77"/>
        <v>14798800</v>
      </c>
      <c r="G115" s="11"/>
      <c r="H115" s="11">
        <f t="shared" si="78"/>
        <v>14798800</v>
      </c>
      <c r="I115" s="11"/>
      <c r="J115" s="11">
        <f t="shared" si="79"/>
        <v>14798800</v>
      </c>
      <c r="K115" s="11"/>
      <c r="L115" s="11">
        <f t="shared" si="80"/>
        <v>14798800</v>
      </c>
      <c r="M115" s="11"/>
      <c r="N115" s="11">
        <f t="shared" si="81"/>
        <v>14798800</v>
      </c>
      <c r="O115" s="11">
        <v>704300</v>
      </c>
      <c r="P115" s="11">
        <f t="shared" si="82"/>
        <v>15503100</v>
      </c>
    </row>
    <row r="116" spans="1:16" ht="86.25" customHeight="1" x14ac:dyDescent="0.25">
      <c r="A116" s="23"/>
      <c r="B116" s="22" t="s">
        <v>208</v>
      </c>
      <c r="C116" s="24" t="s">
        <v>245</v>
      </c>
      <c r="D116" s="11"/>
      <c r="E116" s="11"/>
      <c r="F116" s="11">
        <v>0</v>
      </c>
      <c r="G116" s="11">
        <v>156632500</v>
      </c>
      <c r="H116" s="11">
        <f t="shared" si="78"/>
        <v>156632500</v>
      </c>
      <c r="I116" s="11"/>
      <c r="J116" s="11">
        <f t="shared" si="79"/>
        <v>156632500</v>
      </c>
      <c r="K116" s="11"/>
      <c r="L116" s="11">
        <f t="shared" si="80"/>
        <v>156632500</v>
      </c>
      <c r="M116" s="11"/>
      <c r="N116" s="11">
        <f t="shared" si="81"/>
        <v>156632500</v>
      </c>
      <c r="O116" s="11">
        <v>-11250800</v>
      </c>
      <c r="P116" s="11">
        <f t="shared" si="82"/>
        <v>145381700</v>
      </c>
    </row>
    <row r="117" spans="1:16" s="23" customFormat="1" ht="54.75" customHeight="1" x14ac:dyDescent="0.25">
      <c r="B117" s="22" t="s">
        <v>117</v>
      </c>
      <c r="C117" s="24" t="s">
        <v>214</v>
      </c>
      <c r="D117" s="11">
        <v>105217100</v>
      </c>
      <c r="E117" s="11">
        <v>15584000</v>
      </c>
      <c r="F117" s="11">
        <f t="shared" si="77"/>
        <v>120801100</v>
      </c>
      <c r="G117" s="11"/>
      <c r="H117" s="11">
        <f t="shared" si="78"/>
        <v>120801100</v>
      </c>
      <c r="I117" s="11"/>
      <c r="J117" s="11">
        <f t="shared" si="79"/>
        <v>120801100</v>
      </c>
      <c r="K117" s="11"/>
      <c r="L117" s="11">
        <f t="shared" si="80"/>
        <v>120801100</v>
      </c>
      <c r="M117" s="11">
        <v>8838100</v>
      </c>
      <c r="N117" s="11">
        <f t="shared" si="81"/>
        <v>129639200</v>
      </c>
      <c r="O117" s="11">
        <v>-29100000</v>
      </c>
      <c r="P117" s="11">
        <f t="shared" si="82"/>
        <v>100539200</v>
      </c>
    </row>
    <row r="118" spans="1:16" ht="19.5" customHeight="1" x14ac:dyDescent="0.25">
      <c r="A118" s="23"/>
      <c r="B118" s="29" t="s">
        <v>122</v>
      </c>
      <c r="C118" s="29" t="s">
        <v>70</v>
      </c>
      <c r="D118" s="8">
        <f t="shared" ref="D118:J118" si="83">SUM(D119:D131)</f>
        <v>102602951</v>
      </c>
      <c r="E118" s="8">
        <f t="shared" si="83"/>
        <v>3627500</v>
      </c>
      <c r="F118" s="8">
        <f t="shared" si="83"/>
        <v>106230451</v>
      </c>
      <c r="G118" s="8">
        <f t="shared" si="83"/>
        <v>964547537</v>
      </c>
      <c r="H118" s="8">
        <f t="shared" si="83"/>
        <v>1070777988</v>
      </c>
      <c r="I118" s="8">
        <f t="shared" si="83"/>
        <v>0</v>
      </c>
      <c r="J118" s="8">
        <f t="shared" si="83"/>
        <v>1070777988</v>
      </c>
      <c r="K118" s="8">
        <f t="shared" ref="K118" si="84">SUM(K119:K131)</f>
        <v>1596228218</v>
      </c>
      <c r="L118" s="8">
        <f>SUM(L119:L131)</f>
        <v>2667006206</v>
      </c>
      <c r="M118" s="8">
        <f>SUM(M119:M131)</f>
        <v>55000000</v>
      </c>
      <c r="N118" s="8">
        <f>SUM(N119:N131)</f>
        <v>2722006206</v>
      </c>
      <c r="O118" s="8">
        <f t="shared" ref="O118:P118" si="85">SUM(O119:O131)</f>
        <v>-172396751</v>
      </c>
      <c r="P118" s="8">
        <f t="shared" si="85"/>
        <v>2549609455</v>
      </c>
    </row>
    <row r="119" spans="1:16" ht="83.25" customHeight="1" x14ac:dyDescent="0.25">
      <c r="A119" s="23"/>
      <c r="B119" s="22" t="s">
        <v>103</v>
      </c>
      <c r="C119" s="24" t="s">
        <v>118</v>
      </c>
      <c r="D119" s="11">
        <v>27312938</v>
      </c>
      <c r="E119" s="11"/>
      <c r="F119" s="11">
        <f>D119+E119</f>
        <v>27312938</v>
      </c>
      <c r="G119" s="11">
        <v>2546126</v>
      </c>
      <c r="H119" s="11">
        <f>F119+G119</f>
        <v>29859064</v>
      </c>
      <c r="I119" s="11"/>
      <c r="J119" s="11">
        <f>H119+I119</f>
        <v>29859064</v>
      </c>
      <c r="K119" s="11"/>
      <c r="L119" s="11">
        <f>J119+K119</f>
        <v>29859064</v>
      </c>
      <c r="M119" s="11"/>
      <c r="N119" s="11">
        <f>L119+M119</f>
        <v>29859064</v>
      </c>
      <c r="O119" s="11">
        <v>-13785538</v>
      </c>
      <c r="P119" s="11">
        <f>N119+O119</f>
        <v>16073526</v>
      </c>
    </row>
    <row r="120" spans="1:16" ht="84.75" customHeight="1" x14ac:dyDescent="0.25">
      <c r="A120" s="23"/>
      <c r="B120" s="22" t="s">
        <v>104</v>
      </c>
      <c r="C120" s="24" t="s">
        <v>119</v>
      </c>
      <c r="D120" s="11">
        <v>7720913</v>
      </c>
      <c r="E120" s="11"/>
      <c r="F120" s="11">
        <f>D120+E120</f>
        <v>7720913</v>
      </c>
      <c r="G120" s="11">
        <v>1121411</v>
      </c>
      <c r="H120" s="11">
        <f t="shared" ref="H120:H125" si="86">F120+G120</f>
        <v>8842324</v>
      </c>
      <c r="I120" s="11"/>
      <c r="J120" s="11">
        <f t="shared" ref="J120:J130" si="87">H120+I120</f>
        <v>8842324</v>
      </c>
      <c r="K120" s="11"/>
      <c r="L120" s="11">
        <f t="shared" ref="L120:L130" si="88">J120+K120</f>
        <v>8842324</v>
      </c>
      <c r="M120" s="11"/>
      <c r="N120" s="11">
        <f t="shared" ref="N120:N131" si="89">L120+M120</f>
        <v>8842324</v>
      </c>
      <c r="O120" s="11">
        <v>-3054513</v>
      </c>
      <c r="P120" s="11">
        <f t="shared" ref="P120:P131" si="90">N120+O120</f>
        <v>5787811</v>
      </c>
    </row>
    <row r="121" spans="1:16" ht="150" customHeight="1" x14ac:dyDescent="0.25">
      <c r="A121" s="23"/>
      <c r="B121" s="22" t="s">
        <v>213</v>
      </c>
      <c r="C121" s="22" t="s">
        <v>219</v>
      </c>
      <c r="D121" s="11"/>
      <c r="E121" s="11"/>
      <c r="F121" s="11">
        <v>0</v>
      </c>
      <c r="G121" s="11">
        <v>95880000</v>
      </c>
      <c r="H121" s="11">
        <f t="shared" ref="H121" si="91">F121+G121</f>
        <v>95880000</v>
      </c>
      <c r="I121" s="11"/>
      <c r="J121" s="11">
        <f t="shared" si="87"/>
        <v>95880000</v>
      </c>
      <c r="K121" s="11"/>
      <c r="L121" s="11">
        <f t="shared" si="88"/>
        <v>95880000</v>
      </c>
      <c r="M121" s="11"/>
      <c r="N121" s="11">
        <f t="shared" si="89"/>
        <v>95880000</v>
      </c>
      <c r="O121" s="11"/>
      <c r="P121" s="11">
        <f t="shared" si="90"/>
        <v>95880000</v>
      </c>
    </row>
    <row r="122" spans="1:16" ht="150" customHeight="1" x14ac:dyDescent="0.25">
      <c r="A122" s="23"/>
      <c r="B122" s="22" t="s">
        <v>225</v>
      </c>
      <c r="C122" s="22" t="s">
        <v>226</v>
      </c>
      <c r="D122" s="11"/>
      <c r="E122" s="11"/>
      <c r="F122" s="11"/>
      <c r="G122" s="11"/>
      <c r="H122" s="11"/>
      <c r="I122" s="11"/>
      <c r="J122" s="11">
        <f t="shared" si="87"/>
        <v>0</v>
      </c>
      <c r="K122" s="11">
        <v>84554900</v>
      </c>
      <c r="L122" s="11">
        <f t="shared" si="88"/>
        <v>84554900</v>
      </c>
      <c r="M122" s="11"/>
      <c r="N122" s="11">
        <f t="shared" si="89"/>
        <v>84554900</v>
      </c>
      <c r="O122" s="11"/>
      <c r="P122" s="11">
        <f t="shared" si="90"/>
        <v>84554900</v>
      </c>
    </row>
    <row r="123" spans="1:16" ht="84" customHeight="1" x14ac:dyDescent="0.25">
      <c r="A123" s="23"/>
      <c r="B123" s="22" t="s">
        <v>255</v>
      </c>
      <c r="C123" s="22" t="s">
        <v>254</v>
      </c>
      <c r="D123" s="11"/>
      <c r="E123" s="11"/>
      <c r="F123" s="11"/>
      <c r="G123" s="11"/>
      <c r="H123" s="11"/>
      <c r="I123" s="11"/>
      <c r="J123" s="11"/>
      <c r="K123" s="11"/>
      <c r="L123" s="11"/>
      <c r="M123" s="11"/>
      <c r="N123" s="11">
        <v>0</v>
      </c>
      <c r="O123" s="11">
        <v>132856100</v>
      </c>
      <c r="P123" s="11">
        <f t="shared" si="90"/>
        <v>132856100</v>
      </c>
    </row>
    <row r="124" spans="1:16" ht="68.25" customHeight="1" x14ac:dyDescent="0.25">
      <c r="A124" s="23"/>
      <c r="B124" s="22" t="s">
        <v>96</v>
      </c>
      <c r="C124" s="22" t="s">
        <v>97</v>
      </c>
      <c r="D124" s="11">
        <v>67569100</v>
      </c>
      <c r="E124" s="11">
        <v>3627500</v>
      </c>
      <c r="F124" s="11">
        <f>D124+E124</f>
        <v>71196600</v>
      </c>
      <c r="G124" s="11"/>
      <c r="H124" s="11">
        <f t="shared" si="86"/>
        <v>71196600</v>
      </c>
      <c r="I124" s="11"/>
      <c r="J124" s="11">
        <f t="shared" si="87"/>
        <v>71196600</v>
      </c>
      <c r="K124" s="11">
        <v>22426000</v>
      </c>
      <c r="L124" s="11">
        <f t="shared" si="88"/>
        <v>93622600</v>
      </c>
      <c r="M124" s="11"/>
      <c r="N124" s="11">
        <f t="shared" si="89"/>
        <v>93622600</v>
      </c>
      <c r="O124" s="11"/>
      <c r="P124" s="11">
        <f t="shared" si="90"/>
        <v>93622600</v>
      </c>
    </row>
    <row r="125" spans="1:16" ht="68.25" customHeight="1" x14ac:dyDescent="0.25">
      <c r="A125" s="23"/>
      <c r="B125" s="22" t="s">
        <v>194</v>
      </c>
      <c r="C125" s="22" t="s">
        <v>195</v>
      </c>
      <c r="D125" s="11"/>
      <c r="E125" s="11"/>
      <c r="F125" s="11"/>
      <c r="G125" s="11">
        <f>730000000+135000000</f>
        <v>865000000</v>
      </c>
      <c r="H125" s="11">
        <f t="shared" si="86"/>
        <v>865000000</v>
      </c>
      <c r="I125" s="11"/>
      <c r="J125" s="11">
        <f t="shared" si="87"/>
        <v>865000000</v>
      </c>
      <c r="K125" s="11">
        <f>408614300-1260682</f>
        <v>407353618</v>
      </c>
      <c r="L125" s="11">
        <f t="shared" si="88"/>
        <v>1272353618</v>
      </c>
      <c r="M125" s="11"/>
      <c r="N125" s="11">
        <f t="shared" si="89"/>
        <v>1272353618</v>
      </c>
      <c r="O125" s="11"/>
      <c r="P125" s="11">
        <f t="shared" si="90"/>
        <v>1272353618</v>
      </c>
    </row>
    <row r="126" spans="1:16" ht="82.5" customHeight="1" x14ac:dyDescent="0.25">
      <c r="A126" s="23"/>
      <c r="B126" s="22" t="s">
        <v>229</v>
      </c>
      <c r="C126" s="22" t="s">
        <v>230</v>
      </c>
      <c r="D126" s="11"/>
      <c r="E126" s="11"/>
      <c r="F126" s="11"/>
      <c r="G126" s="11"/>
      <c r="H126" s="11"/>
      <c r="I126" s="11"/>
      <c r="J126" s="11">
        <f t="shared" si="87"/>
        <v>0</v>
      </c>
      <c r="K126" s="11">
        <v>371249800</v>
      </c>
      <c r="L126" s="11">
        <f t="shared" si="88"/>
        <v>371249800</v>
      </c>
      <c r="M126" s="11"/>
      <c r="N126" s="11">
        <f t="shared" si="89"/>
        <v>371249800</v>
      </c>
      <c r="O126" s="11">
        <v>-288412800</v>
      </c>
      <c r="P126" s="11">
        <f t="shared" si="90"/>
        <v>82837000</v>
      </c>
    </row>
    <row r="127" spans="1:16" ht="97.5" customHeight="1" x14ac:dyDescent="0.25">
      <c r="A127" s="23"/>
      <c r="B127" s="22" t="s">
        <v>246</v>
      </c>
      <c r="C127" s="22" t="s">
        <v>247</v>
      </c>
      <c r="D127" s="11"/>
      <c r="E127" s="11"/>
      <c r="F127" s="11"/>
      <c r="G127" s="11"/>
      <c r="H127" s="11"/>
      <c r="I127" s="11"/>
      <c r="J127" s="11"/>
      <c r="K127" s="11"/>
      <c r="L127" s="11"/>
      <c r="M127" s="11">
        <v>55000000</v>
      </c>
      <c r="N127" s="11">
        <f t="shared" si="89"/>
        <v>55000000</v>
      </c>
      <c r="O127" s="11"/>
      <c r="P127" s="11">
        <f t="shared" si="90"/>
        <v>55000000</v>
      </c>
    </row>
    <row r="128" spans="1:16" ht="68.25" customHeight="1" x14ac:dyDescent="0.25">
      <c r="A128" s="23"/>
      <c r="B128" s="22" t="s">
        <v>227</v>
      </c>
      <c r="C128" s="22" t="s">
        <v>228</v>
      </c>
      <c r="D128" s="11"/>
      <c r="E128" s="11"/>
      <c r="F128" s="11"/>
      <c r="G128" s="11"/>
      <c r="H128" s="11"/>
      <c r="I128" s="11"/>
      <c r="J128" s="11">
        <f t="shared" si="87"/>
        <v>0</v>
      </c>
      <c r="K128" s="11">
        <f>51509200+20875400</f>
        <v>72384600</v>
      </c>
      <c r="L128" s="11">
        <f t="shared" si="88"/>
        <v>72384600</v>
      </c>
      <c r="M128" s="11"/>
      <c r="N128" s="11">
        <f t="shared" si="89"/>
        <v>72384600</v>
      </c>
      <c r="O128" s="11"/>
      <c r="P128" s="11">
        <f t="shared" si="90"/>
        <v>72384600</v>
      </c>
    </row>
    <row r="129" spans="1:17" ht="68.25" customHeight="1" x14ac:dyDescent="0.25">
      <c r="A129" s="23"/>
      <c r="B129" s="22" t="s">
        <v>235</v>
      </c>
      <c r="C129" s="22" t="s">
        <v>237</v>
      </c>
      <c r="D129" s="11"/>
      <c r="E129" s="11"/>
      <c r="F129" s="11"/>
      <c r="G129" s="11"/>
      <c r="H129" s="11"/>
      <c r="I129" s="11"/>
      <c r="J129" s="11">
        <f t="shared" si="87"/>
        <v>0</v>
      </c>
      <c r="K129" s="11">
        <f>12939000+61521400+44798900+18000000</f>
        <v>137259300</v>
      </c>
      <c r="L129" s="11">
        <f t="shared" si="88"/>
        <v>137259300</v>
      </c>
      <c r="M129" s="11"/>
      <c r="N129" s="11">
        <f t="shared" si="89"/>
        <v>137259300</v>
      </c>
      <c r="O129" s="11"/>
      <c r="P129" s="11">
        <f t="shared" si="90"/>
        <v>137259300</v>
      </c>
    </row>
    <row r="130" spans="1:17" ht="68.25" customHeight="1" x14ac:dyDescent="0.25">
      <c r="A130" s="23"/>
      <c r="B130" s="22" t="s">
        <v>236</v>
      </c>
      <c r="C130" s="22" t="s">
        <v>238</v>
      </c>
      <c r="D130" s="11"/>
      <c r="E130" s="11"/>
      <c r="F130" s="11"/>
      <c r="G130" s="11"/>
      <c r="H130" s="11"/>
      <c r="I130" s="11"/>
      <c r="J130" s="11">
        <f t="shared" si="87"/>
        <v>0</v>
      </c>
      <c r="K130" s="11">
        <v>1000000</v>
      </c>
      <c r="L130" s="11">
        <f t="shared" si="88"/>
        <v>1000000</v>
      </c>
      <c r="M130" s="11"/>
      <c r="N130" s="11">
        <f t="shared" si="89"/>
        <v>1000000</v>
      </c>
      <c r="O130" s="11"/>
      <c r="P130" s="11">
        <f t="shared" si="90"/>
        <v>1000000</v>
      </c>
    </row>
    <row r="131" spans="1:17" ht="51" customHeight="1" x14ac:dyDescent="0.25">
      <c r="A131" s="23"/>
      <c r="B131" s="22" t="s">
        <v>242</v>
      </c>
      <c r="C131" s="22" t="s">
        <v>243</v>
      </c>
      <c r="D131" s="11"/>
      <c r="E131" s="11"/>
      <c r="F131" s="11"/>
      <c r="G131" s="11"/>
      <c r="H131" s="11"/>
      <c r="I131" s="11"/>
      <c r="J131" s="11"/>
      <c r="K131" s="11">
        <v>500000000</v>
      </c>
      <c r="L131" s="11">
        <f>J131+K131</f>
        <v>500000000</v>
      </c>
      <c r="M131" s="11"/>
      <c r="N131" s="11">
        <f t="shared" si="89"/>
        <v>500000000</v>
      </c>
      <c r="O131" s="11"/>
      <c r="P131" s="11">
        <f t="shared" si="90"/>
        <v>500000000</v>
      </c>
    </row>
    <row r="132" spans="1:17" ht="19.5" customHeight="1" x14ac:dyDescent="0.25">
      <c r="A132" s="23"/>
      <c r="B132" s="33" t="s">
        <v>71</v>
      </c>
      <c r="C132" s="33"/>
      <c r="D132" s="8">
        <f>SUM(D12,D47)</f>
        <v>59014748290</v>
      </c>
      <c r="E132" s="8">
        <f>SUM(E12,E47)</f>
        <v>2204048600</v>
      </c>
      <c r="F132" s="8">
        <f>SUM(F12,F47)</f>
        <v>61218796890</v>
      </c>
      <c r="G132" s="8">
        <f>SUM(G12,G47)</f>
        <v>2982710906</v>
      </c>
      <c r="H132" s="8">
        <f>SUM(H12,H47)</f>
        <v>64201507796</v>
      </c>
      <c r="I132" s="8">
        <f t="shared" ref="I132" si="92">SUM(I12,I47)</f>
        <v>113923000</v>
      </c>
      <c r="J132" s="8">
        <f>SUM(J12,J47)</f>
        <v>64315430796</v>
      </c>
      <c r="K132" s="8">
        <f t="shared" ref="K132" si="93">SUM(K12,K47)</f>
        <v>4350170860</v>
      </c>
      <c r="L132" s="8">
        <f>SUM(L12,L47)</f>
        <v>68665601656</v>
      </c>
      <c r="M132" s="8">
        <f t="shared" ref="M132:P132" si="94">SUM(M12,M47)</f>
        <v>176281300</v>
      </c>
      <c r="N132" s="8">
        <f t="shared" si="94"/>
        <v>68841882956</v>
      </c>
      <c r="O132" s="8">
        <f t="shared" si="94"/>
        <v>-560112328</v>
      </c>
      <c r="P132" s="8">
        <f t="shared" si="94"/>
        <v>68281770628</v>
      </c>
      <c r="Q132" s="30" t="s">
        <v>211</v>
      </c>
    </row>
    <row r="134" spans="1:17" x14ac:dyDescent="0.25">
      <c r="E134" s="31"/>
    </row>
  </sheetData>
  <mergeCells count="5">
    <mergeCell ref="B132:C132"/>
    <mergeCell ref="C1:P1"/>
    <mergeCell ref="C2:P2"/>
    <mergeCell ref="C3:P3"/>
    <mergeCell ref="B9:P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Лобода Инна Анатольевна</cp:lastModifiedBy>
  <cp:lastPrinted>2018-11-26T10:25:44Z</cp:lastPrinted>
  <dcterms:created xsi:type="dcterms:W3CDTF">2010-10-13T08:18:32Z</dcterms:created>
  <dcterms:modified xsi:type="dcterms:W3CDTF">2018-11-26T10:31:05Z</dcterms:modified>
</cp:coreProperties>
</file>