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00" yWindow="30" windowWidth="14415" windowHeight="12645"/>
  </bookViews>
  <sheets>
    <sheet name="Лист1" sheetId="1" r:id="rId1"/>
  </sheets>
  <definedNames>
    <definedName name="_xlnm.Print_Titles" localSheetId="0">Лист1!$9:$9</definedName>
    <definedName name="_xlnm.Print_Area" localSheetId="0">Лист1!$B$1:$N$131</definedName>
  </definedNames>
  <calcPr calcId="145621"/>
</workbook>
</file>

<file path=xl/calcChain.xml><?xml version="1.0" encoding="utf-8"?>
<calcChain xmlns="http://schemas.openxmlformats.org/spreadsheetml/2006/main">
  <c r="N131" i="1" l="1"/>
  <c r="N130" i="1" l="1"/>
  <c r="N129" i="1"/>
  <c r="N128" i="1"/>
  <c r="M127" i="1"/>
  <c r="N127" i="1" s="1"/>
  <c r="N126" i="1"/>
  <c r="N125" i="1"/>
  <c r="N124" i="1"/>
  <c r="N123" i="1"/>
  <c r="N122" i="1"/>
  <c r="N121" i="1"/>
  <c r="N120" i="1"/>
  <c r="N119" i="1"/>
  <c r="N118" i="1"/>
  <c r="N117" i="1"/>
  <c r="N116" i="1"/>
  <c r="M115" i="1"/>
  <c r="N115" i="1" s="1"/>
  <c r="N114" i="1"/>
  <c r="N113" i="1"/>
  <c r="N112" i="1"/>
  <c r="N111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M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M57" i="1"/>
  <c r="N57" i="1" s="1"/>
  <c r="N56" i="1"/>
  <c r="N55" i="1"/>
  <c r="N54" i="1"/>
  <c r="N53" i="1"/>
  <c r="M53" i="1"/>
  <c r="N50" i="1"/>
  <c r="N49" i="1"/>
  <c r="M49" i="1"/>
  <c r="N48" i="1"/>
  <c r="N47" i="1"/>
  <c r="N46" i="1"/>
  <c r="M46" i="1"/>
  <c r="N45" i="1"/>
  <c r="N44" i="1"/>
  <c r="M43" i="1"/>
  <c r="N43" i="1" s="1"/>
  <c r="N42" i="1"/>
  <c r="N41" i="1"/>
  <c r="M40" i="1"/>
  <c r="N40" i="1" s="1"/>
  <c r="N39" i="1"/>
  <c r="N38" i="1"/>
  <c r="N37" i="1"/>
  <c r="N36" i="1"/>
  <c r="M36" i="1"/>
  <c r="N35" i="1"/>
  <c r="M34" i="1"/>
  <c r="M27" i="1" s="1"/>
  <c r="N27" i="1" s="1"/>
  <c r="N33" i="1"/>
  <c r="N32" i="1"/>
  <c r="N31" i="1"/>
  <c r="N30" i="1"/>
  <c r="M30" i="1"/>
  <c r="N29" i="1"/>
  <c r="N28" i="1"/>
  <c r="N26" i="1"/>
  <c r="M25" i="1"/>
  <c r="N25" i="1" s="1"/>
  <c r="N24" i="1"/>
  <c r="M23" i="1"/>
  <c r="N23" i="1" s="1"/>
  <c r="N22" i="1"/>
  <c r="N21" i="1"/>
  <c r="N20" i="1"/>
  <c r="M19" i="1"/>
  <c r="N19" i="1" s="1"/>
  <c r="N18" i="1"/>
  <c r="M17" i="1"/>
  <c r="N17" i="1" s="1"/>
  <c r="N16" i="1"/>
  <c r="N15" i="1"/>
  <c r="M15" i="1"/>
  <c r="N14" i="1"/>
  <c r="N13" i="1"/>
  <c r="N12" i="1"/>
  <c r="M12" i="1"/>
  <c r="M11" i="1" s="1"/>
  <c r="M10" i="1" s="1"/>
  <c r="M52" i="1" l="1"/>
  <c r="M51" i="1" s="1"/>
  <c r="N10" i="1"/>
  <c r="N11" i="1"/>
  <c r="N34" i="1"/>
  <c r="L68" i="1"/>
  <c r="K62" i="1"/>
  <c r="M131" i="1" l="1"/>
  <c r="K127" i="1"/>
  <c r="K115" i="1"/>
  <c r="L124" i="1"/>
  <c r="L125" i="1"/>
  <c r="L126" i="1"/>
  <c r="L122" i="1"/>
  <c r="L121" i="1"/>
  <c r="L83" i="1"/>
  <c r="L69" i="1"/>
  <c r="L60" i="1"/>
  <c r="L82" i="1" l="1"/>
  <c r="L80" i="1"/>
  <c r="L78" i="1"/>
  <c r="L74" i="1"/>
  <c r="L72" i="1"/>
  <c r="L63" i="1"/>
  <c r="L62" i="1"/>
  <c r="K57" i="1" l="1"/>
  <c r="L86" i="1"/>
  <c r="I47" i="1" l="1"/>
  <c r="K87" i="1" l="1"/>
  <c r="K53" i="1"/>
  <c r="K52" i="1" s="1"/>
  <c r="K51" i="1" s="1"/>
  <c r="K49" i="1"/>
  <c r="K46" i="1"/>
  <c r="K43" i="1"/>
  <c r="K40" i="1"/>
  <c r="K36" i="1"/>
  <c r="K34" i="1"/>
  <c r="K30" i="1"/>
  <c r="K27" i="1"/>
  <c r="K25" i="1"/>
  <c r="K23" i="1"/>
  <c r="K19" i="1"/>
  <c r="K17" i="1"/>
  <c r="K15" i="1"/>
  <c r="K12" i="1"/>
  <c r="K11" i="1" s="1"/>
  <c r="K10" i="1" l="1"/>
  <c r="J64" i="1"/>
  <c r="L64" i="1" s="1"/>
  <c r="I127" i="1" l="1"/>
  <c r="I115" i="1"/>
  <c r="I87" i="1"/>
  <c r="I57" i="1"/>
  <c r="I53" i="1"/>
  <c r="I12" i="1"/>
  <c r="I11" i="1" s="1"/>
  <c r="I49" i="1"/>
  <c r="I46" i="1"/>
  <c r="I43" i="1"/>
  <c r="I40" i="1"/>
  <c r="I36" i="1"/>
  <c r="I34" i="1"/>
  <c r="I30" i="1"/>
  <c r="I25" i="1"/>
  <c r="I23" i="1"/>
  <c r="I19" i="1"/>
  <c r="I17" i="1"/>
  <c r="I15" i="1"/>
  <c r="I27" i="1" l="1"/>
  <c r="K131" i="1"/>
  <c r="H59" i="1"/>
  <c r="J59" i="1" s="1"/>
  <c r="L59" i="1" s="1"/>
  <c r="I52" i="1" l="1"/>
  <c r="I10" i="1"/>
  <c r="I51" i="1" l="1"/>
  <c r="I131" i="1"/>
  <c r="G85" i="1"/>
  <c r="G57" i="1" s="1"/>
  <c r="H73" i="1" l="1"/>
  <c r="J73" i="1" s="1"/>
  <c r="L73" i="1" s="1"/>
  <c r="G87" i="1" l="1"/>
  <c r="G115" i="1"/>
  <c r="H120" i="1"/>
  <c r="J120" i="1" s="1"/>
  <c r="L120" i="1" s="1"/>
  <c r="H84" i="1" l="1"/>
  <c r="J84" i="1" s="1"/>
  <c r="L84" i="1" s="1"/>
  <c r="H85" i="1"/>
  <c r="J85" i="1" s="1"/>
  <c r="L85" i="1" s="1"/>
  <c r="G129" i="1" l="1"/>
  <c r="H129" i="1" s="1"/>
  <c r="J129" i="1" s="1"/>
  <c r="L129" i="1" s="1"/>
  <c r="H75" i="1" l="1"/>
  <c r="J75" i="1" s="1"/>
  <c r="L75" i="1" s="1"/>
  <c r="H76" i="1"/>
  <c r="J76" i="1" s="1"/>
  <c r="L76" i="1" s="1"/>
  <c r="H77" i="1"/>
  <c r="J77" i="1" s="1"/>
  <c r="L77" i="1" s="1"/>
  <c r="H79" i="1"/>
  <c r="J79" i="1" s="1"/>
  <c r="L79" i="1" s="1"/>
  <c r="H81" i="1"/>
  <c r="J81" i="1" s="1"/>
  <c r="L81" i="1" s="1"/>
  <c r="G127" i="1" l="1"/>
  <c r="G53" i="1"/>
  <c r="G49" i="1"/>
  <c r="G46" i="1"/>
  <c r="G43" i="1"/>
  <c r="G40" i="1"/>
  <c r="G36" i="1"/>
  <c r="G34" i="1"/>
  <c r="G27" i="1" s="1"/>
  <c r="G30" i="1"/>
  <c r="G25" i="1"/>
  <c r="G23" i="1"/>
  <c r="G19" i="1"/>
  <c r="G17" i="1"/>
  <c r="G15" i="1"/>
  <c r="G12" i="1"/>
  <c r="G11" i="1" s="1"/>
  <c r="G52" i="1" l="1"/>
  <c r="G51" i="1" s="1"/>
  <c r="G10" i="1"/>
  <c r="E16" i="1"/>
  <c r="G131" i="1" l="1"/>
  <c r="F13" i="1"/>
  <c r="H13" i="1" s="1"/>
  <c r="J13" i="1" s="1"/>
  <c r="L13" i="1" s="1"/>
  <c r="F14" i="1"/>
  <c r="H14" i="1" s="1"/>
  <c r="J14" i="1" s="1"/>
  <c r="L14" i="1" s="1"/>
  <c r="F16" i="1"/>
  <c r="H16" i="1" s="1"/>
  <c r="J16" i="1" s="1"/>
  <c r="L16" i="1" s="1"/>
  <c r="F18" i="1"/>
  <c r="H18" i="1" s="1"/>
  <c r="J18" i="1" s="1"/>
  <c r="L18" i="1" s="1"/>
  <c r="F20" i="1"/>
  <c r="H20" i="1" s="1"/>
  <c r="J20" i="1" s="1"/>
  <c r="L20" i="1" s="1"/>
  <c r="F21" i="1"/>
  <c r="H21" i="1" s="1"/>
  <c r="J21" i="1" s="1"/>
  <c r="L21" i="1" s="1"/>
  <c r="F22" i="1"/>
  <c r="H22" i="1" s="1"/>
  <c r="J22" i="1" s="1"/>
  <c r="L22" i="1" s="1"/>
  <c r="F24" i="1"/>
  <c r="H24" i="1" s="1"/>
  <c r="J24" i="1" s="1"/>
  <c r="L24" i="1" s="1"/>
  <c r="F26" i="1"/>
  <c r="H26" i="1" s="1"/>
  <c r="J26" i="1" s="1"/>
  <c r="L26" i="1" s="1"/>
  <c r="F28" i="1"/>
  <c r="H28" i="1" s="1"/>
  <c r="J28" i="1" s="1"/>
  <c r="L28" i="1" s="1"/>
  <c r="F29" i="1"/>
  <c r="H29" i="1" s="1"/>
  <c r="J29" i="1" s="1"/>
  <c r="L29" i="1" s="1"/>
  <c r="F31" i="1"/>
  <c r="H31" i="1" s="1"/>
  <c r="J31" i="1" s="1"/>
  <c r="L31" i="1" s="1"/>
  <c r="F32" i="1"/>
  <c r="H32" i="1" s="1"/>
  <c r="J32" i="1" s="1"/>
  <c r="L32" i="1" s="1"/>
  <c r="F33" i="1"/>
  <c r="H33" i="1" s="1"/>
  <c r="J33" i="1" s="1"/>
  <c r="L33" i="1" s="1"/>
  <c r="F35" i="1"/>
  <c r="H35" i="1" s="1"/>
  <c r="J35" i="1" s="1"/>
  <c r="L35" i="1" s="1"/>
  <c r="F37" i="1"/>
  <c r="H37" i="1" s="1"/>
  <c r="J37" i="1" s="1"/>
  <c r="L37" i="1" s="1"/>
  <c r="F38" i="1"/>
  <c r="H38" i="1" s="1"/>
  <c r="J38" i="1" s="1"/>
  <c r="L38" i="1" s="1"/>
  <c r="F39" i="1"/>
  <c r="H39" i="1" s="1"/>
  <c r="J39" i="1" s="1"/>
  <c r="L39" i="1" s="1"/>
  <c r="F41" i="1"/>
  <c r="H41" i="1" s="1"/>
  <c r="J41" i="1" s="1"/>
  <c r="L41" i="1" s="1"/>
  <c r="F42" i="1"/>
  <c r="H42" i="1" s="1"/>
  <c r="J42" i="1" s="1"/>
  <c r="L42" i="1" s="1"/>
  <c r="F44" i="1"/>
  <c r="H44" i="1" s="1"/>
  <c r="J44" i="1" s="1"/>
  <c r="L44" i="1" s="1"/>
  <c r="F45" i="1"/>
  <c r="H45" i="1" s="1"/>
  <c r="J45" i="1" s="1"/>
  <c r="L45" i="1" s="1"/>
  <c r="F47" i="1"/>
  <c r="H47" i="1" s="1"/>
  <c r="J47" i="1" s="1"/>
  <c r="L47" i="1" s="1"/>
  <c r="F48" i="1"/>
  <c r="H48" i="1" s="1"/>
  <c r="J48" i="1" s="1"/>
  <c r="L48" i="1" s="1"/>
  <c r="F50" i="1"/>
  <c r="H50" i="1" s="1"/>
  <c r="J50" i="1" s="1"/>
  <c r="L50" i="1" s="1"/>
  <c r="F54" i="1"/>
  <c r="H54" i="1" s="1"/>
  <c r="J54" i="1" s="1"/>
  <c r="L54" i="1" s="1"/>
  <c r="F55" i="1"/>
  <c r="H55" i="1" s="1"/>
  <c r="J55" i="1" s="1"/>
  <c r="L55" i="1" s="1"/>
  <c r="F58" i="1"/>
  <c r="H58" i="1" s="1"/>
  <c r="J58" i="1" s="1"/>
  <c r="L58" i="1" s="1"/>
  <c r="F61" i="1"/>
  <c r="H61" i="1" s="1"/>
  <c r="J61" i="1" s="1"/>
  <c r="L61" i="1" s="1"/>
  <c r="F65" i="1"/>
  <c r="H65" i="1" s="1"/>
  <c r="J65" i="1" s="1"/>
  <c r="L65" i="1" s="1"/>
  <c r="F70" i="1"/>
  <c r="H70" i="1" s="1"/>
  <c r="J70" i="1" s="1"/>
  <c r="L70" i="1" s="1"/>
  <c r="F66" i="1"/>
  <c r="H66" i="1" s="1"/>
  <c r="J66" i="1" s="1"/>
  <c r="L66" i="1" s="1"/>
  <c r="F67" i="1"/>
  <c r="H67" i="1" s="1"/>
  <c r="J67" i="1" s="1"/>
  <c r="L67" i="1" s="1"/>
  <c r="F71" i="1"/>
  <c r="H71" i="1" s="1"/>
  <c r="J71" i="1" s="1"/>
  <c r="L71" i="1" s="1"/>
  <c r="F88" i="1"/>
  <c r="H88" i="1" s="1"/>
  <c r="J88" i="1" s="1"/>
  <c r="L88" i="1" s="1"/>
  <c r="F89" i="1"/>
  <c r="H89" i="1" s="1"/>
  <c r="J89" i="1" s="1"/>
  <c r="L89" i="1" s="1"/>
  <c r="F90" i="1"/>
  <c r="H90" i="1" s="1"/>
  <c r="J90" i="1" s="1"/>
  <c r="L90" i="1" s="1"/>
  <c r="F91" i="1"/>
  <c r="H91" i="1" s="1"/>
  <c r="J91" i="1" s="1"/>
  <c r="L91" i="1" s="1"/>
  <c r="F92" i="1"/>
  <c r="H92" i="1" s="1"/>
  <c r="J92" i="1" s="1"/>
  <c r="L92" i="1" s="1"/>
  <c r="F93" i="1"/>
  <c r="H93" i="1" s="1"/>
  <c r="J93" i="1" s="1"/>
  <c r="L93" i="1" s="1"/>
  <c r="F94" i="1"/>
  <c r="H94" i="1" s="1"/>
  <c r="J94" i="1" s="1"/>
  <c r="L94" i="1" s="1"/>
  <c r="F95" i="1"/>
  <c r="H95" i="1" s="1"/>
  <c r="J95" i="1" s="1"/>
  <c r="L95" i="1" s="1"/>
  <c r="F96" i="1"/>
  <c r="H96" i="1" s="1"/>
  <c r="J96" i="1" s="1"/>
  <c r="L96" i="1" s="1"/>
  <c r="F97" i="1"/>
  <c r="H97" i="1" s="1"/>
  <c r="J97" i="1" s="1"/>
  <c r="L97" i="1" s="1"/>
  <c r="F98" i="1"/>
  <c r="H98" i="1" s="1"/>
  <c r="J98" i="1" s="1"/>
  <c r="L98" i="1" s="1"/>
  <c r="F99" i="1"/>
  <c r="H99" i="1" s="1"/>
  <c r="J99" i="1" s="1"/>
  <c r="L99" i="1" s="1"/>
  <c r="F100" i="1"/>
  <c r="H100" i="1" s="1"/>
  <c r="J100" i="1" s="1"/>
  <c r="L100" i="1" s="1"/>
  <c r="F101" i="1"/>
  <c r="H101" i="1" s="1"/>
  <c r="J101" i="1" s="1"/>
  <c r="L101" i="1" s="1"/>
  <c r="F102" i="1"/>
  <c r="H102" i="1" s="1"/>
  <c r="J102" i="1" s="1"/>
  <c r="L102" i="1" s="1"/>
  <c r="F103" i="1"/>
  <c r="H103" i="1" s="1"/>
  <c r="J103" i="1" s="1"/>
  <c r="L103" i="1" s="1"/>
  <c r="F104" i="1"/>
  <c r="H104" i="1" s="1"/>
  <c r="J104" i="1" s="1"/>
  <c r="L104" i="1" s="1"/>
  <c r="F105" i="1"/>
  <c r="H105" i="1" s="1"/>
  <c r="J105" i="1" s="1"/>
  <c r="L105" i="1" s="1"/>
  <c r="F106" i="1"/>
  <c r="H106" i="1" s="1"/>
  <c r="J106" i="1" s="1"/>
  <c r="L106" i="1" s="1"/>
  <c r="F107" i="1"/>
  <c r="H107" i="1" s="1"/>
  <c r="J107" i="1" s="1"/>
  <c r="L107" i="1" s="1"/>
  <c r="N107" i="1" s="1"/>
  <c r="F108" i="1"/>
  <c r="H108" i="1" s="1"/>
  <c r="J108" i="1" s="1"/>
  <c r="L108" i="1" s="1"/>
  <c r="N108" i="1" s="1"/>
  <c r="F109" i="1"/>
  <c r="H109" i="1" s="1"/>
  <c r="J109" i="1" s="1"/>
  <c r="L109" i="1" s="1"/>
  <c r="N109" i="1" s="1"/>
  <c r="F110" i="1"/>
  <c r="H110" i="1" s="1"/>
  <c r="J110" i="1" s="1"/>
  <c r="L110" i="1" s="1"/>
  <c r="N110" i="1" s="1"/>
  <c r="F111" i="1"/>
  <c r="H111" i="1" s="1"/>
  <c r="J111" i="1" s="1"/>
  <c r="L111" i="1" s="1"/>
  <c r="F112" i="1"/>
  <c r="H112" i="1" s="1"/>
  <c r="J112" i="1" s="1"/>
  <c r="L112" i="1" s="1"/>
  <c r="F113" i="1"/>
  <c r="H113" i="1" s="1"/>
  <c r="J113" i="1" s="1"/>
  <c r="L113" i="1" s="1"/>
  <c r="F116" i="1"/>
  <c r="H116" i="1" s="1"/>
  <c r="J116" i="1" s="1"/>
  <c r="L116" i="1" s="1"/>
  <c r="F118" i="1"/>
  <c r="H118" i="1" s="1"/>
  <c r="J118" i="1" s="1"/>
  <c r="L118" i="1" s="1"/>
  <c r="F119" i="1"/>
  <c r="H119" i="1" s="1"/>
  <c r="J119" i="1" s="1"/>
  <c r="L119" i="1" s="1"/>
  <c r="F123" i="1"/>
  <c r="H123" i="1" s="1"/>
  <c r="J123" i="1" s="1"/>
  <c r="L123" i="1" s="1"/>
  <c r="F128" i="1"/>
  <c r="H128" i="1" s="1"/>
  <c r="J128" i="1" s="1"/>
  <c r="L128" i="1" s="1"/>
  <c r="F130" i="1"/>
  <c r="H130" i="1" s="1"/>
  <c r="J130" i="1" s="1"/>
  <c r="L130" i="1" s="1"/>
  <c r="E127" i="1"/>
  <c r="E115" i="1"/>
  <c r="E87" i="1"/>
  <c r="E57" i="1"/>
  <c r="E53" i="1"/>
  <c r="E49" i="1"/>
  <c r="E46" i="1"/>
  <c r="E43" i="1"/>
  <c r="E40" i="1"/>
  <c r="E36" i="1"/>
  <c r="E34" i="1"/>
  <c r="E30" i="1"/>
  <c r="E27" i="1" s="1"/>
  <c r="E25" i="1"/>
  <c r="E23" i="1"/>
  <c r="E19" i="1"/>
  <c r="E17" i="1"/>
  <c r="E15" i="1"/>
  <c r="E12" i="1"/>
  <c r="E11" i="1" s="1"/>
  <c r="E52" i="1" l="1"/>
  <c r="E51" i="1" s="1"/>
  <c r="E10" i="1"/>
  <c r="E131" i="1" l="1"/>
  <c r="D12" i="1" l="1"/>
  <c r="D15" i="1"/>
  <c r="F15" i="1" s="1"/>
  <c r="H15" i="1" s="1"/>
  <c r="J15" i="1" s="1"/>
  <c r="L15" i="1" s="1"/>
  <c r="D17" i="1"/>
  <c r="F17" i="1" s="1"/>
  <c r="H17" i="1" s="1"/>
  <c r="J17" i="1" s="1"/>
  <c r="L17" i="1" s="1"/>
  <c r="D19" i="1"/>
  <c r="F19" i="1" s="1"/>
  <c r="H19" i="1" s="1"/>
  <c r="J19" i="1" s="1"/>
  <c r="L19" i="1" s="1"/>
  <c r="D23" i="1"/>
  <c r="F23" i="1" s="1"/>
  <c r="H23" i="1" s="1"/>
  <c r="J23" i="1" s="1"/>
  <c r="L23" i="1" s="1"/>
  <c r="D25" i="1"/>
  <c r="F25" i="1" s="1"/>
  <c r="H25" i="1" s="1"/>
  <c r="J25" i="1" s="1"/>
  <c r="L25" i="1" s="1"/>
  <c r="D30" i="1"/>
  <c r="D34" i="1"/>
  <c r="F34" i="1" s="1"/>
  <c r="H34" i="1" s="1"/>
  <c r="J34" i="1" s="1"/>
  <c r="L34" i="1" s="1"/>
  <c r="D36" i="1"/>
  <c r="F36" i="1" s="1"/>
  <c r="H36" i="1" s="1"/>
  <c r="J36" i="1" s="1"/>
  <c r="L36" i="1" s="1"/>
  <c r="D40" i="1"/>
  <c r="F40" i="1" s="1"/>
  <c r="H40" i="1" s="1"/>
  <c r="J40" i="1" s="1"/>
  <c r="L40" i="1" s="1"/>
  <c r="D43" i="1"/>
  <c r="F43" i="1" s="1"/>
  <c r="H43" i="1" s="1"/>
  <c r="J43" i="1" s="1"/>
  <c r="L43" i="1" s="1"/>
  <c r="D46" i="1"/>
  <c r="F46" i="1" s="1"/>
  <c r="H46" i="1" s="1"/>
  <c r="J46" i="1" s="1"/>
  <c r="L46" i="1" s="1"/>
  <c r="F30" i="1" l="1"/>
  <c r="H30" i="1" s="1"/>
  <c r="J30" i="1" s="1"/>
  <c r="L30" i="1" s="1"/>
  <c r="D27" i="1"/>
  <c r="F27" i="1" s="1"/>
  <c r="H27" i="1" s="1"/>
  <c r="J27" i="1" s="1"/>
  <c r="L27" i="1" s="1"/>
  <c r="D11" i="1"/>
  <c r="F11" i="1" s="1"/>
  <c r="H11" i="1" s="1"/>
  <c r="J11" i="1" s="1"/>
  <c r="L11" i="1" s="1"/>
  <c r="F12" i="1"/>
  <c r="H12" i="1" s="1"/>
  <c r="J12" i="1" s="1"/>
  <c r="L12" i="1" s="1"/>
  <c r="D127" i="1"/>
  <c r="F127" i="1" s="1"/>
  <c r="H127" i="1" s="1"/>
  <c r="J127" i="1" s="1"/>
  <c r="L127" i="1" s="1"/>
  <c r="D57" i="1"/>
  <c r="F57" i="1" s="1"/>
  <c r="H57" i="1" s="1"/>
  <c r="J57" i="1" s="1"/>
  <c r="L57" i="1" s="1"/>
  <c r="D114" i="1" l="1"/>
  <c r="D87" i="1" l="1"/>
  <c r="F87" i="1" s="1"/>
  <c r="H87" i="1" s="1"/>
  <c r="J87" i="1" s="1"/>
  <c r="L87" i="1" s="1"/>
  <c r="N87" i="1" s="1"/>
  <c r="F114" i="1"/>
  <c r="H114" i="1" s="1"/>
  <c r="J114" i="1" s="1"/>
  <c r="L114" i="1" s="1"/>
  <c r="D117" i="1"/>
  <c r="D115" i="1" l="1"/>
  <c r="F115" i="1" s="1"/>
  <c r="H115" i="1" s="1"/>
  <c r="J115" i="1" s="1"/>
  <c r="L115" i="1" s="1"/>
  <c r="F117" i="1"/>
  <c r="H117" i="1" s="1"/>
  <c r="J117" i="1" s="1"/>
  <c r="L117" i="1" s="1"/>
  <c r="D56" i="1"/>
  <c r="D53" i="1" l="1"/>
  <c r="F53" i="1" s="1"/>
  <c r="F56" i="1"/>
  <c r="H56" i="1" s="1"/>
  <c r="J56" i="1" s="1"/>
  <c r="L56" i="1" s="1"/>
  <c r="D49" i="1"/>
  <c r="D52" i="1" l="1"/>
  <c r="D51" i="1" s="1"/>
  <c r="D10" i="1"/>
  <c r="F10" i="1" s="1"/>
  <c r="H10" i="1" s="1"/>
  <c r="J10" i="1" s="1"/>
  <c r="L10" i="1" s="1"/>
  <c r="F49" i="1"/>
  <c r="H49" i="1" s="1"/>
  <c r="J49" i="1" s="1"/>
  <c r="L49" i="1" s="1"/>
  <c r="H53" i="1"/>
  <c r="J53" i="1" s="1"/>
  <c r="L53" i="1" s="1"/>
  <c r="F52" i="1"/>
  <c r="F51" i="1" s="1"/>
  <c r="H52" i="1" l="1"/>
  <c r="D131" i="1"/>
  <c r="F131" i="1" s="1"/>
  <c r="H131" i="1" s="1"/>
  <c r="J131" i="1" s="1"/>
  <c r="L131" i="1" s="1"/>
  <c r="H51" i="1" l="1"/>
  <c r="J51" i="1" s="1"/>
  <c r="L51" i="1" s="1"/>
  <c r="N51" i="1" s="1"/>
  <c r="J52" i="1"/>
  <c r="L52" i="1" s="1"/>
</calcChain>
</file>

<file path=xl/comments1.xml><?xml version="1.0" encoding="utf-8"?>
<comments xmlns="http://schemas.openxmlformats.org/spreadsheetml/2006/main">
  <authors>
    <author>Леонова Анна Владимировна</author>
  </authors>
  <commentList>
    <comment ref="I47" authorId="0">
      <text>
        <r>
          <rPr>
            <b/>
            <sz val="9"/>
            <color indexed="81"/>
            <rFont val="Tahoma"/>
            <charset val="1"/>
          </rPr>
          <t>Леонова Анна Владимировна:</t>
        </r>
        <r>
          <rPr>
            <sz val="9"/>
            <color indexed="81"/>
            <rFont val="Tahoma"/>
            <charset val="1"/>
          </rPr>
          <t xml:space="preserve">
100000000 - уточнение мая, 25430233 - поправки депутатов</t>
        </r>
      </text>
    </comment>
  </commentList>
</comments>
</file>

<file path=xl/sharedStrings.xml><?xml version="1.0" encoding="utf-8"?>
<sst xmlns="http://schemas.openxmlformats.org/spreadsheetml/2006/main" count="261" uniqueCount="256">
  <si>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</si>
  <si>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</si>
  <si>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</si>
  <si>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</si>
  <si>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</si>
  <si>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</si>
  <si>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</si>
  <si>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</si>
  <si>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</si>
  <si>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</si>
  <si>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</si>
  <si>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</si>
  <si>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</si>
  <si>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</si>
  <si>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</si>
  <si>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</si>
  <si>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</si>
  <si>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</si>
  <si>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</si>
  <si>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</si>
  <si>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</si>
  <si>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</si>
  <si>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</si>
  <si>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</si>
  <si>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</si>
  <si>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</si>
  <si>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</si>
  <si>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</si>
  <si>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</si>
  <si>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</si>
  <si>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</si>
  <si>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</si>
  <si>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</si>
  <si>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</si>
  <si>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</si>
  <si>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</si>
  <si>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</si>
  <si>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</si>
  <si>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</si>
  <si>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</si>
  <si>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</si>
  <si>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</si>
  <si>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</si>
  <si>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</si>
  <si>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</si>
  <si>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</si>
  <si>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</si>
  <si>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</si>
  <si>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</si>
  <si>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</si>
  <si>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</si>
  <si>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</si>
  <si>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</si>
  <si>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</si>
  <si>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</si>
  <si>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</si>
  <si>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</si>
  <si>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</si>
  <si>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</si>
  <si>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</si>
  <si>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</si>
  <si>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</si>
  <si>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</si>
  <si>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</si>
  <si>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</si>
  <si>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</si>
  <si>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</si>
  <si>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</si>
  <si>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</si>
  <si>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</si>
  <si>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</si>
  <si>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</si>
  <si>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</si>
  <si>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</si>
  <si>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</si>
  <si>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</si>
  <si>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</si>
  <si>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</si>
  <si>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</si>
  <si>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</si>
  <si>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</si>
  <si>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</si>
  <si>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</si>
  <si>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</si>
  <si>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</si>
  <si>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</si>
  <si>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</si>
  <si>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</si>
  <si>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</si>
  <si>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</si>
  <si>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</si>
  <si>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</si>
  <si>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</si>
  <si>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</si>
  <si>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</si>
  <si>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</si>
  <si>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</si>
  <si>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</si>
  <si>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</si>
  <si>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</si>
  <si>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</si>
  <si>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</si>
  <si>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</si>
  <si>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</si>
  <si>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</si>
  <si>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</si>
  <si>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</si>
  <si>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</si>
  <si>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</si>
  <si>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</si>
  <si>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</si>
  <si>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</si>
  <si>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</si>
  <si>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</si>
  <si>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</si>
  <si>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</si>
  <si>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</si>
  <si>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</si>
  <si>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</si>
  <si>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</si>
  <si>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</si>
  <si>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</si>
  <si>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</si>
  <si>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</si>
  <si>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</si>
  <si>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</si>
  <si>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</si>
  <si>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</si>
  <si>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</si>
  <si>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</si>
  <si>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</si>
  <si>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</si>
  <si>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</si>
  <si>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</si>
  <si>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</si>
  <si>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</si>
  <si>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</si>
  <si>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</si>
  <si>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</si>
  <si>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</si>
  <si>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</si>
  <si>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</si>
  <si>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</si>
  <si>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000 2 02 02129 02 0000 151</t>
  </si>
  <si>
    <t xml:space="preserve">000 2 02 02173 02 0000 151
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</si>
  <si>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</si>
  <si>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</si>
  <si>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</si>
  <si>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</si>
  <si>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</si>
  <si>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</si>
  <si>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</si>
  <si>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</si>
  <si>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</si>
  <si>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</si>
  <si>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</si>
  <si>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</si>
  <si>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</si>
  <si>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</si>
  <si>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</si>
  <si>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</si>
  <si>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</si>
  <si>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</si>
  <si>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</si>
  <si>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</si>
  <si>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</si>
  <si>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</si>
  <si>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</si>
  <si>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</si>
  <si>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</si>
  <si>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</si>
  <si>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</si>
  <si>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</si>
  <si>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</si>
  <si>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000 2 02 03008 02 0000 151</t>
  </si>
  <si>
    <t>000 2 02 03009 02 0000 151</t>
  </si>
  <si>
    <t>000 2 02 02183 02 0000 151</t>
  </si>
  <si>
    <t>000 2 02 02184 02 0000 151</t>
  </si>
  <si>
    <t>000 2 02 02185 02 0000 151</t>
  </si>
  <si>
    <t>000 2 02 02190 02 0000 151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</si>
  <si>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</si>
  <si>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</si>
  <si>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</si>
  <si>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</si>
  <si>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</si>
  <si>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</si>
  <si>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</si>
  <si>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</si>
  <si>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</si>
  <si>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</si>
  <si>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000 2 02 02213 02 0000 151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</si>
  <si>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</si>
  <si>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000 2 02 02067 02 0000 151</t>
  </si>
  <si>
    <t>Субсидии бюджетам субъектов Российской Фе-дерации на поощрение лучших учителей</t>
  </si>
  <si>
    <t>000 2 02 02051 02 0000 151</t>
  </si>
  <si>
    <t>Субсидии бюджетам субъектов Российской Фе-дерации на реализацию федеральных целевых программ</t>
  </si>
  <si>
    <t>000 2 02 03068 02 0000 151</t>
  </si>
  <si>
    <t>000 2 02 03122 02 0000 151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</si>
  <si>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</si>
  <si>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000 2 02 04042 02 0000 151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</si>
  <si>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</si>
  <si>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</si>
  <si>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</si>
  <si>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</si>
  <si>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уточнение  март            2014 год               (руб.)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</si>
  <si>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</si>
  <si>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 xml:space="preserve">Единая субвенция бюджетам субъектов Российской Федерации </t>
  </si>
  <si>
    <t>уточнение  май            2014 год               (руб.)</t>
  </si>
  <si>
    <t xml:space="preserve"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
</t>
  </si>
  <si>
    <t>000 2 02 02093 02 0000 151</t>
  </si>
  <si>
    <t>Приложение 2</t>
  </si>
  <si>
    <t>уточнение июнь            2014 год               (руб.)</t>
  </si>
  <si>
    <t>Субсидии бюджетам субъектов Российской Фе-дерации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</si>
  <si>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субъектов Российской Фе-дерации на финансовое обеспечение мероприятий, направленных на проведение пренатальной (дородовой) диагностики нарушений развития ребенка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</si>
  <si>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</si>
  <si>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</si>
  <si>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</si>
  <si>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000 2 02 02217 02 0000 151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</si>
  <si>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</si>
  <si>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</si>
  <si>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</si>
  <si>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</si>
  <si>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</si>
  <si>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</si>
  <si>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</si>
  <si>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002 02 02182 02 0000 151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</si>
  <si>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</si>
  <si>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</si>
  <si>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</si>
  <si>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</si>
  <si>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</si>
  <si>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</si>
  <si>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</si>
  <si>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</si>
  <si>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</si>
  <si>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</si>
  <si>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</si>
  <si>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</si>
  <si>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</si>
  <si>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</si>
  <si>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</si>
  <si>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</si>
  <si>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</si>
  <si>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</si>
  <si>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</si>
  <si>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</si>
  <si>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</si>
  <si>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 xml:space="preserve">000 2 02 02132 02 0000 151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</si>
  <si>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</si>
  <si>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</si>
  <si>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Субсидии бюджетам на приобретение оборудования для быстровозводимых физкультурно-оздоровительных комплексов, включая металлоконструкции и металлоизделия </t>
  </si>
  <si>
    <t>Уточнение июнь 2014 с поправками (руб.)</t>
  </si>
  <si>
    <t xml:space="preserve">000 2 02 04052 02 0000 151 </t>
  </si>
  <si>
    <t xml:space="preserve">000 2 02 04053 02 0000 151 </t>
  </si>
  <si>
    <t>от 30.06.2014  № 28-з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</si>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</sst>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top"/>
    </xf>
    <xf numFmtId="0" fontId="13" fillId="0" borderId="0" xfId="0" applyFont="1"/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2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/>
    <xf numFmtId="3" fontId="8" fillId="3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1"/>
  <sheetViews>
    <sheetView tabSelected="1" view="pageBreakPreview" topLeftCell="A110" zoomScaleNormal="100" zoomScaleSheetLayoutView="100" workbookViewId="0">
      <selection activeCell="C113" sqref="C113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6.28515625" style="2" hidden="1" customWidth="1"/>
    <col min="7" max="7" width="14.140625" style="2" hidden="1" customWidth="1"/>
    <col min="8" max="13" width="15.5703125" style="2" hidden="1" customWidth="1"/>
    <col min="14" max="14" width="15.5703125" style="2" customWidth="1"/>
    <col min="15" max="15" width="9.140625" style="2"/>
    <col min="16" max="16" width="29.5703125" style="2" customWidth="1"/>
    <col min="17" max="16384" width="9.140625" style="2"/>
  </cols>
  <sheetData>
    <row r="1" spans="1:14" x14ac:dyDescent="0.25">
      <c r="B1" s="55" t="s">
        <v>210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4" x14ac:dyDescent="0.25">
      <c r="B2" s="55" t="s">
        <v>130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B3" s="55" t="s">
        <v>254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C4" s="20"/>
    </row>
    <row r="5" spans="1:14" ht="18.75" x14ac:dyDescent="0.3">
      <c r="B5" s="56" t="s">
        <v>131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</row>
    <row r="6" spans="1:14" ht="18.75" x14ac:dyDescent="0.3">
      <c r="B6" s="56" t="s">
        <v>0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ht="18.75" x14ac:dyDescent="0.3">
      <c r="B7" s="7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18.75" x14ac:dyDescent="0.3"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ht="63" x14ac:dyDescent="0.25">
      <c r="A9" s="4"/>
      <c r="B9" s="9" t="s">
        <v>1</v>
      </c>
      <c r="C9" s="9" t="s">
        <v>2</v>
      </c>
      <c r="D9" s="10" t="s">
        <v>132</v>
      </c>
      <c r="E9" s="10" t="s">
        <v>170</v>
      </c>
      <c r="F9" s="10" t="s">
        <v>132</v>
      </c>
      <c r="G9" s="10" t="s">
        <v>204</v>
      </c>
      <c r="H9" s="10" t="s">
        <v>132</v>
      </c>
      <c r="I9" s="10" t="s">
        <v>207</v>
      </c>
      <c r="J9" s="10" t="s">
        <v>132</v>
      </c>
      <c r="K9" s="10" t="s">
        <v>211</v>
      </c>
      <c r="L9" s="10" t="s">
        <v>132</v>
      </c>
      <c r="M9" s="10" t="s">
        <v>251</v>
      </c>
      <c r="N9" s="10" t="s">
        <v>132</v>
      </c>
    </row>
    <row r="10" spans="1:14" x14ac:dyDescent="0.25">
      <c r="B10" s="11" t="s">
        <v>3</v>
      </c>
      <c r="C10" s="11" t="s">
        <v>4</v>
      </c>
      <c r="D10" s="12">
        <f>SUM(D11+D15+D17+D19+D23+D25+D27+D36+D40+D43+D46+D49)</f>
        <v>44898718000</v>
      </c>
      <c r="E10" s="12">
        <f>SUM(E11+E15+E17+E19+E23+E25+E27+E36+E40+E43+E46+E49)</f>
        <v>1750200000</v>
      </c>
      <c r="F10" s="12">
        <f>D10+E10</f>
        <v>46648918000</v>
      </c>
      <c r="G10" s="12">
        <f>SUM(G11+G15+G17+G19+G23+G25+G27+G36+G40+G43+G46+G49)</f>
        <v>0</v>
      </c>
      <c r="H10" s="12">
        <f>F10+G10</f>
        <v>46648918000</v>
      </c>
      <c r="I10" s="12">
        <f>SUM(I11+I15+I17+I19+I23+I25+I27+I36+I40+I43+I46+I49)</f>
        <v>375430233</v>
      </c>
      <c r="J10" s="12">
        <f>H10+I10</f>
        <v>47024348233</v>
      </c>
      <c r="K10" s="12">
        <f>SUM(K11+K15+K17+K19+K23+K25+K27+K36+K40+K43+K46+K49)</f>
        <v>145044000</v>
      </c>
      <c r="L10" s="12">
        <f>J10+K10</f>
        <v>47169392233</v>
      </c>
      <c r="M10" s="12">
        <f>SUM(M11+M15+M17+M19+M23+M25+M27+M36+M40+M43+M46+M49)</f>
        <v>15504108</v>
      </c>
      <c r="N10" s="12">
        <f>L10+M10</f>
        <v>47184896341</v>
      </c>
    </row>
    <row r="11" spans="1:14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96" si="0">D11+E11</f>
        <v>24076500000</v>
      </c>
      <c r="G11" s="12">
        <f>G12+G14</f>
        <v>0</v>
      </c>
      <c r="H11" s="12">
        <f>F11+G11</f>
        <v>24076500000</v>
      </c>
      <c r="I11" s="12">
        <f>I12+I14</f>
        <v>0</v>
      </c>
      <c r="J11" s="12">
        <f>H11+I11</f>
        <v>24076500000</v>
      </c>
      <c r="K11" s="12">
        <f>K12+K14</f>
        <v>145044000</v>
      </c>
      <c r="L11" s="12">
        <f>J11+K11</f>
        <v>24221544000</v>
      </c>
      <c r="M11" s="12">
        <f>M12+M14</f>
        <v>15504108</v>
      </c>
      <c r="N11" s="12">
        <f>L11+M11</f>
        <v>24237048108</v>
      </c>
    </row>
    <row r="12" spans="1:14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  <c r="G12" s="14">
        <f>G13</f>
        <v>0</v>
      </c>
      <c r="H12" s="14">
        <f t="shared" ref="H12:H50" si="1">F12+G12</f>
        <v>11114400000</v>
      </c>
      <c r="I12" s="14">
        <f>I13</f>
        <v>0</v>
      </c>
      <c r="J12" s="14">
        <f t="shared" ref="J12:J50" si="2">H12+I12</f>
        <v>11114400000</v>
      </c>
      <c r="K12" s="14">
        <f>K13</f>
        <v>145044000</v>
      </c>
      <c r="L12" s="14">
        <f t="shared" ref="L12:L50" si="3">J12+K12</f>
        <v>11259444000</v>
      </c>
      <c r="M12" s="14">
        <f>M13</f>
        <v>15504108</v>
      </c>
      <c r="N12" s="14">
        <f t="shared" ref="N12:N50" si="4">L12+M12</f>
        <v>11274948108</v>
      </c>
    </row>
    <row r="13" spans="1:14" ht="34.5" customHeight="1" x14ac:dyDescent="0.25">
      <c r="B13" s="15" t="s">
        <v>65</v>
      </c>
      <c r="C13" s="15" t="s">
        <v>7</v>
      </c>
      <c r="D13" s="24">
        <v>11114400000</v>
      </c>
      <c r="E13" s="24"/>
      <c r="F13" s="24">
        <f t="shared" si="0"/>
        <v>11114400000</v>
      </c>
      <c r="G13" s="24"/>
      <c r="H13" s="24">
        <f t="shared" si="1"/>
        <v>11114400000</v>
      </c>
      <c r="I13" s="24"/>
      <c r="J13" s="24">
        <f t="shared" si="2"/>
        <v>11114400000</v>
      </c>
      <c r="K13" s="24">
        <v>145044000</v>
      </c>
      <c r="L13" s="24">
        <f t="shared" si="3"/>
        <v>11259444000</v>
      </c>
      <c r="M13" s="24">
        <v>15504108</v>
      </c>
      <c r="N13" s="24">
        <f t="shared" si="4"/>
        <v>11274948108</v>
      </c>
    </row>
    <row r="14" spans="1:14" ht="18" customHeight="1" x14ac:dyDescent="0.25">
      <c r="B14" s="13" t="s">
        <v>64</v>
      </c>
      <c r="C14" s="13" t="s">
        <v>8</v>
      </c>
      <c r="D14" s="25">
        <v>12886100000</v>
      </c>
      <c r="E14" s="25">
        <v>76000000</v>
      </c>
      <c r="F14" s="25">
        <f t="shared" si="0"/>
        <v>12962100000</v>
      </c>
      <c r="G14" s="25"/>
      <c r="H14" s="25">
        <f t="shared" si="1"/>
        <v>12962100000</v>
      </c>
      <c r="I14" s="25"/>
      <c r="J14" s="25">
        <f t="shared" si="2"/>
        <v>12962100000</v>
      </c>
      <c r="K14" s="25"/>
      <c r="L14" s="25">
        <f t="shared" si="3"/>
        <v>12962100000</v>
      </c>
      <c r="M14" s="25"/>
      <c r="N14" s="25">
        <f t="shared" si="4"/>
        <v>12962100000</v>
      </c>
    </row>
    <row r="15" spans="1:14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  <c r="G15" s="12">
        <f>G16</f>
        <v>0</v>
      </c>
      <c r="H15" s="12">
        <f t="shared" si="1"/>
        <v>13592200000</v>
      </c>
      <c r="I15" s="12">
        <f>I16</f>
        <v>0</v>
      </c>
      <c r="J15" s="12">
        <f t="shared" si="2"/>
        <v>13592200000</v>
      </c>
      <c r="K15" s="12">
        <f>K16</f>
        <v>0</v>
      </c>
      <c r="L15" s="12">
        <f t="shared" si="3"/>
        <v>13592200000</v>
      </c>
      <c r="M15" s="12">
        <f>M16</f>
        <v>0</v>
      </c>
      <c r="N15" s="12">
        <f t="shared" si="4"/>
        <v>13592200000</v>
      </c>
    </row>
    <row r="16" spans="1:14" ht="36" customHeight="1" x14ac:dyDescent="0.25">
      <c r="B16" s="13" t="s">
        <v>11</v>
      </c>
      <c r="C16" s="13" t="s">
        <v>12</v>
      </c>
      <c r="D16" s="25">
        <v>12030000000</v>
      </c>
      <c r="E16" s="25">
        <f>1388200000+174000000</f>
        <v>1562200000</v>
      </c>
      <c r="F16" s="25">
        <f t="shared" si="0"/>
        <v>13592200000</v>
      </c>
      <c r="G16" s="25"/>
      <c r="H16" s="25">
        <f t="shared" si="1"/>
        <v>13592200000</v>
      </c>
      <c r="I16" s="25"/>
      <c r="J16" s="25">
        <f t="shared" si="2"/>
        <v>13592200000</v>
      </c>
      <c r="K16" s="25"/>
      <c r="L16" s="25">
        <f t="shared" si="3"/>
        <v>13592200000</v>
      </c>
      <c r="M16" s="25"/>
      <c r="N16" s="25">
        <f t="shared" si="4"/>
        <v>13592200000</v>
      </c>
    </row>
    <row r="17" spans="2:14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  <c r="G17" s="12">
        <f>G18</f>
        <v>0</v>
      </c>
      <c r="H17" s="12">
        <f t="shared" si="1"/>
        <v>1761596000</v>
      </c>
      <c r="I17" s="12">
        <f>I18</f>
        <v>0</v>
      </c>
      <c r="J17" s="12">
        <f t="shared" si="2"/>
        <v>1761596000</v>
      </c>
      <c r="K17" s="12">
        <f>K18</f>
        <v>0</v>
      </c>
      <c r="L17" s="12">
        <f t="shared" si="3"/>
        <v>1761596000</v>
      </c>
      <c r="M17" s="12">
        <f>M18</f>
        <v>0</v>
      </c>
      <c r="N17" s="12">
        <f t="shared" si="4"/>
        <v>1761596000</v>
      </c>
    </row>
    <row r="18" spans="2:14" ht="35.25" customHeight="1" x14ac:dyDescent="0.25">
      <c r="B18" s="13" t="s">
        <v>63</v>
      </c>
      <c r="C18" s="13" t="s">
        <v>14</v>
      </c>
      <c r="D18" s="25">
        <v>1761596000</v>
      </c>
      <c r="E18" s="25"/>
      <c r="F18" s="25">
        <f t="shared" si="0"/>
        <v>1761596000</v>
      </c>
      <c r="G18" s="25"/>
      <c r="H18" s="25">
        <f t="shared" si="1"/>
        <v>1761596000</v>
      </c>
      <c r="I18" s="25"/>
      <c r="J18" s="25">
        <f t="shared" si="2"/>
        <v>1761596000</v>
      </c>
      <c r="K18" s="25"/>
      <c r="L18" s="25">
        <f t="shared" si="3"/>
        <v>1761596000</v>
      </c>
      <c r="M18" s="25"/>
      <c r="N18" s="25">
        <f t="shared" si="4"/>
        <v>1761596000</v>
      </c>
    </row>
    <row r="19" spans="2:14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  <c r="G19" s="12">
        <f>SUM(G20:G22)</f>
        <v>0</v>
      </c>
      <c r="H19" s="12">
        <f t="shared" si="1"/>
        <v>6624748000</v>
      </c>
      <c r="I19" s="12">
        <f>SUM(I20:I22)</f>
        <v>0</v>
      </c>
      <c r="J19" s="12">
        <f t="shared" si="2"/>
        <v>6624748000</v>
      </c>
      <c r="K19" s="12">
        <f>SUM(K20:K22)</f>
        <v>0</v>
      </c>
      <c r="L19" s="12">
        <f t="shared" si="3"/>
        <v>6624748000</v>
      </c>
      <c r="M19" s="12">
        <f>SUM(M20:M22)</f>
        <v>0</v>
      </c>
      <c r="N19" s="12">
        <f t="shared" si="4"/>
        <v>6624748000</v>
      </c>
    </row>
    <row r="20" spans="2:14" ht="18" customHeight="1" x14ac:dyDescent="0.25">
      <c r="B20" s="13" t="s">
        <v>58</v>
      </c>
      <c r="C20" s="13" t="s">
        <v>16</v>
      </c>
      <c r="D20" s="25">
        <v>5692000000</v>
      </c>
      <c r="E20" s="25">
        <v>50000000</v>
      </c>
      <c r="F20" s="25">
        <f t="shared" si="0"/>
        <v>5742000000</v>
      </c>
      <c r="G20" s="25"/>
      <c r="H20" s="25">
        <f t="shared" si="1"/>
        <v>5742000000</v>
      </c>
      <c r="I20" s="25"/>
      <c r="J20" s="25">
        <f t="shared" si="2"/>
        <v>5742000000</v>
      </c>
      <c r="K20" s="25"/>
      <c r="L20" s="25">
        <f t="shared" si="3"/>
        <v>5742000000</v>
      </c>
      <c r="M20" s="25"/>
      <c r="N20" s="25">
        <f t="shared" si="4"/>
        <v>5742000000</v>
      </c>
    </row>
    <row r="21" spans="2:14" x14ac:dyDescent="0.25">
      <c r="B21" s="13" t="s">
        <v>59</v>
      </c>
      <c r="C21" s="13" t="s">
        <v>17</v>
      </c>
      <c r="D21" s="25">
        <v>818900000</v>
      </c>
      <c r="E21" s="25">
        <v>62000000</v>
      </c>
      <c r="F21" s="25">
        <f t="shared" si="0"/>
        <v>880900000</v>
      </c>
      <c r="G21" s="25"/>
      <c r="H21" s="25">
        <f t="shared" si="1"/>
        <v>880900000</v>
      </c>
      <c r="I21" s="25"/>
      <c r="J21" s="25">
        <f t="shared" si="2"/>
        <v>880900000</v>
      </c>
      <c r="K21" s="25"/>
      <c r="L21" s="25">
        <f t="shared" si="3"/>
        <v>880900000</v>
      </c>
      <c r="M21" s="25"/>
      <c r="N21" s="25">
        <f t="shared" si="4"/>
        <v>880900000</v>
      </c>
    </row>
    <row r="22" spans="2:14" x14ac:dyDescent="0.25">
      <c r="B22" s="13" t="s">
        <v>73</v>
      </c>
      <c r="C22" s="13" t="s">
        <v>74</v>
      </c>
      <c r="D22" s="25">
        <v>1848000</v>
      </c>
      <c r="E22" s="25"/>
      <c r="F22" s="25">
        <f t="shared" si="0"/>
        <v>1848000</v>
      </c>
      <c r="G22" s="25"/>
      <c r="H22" s="25">
        <f t="shared" si="1"/>
        <v>1848000</v>
      </c>
      <c r="I22" s="25"/>
      <c r="J22" s="25">
        <f t="shared" si="2"/>
        <v>1848000</v>
      </c>
      <c r="K22" s="25"/>
      <c r="L22" s="25">
        <f t="shared" si="3"/>
        <v>1848000</v>
      </c>
      <c r="M22" s="25"/>
      <c r="N22" s="25">
        <f t="shared" si="4"/>
        <v>1848000</v>
      </c>
    </row>
    <row r="23" spans="2:14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  <c r="G23" s="12">
        <f>G24</f>
        <v>0</v>
      </c>
      <c r="H23" s="12">
        <f t="shared" si="1"/>
        <v>4000000</v>
      </c>
      <c r="I23" s="12">
        <f>I24</f>
        <v>0</v>
      </c>
      <c r="J23" s="12">
        <f t="shared" si="2"/>
        <v>4000000</v>
      </c>
      <c r="K23" s="12">
        <f>K24</f>
        <v>0</v>
      </c>
      <c r="L23" s="12">
        <f t="shared" si="3"/>
        <v>4000000</v>
      </c>
      <c r="M23" s="12">
        <f>M24</f>
        <v>0</v>
      </c>
      <c r="N23" s="12">
        <f t="shared" si="4"/>
        <v>4000000</v>
      </c>
    </row>
    <row r="24" spans="2:14" x14ac:dyDescent="0.25">
      <c r="B24" s="13" t="s">
        <v>61</v>
      </c>
      <c r="C24" s="13" t="s">
        <v>19</v>
      </c>
      <c r="D24" s="25">
        <v>4000000</v>
      </c>
      <c r="E24" s="25"/>
      <c r="F24" s="25">
        <f t="shared" si="0"/>
        <v>4000000</v>
      </c>
      <c r="G24" s="25"/>
      <c r="H24" s="25">
        <f t="shared" si="1"/>
        <v>4000000</v>
      </c>
      <c r="I24" s="25"/>
      <c r="J24" s="25">
        <f t="shared" si="2"/>
        <v>4000000</v>
      </c>
      <c r="K24" s="25"/>
      <c r="L24" s="25">
        <f t="shared" si="3"/>
        <v>4000000</v>
      </c>
      <c r="M24" s="25"/>
      <c r="N24" s="25">
        <f t="shared" si="4"/>
        <v>4000000</v>
      </c>
    </row>
    <row r="25" spans="2:14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  <c r="G25" s="12">
        <f>G26</f>
        <v>0</v>
      </c>
      <c r="H25" s="12">
        <f t="shared" si="1"/>
        <v>40606000</v>
      </c>
      <c r="I25" s="12">
        <f>I26</f>
        <v>0</v>
      </c>
      <c r="J25" s="12">
        <f t="shared" si="2"/>
        <v>40606000</v>
      </c>
      <c r="K25" s="12">
        <f>K26</f>
        <v>0</v>
      </c>
      <c r="L25" s="12">
        <f t="shared" si="3"/>
        <v>40606000</v>
      </c>
      <c r="M25" s="12">
        <f>M26</f>
        <v>0</v>
      </c>
      <c r="N25" s="12">
        <f t="shared" si="4"/>
        <v>40606000</v>
      </c>
    </row>
    <row r="26" spans="2:14" ht="51" customHeight="1" x14ac:dyDescent="0.25">
      <c r="B26" s="13" t="s">
        <v>22</v>
      </c>
      <c r="C26" s="13" t="s">
        <v>23</v>
      </c>
      <c r="D26" s="25">
        <v>40606000</v>
      </c>
      <c r="E26" s="25"/>
      <c r="F26" s="25">
        <f t="shared" si="0"/>
        <v>40606000</v>
      </c>
      <c r="G26" s="25"/>
      <c r="H26" s="25">
        <f t="shared" si="1"/>
        <v>40606000</v>
      </c>
      <c r="I26" s="25"/>
      <c r="J26" s="25">
        <f t="shared" si="2"/>
        <v>40606000</v>
      </c>
      <c r="K26" s="25"/>
      <c r="L26" s="25">
        <f t="shared" si="3"/>
        <v>40606000</v>
      </c>
      <c r="M26" s="25"/>
      <c r="N26" s="25">
        <f t="shared" si="4"/>
        <v>40606000</v>
      </c>
    </row>
    <row r="27" spans="2:14" ht="50.25" customHeight="1" x14ac:dyDescent="0.25">
      <c r="B27" s="11" t="s">
        <v>24</v>
      </c>
      <c r="C27" s="11" t="s">
        <v>25</v>
      </c>
      <c r="D27" s="12">
        <f>SUM(D28,D29,D30,D34)</f>
        <v>64906000</v>
      </c>
      <c r="E27" s="12">
        <f>SUM(E28,E29,E30,E34)</f>
        <v>0</v>
      </c>
      <c r="F27" s="12">
        <f t="shared" si="0"/>
        <v>64906000</v>
      </c>
      <c r="G27" s="12">
        <f>SUM(G28,G29,G30,G34)</f>
        <v>0</v>
      </c>
      <c r="H27" s="12">
        <f t="shared" si="1"/>
        <v>64906000</v>
      </c>
      <c r="I27" s="12">
        <f>SUM(I28,I29,I30,I34)</f>
        <v>0</v>
      </c>
      <c r="J27" s="12">
        <f t="shared" si="2"/>
        <v>64906000</v>
      </c>
      <c r="K27" s="12">
        <f>SUM(K28,K29,K30,K34)</f>
        <v>0</v>
      </c>
      <c r="L27" s="12">
        <f t="shared" si="3"/>
        <v>64906000</v>
      </c>
      <c r="M27" s="12">
        <f>SUM(M28,M29,M30,M34)</f>
        <v>0</v>
      </c>
      <c r="N27" s="12">
        <f t="shared" si="4"/>
        <v>64906000</v>
      </c>
    </row>
    <row r="28" spans="2:14" ht="66" customHeight="1" x14ac:dyDescent="0.25">
      <c r="B28" s="13" t="s">
        <v>56</v>
      </c>
      <c r="C28" s="13" t="s">
        <v>26</v>
      </c>
      <c r="D28" s="25">
        <v>1320000</v>
      </c>
      <c r="E28" s="25"/>
      <c r="F28" s="25">
        <f t="shared" si="0"/>
        <v>1320000</v>
      </c>
      <c r="G28" s="25"/>
      <c r="H28" s="25">
        <f t="shared" si="1"/>
        <v>1320000</v>
      </c>
      <c r="I28" s="25"/>
      <c r="J28" s="25">
        <f t="shared" si="2"/>
        <v>1320000</v>
      </c>
      <c r="K28" s="25"/>
      <c r="L28" s="25">
        <f t="shared" si="3"/>
        <v>1320000</v>
      </c>
      <c r="M28" s="25"/>
      <c r="N28" s="25">
        <f t="shared" si="4"/>
        <v>1320000</v>
      </c>
    </row>
    <row r="29" spans="2:14" ht="51" customHeight="1" x14ac:dyDescent="0.25">
      <c r="B29" s="13" t="s">
        <v>55</v>
      </c>
      <c r="C29" s="13" t="s">
        <v>27</v>
      </c>
      <c r="D29" s="25">
        <v>30000000</v>
      </c>
      <c r="E29" s="25"/>
      <c r="F29" s="25">
        <f t="shared" si="0"/>
        <v>30000000</v>
      </c>
      <c r="G29" s="25"/>
      <c r="H29" s="25">
        <f t="shared" si="1"/>
        <v>30000000</v>
      </c>
      <c r="I29" s="25"/>
      <c r="J29" s="25">
        <f t="shared" si="2"/>
        <v>30000000</v>
      </c>
      <c r="K29" s="25"/>
      <c r="L29" s="25">
        <f t="shared" si="3"/>
        <v>30000000</v>
      </c>
      <c r="M29" s="25"/>
      <c r="N29" s="25">
        <f t="shared" si="4"/>
        <v>30000000</v>
      </c>
    </row>
    <row r="30" spans="2:14" ht="114" customHeight="1" x14ac:dyDescent="0.25">
      <c r="B30" s="13" t="s">
        <v>28</v>
      </c>
      <c r="C30" s="13" t="s">
        <v>68</v>
      </c>
      <c r="D30" s="14">
        <f>SUM(D31:D33)</f>
        <v>26380000</v>
      </c>
      <c r="E30" s="14">
        <f>SUM(E31:E33)</f>
        <v>0</v>
      </c>
      <c r="F30" s="14">
        <f t="shared" si="0"/>
        <v>26380000</v>
      </c>
      <c r="G30" s="14">
        <f>SUM(G31:G33)</f>
        <v>0</v>
      </c>
      <c r="H30" s="14">
        <f t="shared" si="1"/>
        <v>26380000</v>
      </c>
      <c r="I30" s="14">
        <f>SUM(I31:I33)</f>
        <v>0</v>
      </c>
      <c r="J30" s="14">
        <f t="shared" si="2"/>
        <v>26380000</v>
      </c>
      <c r="K30" s="14">
        <f>SUM(K31:K33)</f>
        <v>0</v>
      </c>
      <c r="L30" s="14">
        <f t="shared" si="3"/>
        <v>26380000</v>
      </c>
      <c r="M30" s="14">
        <f>SUM(M31:M33)</f>
        <v>0</v>
      </c>
      <c r="N30" s="14">
        <f t="shared" si="4"/>
        <v>26380000</v>
      </c>
    </row>
    <row r="31" spans="2:14" ht="111" customHeight="1" x14ac:dyDescent="0.25">
      <c r="B31" s="15" t="s">
        <v>54</v>
      </c>
      <c r="C31" s="15" t="s">
        <v>69</v>
      </c>
      <c r="D31" s="24">
        <v>13560000</v>
      </c>
      <c r="E31" s="24"/>
      <c r="F31" s="24">
        <f t="shared" si="0"/>
        <v>13560000</v>
      </c>
      <c r="G31" s="24"/>
      <c r="H31" s="24">
        <f t="shared" si="1"/>
        <v>13560000</v>
      </c>
      <c r="I31" s="24"/>
      <c r="J31" s="24">
        <f t="shared" si="2"/>
        <v>13560000</v>
      </c>
      <c r="K31" s="24"/>
      <c r="L31" s="24">
        <f t="shared" si="3"/>
        <v>13560000</v>
      </c>
      <c r="M31" s="24"/>
      <c r="N31" s="24">
        <f t="shared" si="4"/>
        <v>13560000</v>
      </c>
    </row>
    <row r="32" spans="2:14" ht="156.75" customHeight="1" x14ac:dyDescent="0.25">
      <c r="B32" s="15" t="s">
        <v>76</v>
      </c>
      <c r="C32" s="15" t="s">
        <v>75</v>
      </c>
      <c r="D32" s="24">
        <v>1120000</v>
      </c>
      <c r="E32" s="24"/>
      <c r="F32" s="24">
        <f t="shared" si="0"/>
        <v>1120000</v>
      </c>
      <c r="G32" s="24"/>
      <c r="H32" s="24">
        <f t="shared" si="1"/>
        <v>1120000</v>
      </c>
      <c r="I32" s="24"/>
      <c r="J32" s="24">
        <f t="shared" si="2"/>
        <v>1120000</v>
      </c>
      <c r="K32" s="24"/>
      <c r="L32" s="24">
        <f t="shared" si="3"/>
        <v>1120000</v>
      </c>
      <c r="M32" s="24"/>
      <c r="N32" s="24">
        <f t="shared" si="4"/>
        <v>1120000</v>
      </c>
    </row>
    <row r="33" spans="2:16" ht="111.75" customHeight="1" x14ac:dyDescent="0.25">
      <c r="B33" s="15" t="s">
        <v>53</v>
      </c>
      <c r="C33" s="15" t="s">
        <v>70</v>
      </c>
      <c r="D33" s="24">
        <v>11700000</v>
      </c>
      <c r="E33" s="24"/>
      <c r="F33" s="24">
        <f t="shared" si="0"/>
        <v>11700000</v>
      </c>
      <c r="G33" s="24"/>
      <c r="H33" s="24">
        <f t="shared" si="1"/>
        <v>11700000</v>
      </c>
      <c r="I33" s="24"/>
      <c r="J33" s="24">
        <f t="shared" si="2"/>
        <v>11700000</v>
      </c>
      <c r="K33" s="24"/>
      <c r="L33" s="24">
        <f t="shared" si="3"/>
        <v>11700000</v>
      </c>
      <c r="M33" s="24"/>
      <c r="N33" s="24">
        <f t="shared" si="4"/>
        <v>11700000</v>
      </c>
    </row>
    <row r="34" spans="2:16" ht="31.5" x14ac:dyDescent="0.25">
      <c r="B34" s="13" t="s">
        <v>29</v>
      </c>
      <c r="C34" s="13" t="s">
        <v>30</v>
      </c>
      <c r="D34" s="14">
        <f>D35</f>
        <v>7206000</v>
      </c>
      <c r="E34" s="14">
        <f>E35</f>
        <v>0</v>
      </c>
      <c r="F34" s="14">
        <f t="shared" si="0"/>
        <v>7206000</v>
      </c>
      <c r="G34" s="14">
        <f>G35</f>
        <v>0</v>
      </c>
      <c r="H34" s="14">
        <f t="shared" si="1"/>
        <v>7206000</v>
      </c>
      <c r="I34" s="14">
        <f>I35</f>
        <v>0</v>
      </c>
      <c r="J34" s="14">
        <f t="shared" si="2"/>
        <v>7206000</v>
      </c>
      <c r="K34" s="14">
        <f>K35</f>
        <v>0</v>
      </c>
      <c r="L34" s="14">
        <f t="shared" si="3"/>
        <v>7206000</v>
      </c>
      <c r="M34" s="14">
        <f>M35</f>
        <v>0</v>
      </c>
      <c r="N34" s="14">
        <f t="shared" si="4"/>
        <v>7206000</v>
      </c>
    </row>
    <row r="35" spans="2:16" ht="81" customHeight="1" x14ac:dyDescent="0.25">
      <c r="B35" s="15" t="s">
        <v>52</v>
      </c>
      <c r="C35" s="15" t="s">
        <v>31</v>
      </c>
      <c r="D35" s="24">
        <v>7206000</v>
      </c>
      <c r="E35" s="24"/>
      <c r="F35" s="24">
        <f t="shared" si="0"/>
        <v>7206000</v>
      </c>
      <c r="G35" s="24"/>
      <c r="H35" s="24">
        <f t="shared" si="1"/>
        <v>7206000</v>
      </c>
      <c r="I35" s="24"/>
      <c r="J35" s="24">
        <f t="shared" si="2"/>
        <v>7206000</v>
      </c>
      <c r="K35" s="24"/>
      <c r="L35" s="24">
        <f t="shared" si="3"/>
        <v>7206000</v>
      </c>
      <c r="M35" s="24"/>
      <c r="N35" s="24">
        <f t="shared" si="4"/>
        <v>7206000</v>
      </c>
    </row>
    <row r="36" spans="2:16" ht="23.25" customHeight="1" x14ac:dyDescent="0.25">
      <c r="B36" s="11" t="s">
        <v>32</v>
      </c>
      <c r="C36" s="11" t="s">
        <v>33</v>
      </c>
      <c r="D36" s="12">
        <f>SUM(D37:D39)</f>
        <v>82810000</v>
      </c>
      <c r="E36" s="12">
        <f>SUM(E37:E39)</f>
        <v>0</v>
      </c>
      <c r="F36" s="12">
        <f t="shared" si="0"/>
        <v>82810000</v>
      </c>
      <c r="G36" s="12">
        <f>SUM(G37:G39)</f>
        <v>0</v>
      </c>
      <c r="H36" s="12">
        <f t="shared" si="1"/>
        <v>82810000</v>
      </c>
      <c r="I36" s="12">
        <f>SUM(I37:I39)</f>
        <v>0</v>
      </c>
      <c r="J36" s="12">
        <f t="shared" si="2"/>
        <v>82810000</v>
      </c>
      <c r="K36" s="12">
        <f>SUM(K37:K39)</f>
        <v>0</v>
      </c>
      <c r="L36" s="12">
        <f t="shared" si="3"/>
        <v>82810000</v>
      </c>
      <c r="M36" s="12">
        <f>SUM(M37:M39)</f>
        <v>0</v>
      </c>
      <c r="N36" s="12">
        <f t="shared" si="4"/>
        <v>82810000</v>
      </c>
    </row>
    <row r="37" spans="2:16" ht="31.5" x14ac:dyDescent="0.25">
      <c r="B37" s="13" t="s">
        <v>51</v>
      </c>
      <c r="C37" s="13" t="s">
        <v>34</v>
      </c>
      <c r="D37" s="25">
        <v>67310000</v>
      </c>
      <c r="E37" s="25"/>
      <c r="F37" s="25">
        <f t="shared" si="0"/>
        <v>67310000</v>
      </c>
      <c r="G37" s="25"/>
      <c r="H37" s="25">
        <f t="shared" si="1"/>
        <v>67310000</v>
      </c>
      <c r="I37" s="25"/>
      <c r="J37" s="25">
        <f t="shared" si="2"/>
        <v>67310000</v>
      </c>
      <c r="K37" s="25"/>
      <c r="L37" s="25">
        <f t="shared" si="3"/>
        <v>67310000</v>
      </c>
      <c r="M37" s="25"/>
      <c r="N37" s="25">
        <f t="shared" si="4"/>
        <v>67310000</v>
      </c>
    </row>
    <row r="38" spans="2:16" x14ac:dyDescent="0.25">
      <c r="B38" s="13" t="s">
        <v>72</v>
      </c>
      <c r="C38" s="13" t="s">
        <v>35</v>
      </c>
      <c r="D38" s="25">
        <v>400000</v>
      </c>
      <c r="E38" s="25"/>
      <c r="F38" s="25">
        <f t="shared" si="0"/>
        <v>400000</v>
      </c>
      <c r="G38" s="25"/>
      <c r="H38" s="25">
        <f t="shared" si="1"/>
        <v>400000</v>
      </c>
      <c r="I38" s="25"/>
      <c r="J38" s="25">
        <f t="shared" si="2"/>
        <v>400000</v>
      </c>
      <c r="K38" s="25"/>
      <c r="L38" s="25">
        <f t="shared" si="3"/>
        <v>400000</v>
      </c>
      <c r="M38" s="25"/>
      <c r="N38" s="25">
        <f t="shared" si="4"/>
        <v>400000</v>
      </c>
    </row>
    <row r="39" spans="2:16" x14ac:dyDescent="0.25">
      <c r="B39" s="13" t="s">
        <v>50</v>
      </c>
      <c r="C39" s="13" t="s">
        <v>36</v>
      </c>
      <c r="D39" s="25">
        <v>15100000</v>
      </c>
      <c r="E39" s="25"/>
      <c r="F39" s="25">
        <f t="shared" si="0"/>
        <v>15100000</v>
      </c>
      <c r="G39" s="25"/>
      <c r="H39" s="25">
        <f t="shared" si="1"/>
        <v>15100000</v>
      </c>
      <c r="I39" s="25"/>
      <c r="J39" s="25">
        <f t="shared" si="2"/>
        <v>15100000</v>
      </c>
      <c r="K39" s="25"/>
      <c r="L39" s="25">
        <f t="shared" si="3"/>
        <v>15100000</v>
      </c>
      <c r="M39" s="25"/>
      <c r="N39" s="25">
        <f t="shared" si="4"/>
        <v>15100000</v>
      </c>
    </row>
    <row r="40" spans="2:16" ht="35.25" customHeight="1" x14ac:dyDescent="0.25">
      <c r="B40" s="11" t="s">
        <v>37</v>
      </c>
      <c r="C40" s="11" t="s">
        <v>71</v>
      </c>
      <c r="D40" s="12">
        <f>SUM(D41:D42)</f>
        <v>43300000</v>
      </c>
      <c r="E40" s="12">
        <f>SUM(E41:E42)</f>
        <v>0</v>
      </c>
      <c r="F40" s="12">
        <f t="shared" si="0"/>
        <v>43300000</v>
      </c>
      <c r="G40" s="12">
        <f>SUM(G41:G42)</f>
        <v>0</v>
      </c>
      <c r="H40" s="12">
        <f t="shared" si="1"/>
        <v>43300000</v>
      </c>
      <c r="I40" s="12">
        <f>SUM(I41:I42)</f>
        <v>0</v>
      </c>
      <c r="J40" s="12">
        <f t="shared" si="2"/>
        <v>43300000</v>
      </c>
      <c r="K40" s="12">
        <f>SUM(K41:K42)</f>
        <v>0</v>
      </c>
      <c r="L40" s="12">
        <f t="shared" si="3"/>
        <v>43300000</v>
      </c>
      <c r="M40" s="12">
        <f>SUM(M41:M42)</f>
        <v>0</v>
      </c>
      <c r="N40" s="12">
        <f t="shared" si="4"/>
        <v>43300000</v>
      </c>
    </row>
    <row r="41" spans="2:16" ht="26.25" customHeight="1" x14ac:dyDescent="0.25">
      <c r="B41" s="16" t="s">
        <v>155</v>
      </c>
      <c r="C41" s="27" t="s">
        <v>156</v>
      </c>
      <c r="D41" s="25">
        <v>19900000</v>
      </c>
      <c r="E41" s="25"/>
      <c r="F41" s="25">
        <f t="shared" si="0"/>
        <v>19900000</v>
      </c>
      <c r="G41" s="25"/>
      <c r="H41" s="25">
        <f t="shared" si="1"/>
        <v>19900000</v>
      </c>
      <c r="I41" s="25"/>
      <c r="J41" s="25">
        <f t="shared" si="2"/>
        <v>19900000</v>
      </c>
      <c r="K41" s="25"/>
      <c r="L41" s="25">
        <f t="shared" si="3"/>
        <v>19900000</v>
      </c>
      <c r="M41" s="25"/>
      <c r="N41" s="25">
        <f t="shared" si="4"/>
        <v>19900000</v>
      </c>
      <c r="P41" s="6"/>
    </row>
    <row r="42" spans="2:16" x14ac:dyDescent="0.25">
      <c r="B42" s="16" t="s">
        <v>157</v>
      </c>
      <c r="C42" s="28" t="s">
        <v>158</v>
      </c>
      <c r="D42" s="25">
        <v>23400000</v>
      </c>
      <c r="E42" s="25"/>
      <c r="F42" s="25">
        <f t="shared" si="0"/>
        <v>23400000</v>
      </c>
      <c r="G42" s="25"/>
      <c r="H42" s="25">
        <f t="shared" si="1"/>
        <v>23400000</v>
      </c>
      <c r="I42" s="25"/>
      <c r="J42" s="25">
        <f t="shared" si="2"/>
        <v>23400000</v>
      </c>
      <c r="K42" s="25"/>
      <c r="L42" s="25">
        <f t="shared" si="3"/>
        <v>23400000</v>
      </c>
      <c r="M42" s="25"/>
      <c r="N42" s="25">
        <f t="shared" si="4"/>
        <v>23400000</v>
      </c>
      <c r="P42" s="6"/>
    </row>
    <row r="43" spans="2:16" ht="35.25" customHeight="1" x14ac:dyDescent="0.25">
      <c r="B43" s="11" t="s">
        <v>38</v>
      </c>
      <c r="C43" s="11" t="s">
        <v>39</v>
      </c>
      <c r="D43" s="12">
        <f>SUM(D44,D45)</f>
        <v>75500000</v>
      </c>
      <c r="E43" s="12">
        <f>SUM(E44,E45)</f>
        <v>0</v>
      </c>
      <c r="F43" s="12">
        <f t="shared" si="0"/>
        <v>75500000</v>
      </c>
      <c r="G43" s="12">
        <f>SUM(G44,G45)</f>
        <v>0</v>
      </c>
      <c r="H43" s="12">
        <f t="shared" si="1"/>
        <v>75500000</v>
      </c>
      <c r="I43" s="12">
        <f>SUM(I44,I45)</f>
        <v>250000000</v>
      </c>
      <c r="J43" s="12">
        <f t="shared" si="2"/>
        <v>325500000</v>
      </c>
      <c r="K43" s="12">
        <f>SUM(K44,K45)</f>
        <v>0</v>
      </c>
      <c r="L43" s="12">
        <f t="shared" si="3"/>
        <v>325500000</v>
      </c>
      <c r="M43" s="12">
        <f>SUM(M44,M45)</f>
        <v>0</v>
      </c>
      <c r="N43" s="12">
        <f t="shared" si="4"/>
        <v>325500000</v>
      </c>
    </row>
    <row r="44" spans="2:16" ht="97.5" customHeight="1" x14ac:dyDescent="0.25">
      <c r="B44" s="13" t="s">
        <v>40</v>
      </c>
      <c r="C44" s="51" t="s">
        <v>248</v>
      </c>
      <c r="D44" s="25">
        <v>75000000</v>
      </c>
      <c r="E44" s="25"/>
      <c r="F44" s="25">
        <f t="shared" si="0"/>
        <v>75000000</v>
      </c>
      <c r="G44" s="25"/>
      <c r="H44" s="25">
        <f t="shared" si="1"/>
        <v>75000000</v>
      </c>
      <c r="I44" s="25">
        <v>250000000</v>
      </c>
      <c r="J44" s="25">
        <f t="shared" si="2"/>
        <v>325000000</v>
      </c>
      <c r="K44" s="25"/>
      <c r="L44" s="25">
        <f t="shared" si="3"/>
        <v>325000000</v>
      </c>
      <c r="M44" s="25"/>
      <c r="N44" s="25">
        <f t="shared" si="4"/>
        <v>325000000</v>
      </c>
    </row>
    <row r="45" spans="2:16" ht="48" customHeight="1" x14ac:dyDescent="0.25">
      <c r="B45" s="13" t="s">
        <v>41</v>
      </c>
      <c r="C45" s="51" t="s">
        <v>249</v>
      </c>
      <c r="D45" s="25">
        <v>500000</v>
      </c>
      <c r="E45" s="25"/>
      <c r="F45" s="25">
        <f t="shared" si="0"/>
        <v>500000</v>
      </c>
      <c r="G45" s="25"/>
      <c r="H45" s="25">
        <f t="shared" si="1"/>
        <v>500000</v>
      </c>
      <c r="I45" s="25"/>
      <c r="J45" s="25">
        <f t="shared" si="2"/>
        <v>500000</v>
      </c>
      <c r="K45" s="25"/>
      <c r="L45" s="25">
        <f t="shared" si="3"/>
        <v>500000</v>
      </c>
      <c r="M45" s="25"/>
      <c r="N45" s="25">
        <f t="shared" si="4"/>
        <v>500000</v>
      </c>
    </row>
    <row r="46" spans="2:16" ht="18.75" customHeight="1" x14ac:dyDescent="0.25">
      <c r="B46" s="11" t="s">
        <v>42</v>
      </c>
      <c r="C46" s="11" t="s">
        <v>43</v>
      </c>
      <c r="D46" s="21">
        <f>SUM(D47:D48)</f>
        <v>278252000</v>
      </c>
      <c r="E46" s="21">
        <f>SUM(E47:E48)</f>
        <v>0</v>
      </c>
      <c r="F46" s="21">
        <f t="shared" si="0"/>
        <v>278252000</v>
      </c>
      <c r="G46" s="21">
        <f>SUM(G47:G48)</f>
        <v>0</v>
      </c>
      <c r="H46" s="21">
        <f t="shared" si="1"/>
        <v>278252000</v>
      </c>
      <c r="I46" s="21">
        <f>SUM(I47:I48)</f>
        <v>125430233</v>
      </c>
      <c r="J46" s="21">
        <f t="shared" si="2"/>
        <v>403682233</v>
      </c>
      <c r="K46" s="21">
        <f>SUM(K47:K48)</f>
        <v>0</v>
      </c>
      <c r="L46" s="21">
        <f t="shared" si="3"/>
        <v>403682233</v>
      </c>
      <c r="M46" s="21">
        <f>SUM(M47:M48)</f>
        <v>0</v>
      </c>
      <c r="N46" s="21">
        <f t="shared" si="4"/>
        <v>403682233</v>
      </c>
    </row>
    <row r="47" spans="2:16" ht="48.75" customHeight="1" x14ac:dyDescent="0.25">
      <c r="B47" s="13" t="s">
        <v>77</v>
      </c>
      <c r="C47" s="13" t="s">
        <v>78</v>
      </c>
      <c r="D47" s="25">
        <v>250000000</v>
      </c>
      <c r="E47" s="25"/>
      <c r="F47" s="25">
        <f t="shared" si="0"/>
        <v>250000000</v>
      </c>
      <c r="G47" s="25"/>
      <c r="H47" s="25">
        <f t="shared" si="1"/>
        <v>250000000</v>
      </c>
      <c r="I47" s="25">
        <f>100000000+25430233</f>
        <v>125430233</v>
      </c>
      <c r="J47" s="25">
        <f t="shared" si="2"/>
        <v>375430233</v>
      </c>
      <c r="K47" s="25"/>
      <c r="L47" s="25">
        <f t="shared" si="3"/>
        <v>375430233</v>
      </c>
      <c r="M47" s="25"/>
      <c r="N47" s="25">
        <f t="shared" si="4"/>
        <v>375430233</v>
      </c>
    </row>
    <row r="48" spans="2:16" ht="66" customHeight="1" x14ac:dyDescent="0.25">
      <c r="B48" s="13" t="s">
        <v>44</v>
      </c>
      <c r="C48" s="13" t="s">
        <v>45</v>
      </c>
      <c r="D48" s="26">
        <v>28252000</v>
      </c>
      <c r="E48" s="26"/>
      <c r="F48" s="26">
        <f t="shared" si="0"/>
        <v>28252000</v>
      </c>
      <c r="G48" s="26"/>
      <c r="H48" s="26">
        <f t="shared" si="1"/>
        <v>28252000</v>
      </c>
      <c r="I48" s="26"/>
      <c r="J48" s="26">
        <f t="shared" si="2"/>
        <v>28252000</v>
      </c>
      <c r="K48" s="26"/>
      <c r="L48" s="26">
        <f t="shared" si="3"/>
        <v>28252000</v>
      </c>
      <c r="M48" s="26"/>
      <c r="N48" s="26">
        <f t="shared" si="4"/>
        <v>28252000</v>
      </c>
    </row>
    <row r="49" spans="1:14" ht="18" customHeight="1" x14ac:dyDescent="0.25">
      <c r="B49" s="11" t="s">
        <v>46</v>
      </c>
      <c r="C49" s="11" t="s">
        <v>47</v>
      </c>
      <c r="D49" s="21">
        <f>D50</f>
        <v>4500000</v>
      </c>
      <c r="E49" s="21">
        <f>E50</f>
        <v>0</v>
      </c>
      <c r="F49" s="21">
        <f t="shared" si="0"/>
        <v>4500000</v>
      </c>
      <c r="G49" s="21">
        <f>G50</f>
        <v>0</v>
      </c>
      <c r="H49" s="21">
        <f t="shared" si="1"/>
        <v>4500000</v>
      </c>
      <c r="I49" s="21">
        <f>I50</f>
        <v>0</v>
      </c>
      <c r="J49" s="21">
        <f t="shared" si="2"/>
        <v>4500000</v>
      </c>
      <c r="K49" s="21">
        <f>K50</f>
        <v>0</v>
      </c>
      <c r="L49" s="21">
        <f t="shared" si="3"/>
        <v>4500000</v>
      </c>
      <c r="M49" s="21">
        <f>M50</f>
        <v>0</v>
      </c>
      <c r="N49" s="21">
        <f t="shared" si="4"/>
        <v>4500000</v>
      </c>
    </row>
    <row r="50" spans="1:14" ht="34.5" customHeight="1" x14ac:dyDescent="0.25">
      <c r="B50" s="13" t="s">
        <v>48</v>
      </c>
      <c r="C50" s="13" t="s">
        <v>49</v>
      </c>
      <c r="D50" s="25">
        <v>4500000</v>
      </c>
      <c r="E50" s="25"/>
      <c r="F50" s="25">
        <f t="shared" si="0"/>
        <v>4500000</v>
      </c>
      <c r="G50" s="25"/>
      <c r="H50" s="25">
        <f t="shared" si="1"/>
        <v>4500000</v>
      </c>
      <c r="I50" s="25"/>
      <c r="J50" s="25">
        <f t="shared" si="2"/>
        <v>4500000</v>
      </c>
      <c r="K50" s="25"/>
      <c r="L50" s="25">
        <f t="shared" si="3"/>
        <v>4500000</v>
      </c>
      <c r="M50" s="25"/>
      <c r="N50" s="25">
        <f t="shared" si="4"/>
        <v>4500000</v>
      </c>
    </row>
    <row r="51" spans="1:14" ht="17.25" customHeight="1" x14ac:dyDescent="0.25">
      <c r="A51" s="5"/>
      <c r="B51" s="11" t="s">
        <v>79</v>
      </c>
      <c r="C51" s="11" t="s">
        <v>80</v>
      </c>
      <c r="D51" s="23">
        <f>SUM(D52)</f>
        <v>4966959427</v>
      </c>
      <c r="E51" s="23">
        <f>SUM(E52)</f>
        <v>0</v>
      </c>
      <c r="F51" s="23">
        <f>SUM(F52,F127)</f>
        <v>4966959427</v>
      </c>
      <c r="G51" s="23">
        <f>SUM(G52)</f>
        <v>522231183</v>
      </c>
      <c r="H51" s="23">
        <f>SUM(H52,H127)</f>
        <v>5489190610</v>
      </c>
      <c r="I51" s="23">
        <f>SUM(I52)</f>
        <v>10362844</v>
      </c>
      <c r="J51" s="23">
        <f>H51+I51</f>
        <v>5499553454</v>
      </c>
      <c r="K51" s="23">
        <f>SUM(K52,K127)</f>
        <v>603340636</v>
      </c>
      <c r="L51" s="23">
        <f>J51+K51</f>
        <v>6102894090</v>
      </c>
      <c r="M51" s="23">
        <f>SUM(M52,M127)</f>
        <v>0</v>
      </c>
      <c r="N51" s="23">
        <f>L51+M51</f>
        <v>6102894090</v>
      </c>
    </row>
    <row r="52" spans="1:14" ht="35.25" customHeight="1" x14ac:dyDescent="0.25">
      <c r="A52" s="5"/>
      <c r="B52" s="11" t="s">
        <v>81</v>
      </c>
      <c r="C52" s="11" t="s">
        <v>82</v>
      </c>
      <c r="D52" s="21">
        <f>SUM(D53,D57,D87,D115,D127)</f>
        <v>4966959427</v>
      </c>
      <c r="E52" s="21">
        <f>SUM(E53,E57,E87,E115,E127)</f>
        <v>0</v>
      </c>
      <c r="F52" s="21">
        <f>SUM(F53,F57,F87,F115)</f>
        <v>4250410420</v>
      </c>
      <c r="G52" s="21">
        <f>SUM(G53,G57,G87,G115,G127)</f>
        <v>522231183</v>
      </c>
      <c r="H52" s="21">
        <f>SUM(H53,H57,H87,H115)</f>
        <v>4762653433</v>
      </c>
      <c r="I52" s="21">
        <f>SUM(I53,I57,I87,I115,I127)</f>
        <v>10362844</v>
      </c>
      <c r="J52" s="21">
        <f>H52+I52</f>
        <v>4773016277</v>
      </c>
      <c r="K52" s="21">
        <f>SUM(K53,K57,K87,K115)</f>
        <v>385554536</v>
      </c>
      <c r="L52" s="21">
        <f>J52+K52</f>
        <v>5158570813</v>
      </c>
      <c r="M52" s="21">
        <f>SUM(M53,M57,M87,M115)</f>
        <v>0</v>
      </c>
      <c r="N52" s="21">
        <v>5348651969</v>
      </c>
    </row>
    <row r="53" spans="1:14" ht="34.5" customHeight="1" x14ac:dyDescent="0.25">
      <c r="A53" s="5"/>
      <c r="B53" s="11" t="s">
        <v>83</v>
      </c>
      <c r="C53" s="11" t="s">
        <v>84</v>
      </c>
      <c r="D53" s="23">
        <f>D54+D55+D56</f>
        <v>903041500</v>
      </c>
      <c r="E53" s="23">
        <f>E54+E55+E56</f>
        <v>0</v>
      </c>
      <c r="F53" s="23">
        <f t="shared" si="0"/>
        <v>903041500</v>
      </c>
      <c r="G53" s="23">
        <f>G54+G55+G56</f>
        <v>0</v>
      </c>
      <c r="H53" s="23">
        <f t="shared" ref="H53:H131" si="5">F53+G53</f>
        <v>903041500</v>
      </c>
      <c r="I53" s="23">
        <f>I54+I55</f>
        <v>0</v>
      </c>
      <c r="J53" s="23">
        <f>H53+I53</f>
        <v>903041500</v>
      </c>
      <c r="K53" s="23">
        <f>K54+K55</f>
        <v>0</v>
      </c>
      <c r="L53" s="23">
        <f>J53+K53</f>
        <v>903041500</v>
      </c>
      <c r="M53" s="23">
        <f>M54+M55</f>
        <v>0</v>
      </c>
      <c r="N53" s="23">
        <f>L53+M53</f>
        <v>903041500</v>
      </c>
    </row>
    <row r="54" spans="1:14" ht="51" customHeight="1" x14ac:dyDescent="0.25">
      <c r="A54" s="5"/>
      <c r="B54" s="15" t="s">
        <v>85</v>
      </c>
      <c r="C54" s="15" t="s">
        <v>86</v>
      </c>
      <c r="D54" s="22">
        <v>64720400</v>
      </c>
      <c r="E54" s="22"/>
      <c r="F54" s="22">
        <f t="shared" si="0"/>
        <v>64720400</v>
      </c>
      <c r="G54" s="22"/>
      <c r="H54" s="22">
        <f t="shared" si="5"/>
        <v>64720400</v>
      </c>
      <c r="I54" s="22"/>
      <c r="J54" s="22">
        <f t="shared" ref="J54:J67" si="6">H54+I54</f>
        <v>64720400</v>
      </c>
      <c r="K54" s="22"/>
      <c r="L54" s="22">
        <f t="shared" ref="L54:L69" si="7">J54+K54</f>
        <v>64720400</v>
      </c>
      <c r="M54" s="22"/>
      <c r="N54" s="22">
        <f t="shared" ref="N54:N69" si="8">L54+M54</f>
        <v>64720400</v>
      </c>
    </row>
    <row r="55" spans="1:14" ht="50.25" customHeight="1" x14ac:dyDescent="0.25">
      <c r="A55" s="5"/>
      <c r="B55" s="15" t="s">
        <v>139</v>
      </c>
      <c r="C55" s="15" t="s">
        <v>87</v>
      </c>
      <c r="D55" s="14"/>
      <c r="E55" s="14"/>
      <c r="F55" s="14">
        <f t="shared" si="0"/>
        <v>0</v>
      </c>
      <c r="G55" s="14">
        <v>838321100</v>
      </c>
      <c r="H55" s="14">
        <f t="shared" si="5"/>
        <v>838321100</v>
      </c>
      <c r="I55" s="14"/>
      <c r="J55" s="14">
        <f t="shared" si="6"/>
        <v>838321100</v>
      </c>
      <c r="K55" s="14"/>
      <c r="L55" s="14">
        <f t="shared" si="7"/>
        <v>838321100</v>
      </c>
      <c r="M55" s="14"/>
      <c r="N55" s="14">
        <f t="shared" si="8"/>
        <v>838321100</v>
      </c>
    </row>
    <row r="56" spans="1:14" ht="32.25" hidden="1" customHeight="1" x14ac:dyDescent="0.25">
      <c r="A56" s="5"/>
      <c r="B56" s="15" t="s">
        <v>140</v>
      </c>
      <c r="C56" s="15" t="s">
        <v>141</v>
      </c>
      <c r="D56" s="14">
        <f>63736000+774585100</f>
        <v>838321100</v>
      </c>
      <c r="E56" s="14"/>
      <c r="F56" s="14">
        <f t="shared" si="0"/>
        <v>838321100</v>
      </c>
      <c r="G56" s="14">
        <v>-838321100</v>
      </c>
      <c r="H56" s="14">
        <f t="shared" si="5"/>
        <v>0</v>
      </c>
      <c r="I56" s="14"/>
      <c r="J56" s="14">
        <f t="shared" si="6"/>
        <v>0</v>
      </c>
      <c r="K56" s="14"/>
      <c r="L56" s="14">
        <f t="shared" si="7"/>
        <v>0</v>
      </c>
      <c r="M56" s="14"/>
      <c r="N56" s="14">
        <f t="shared" si="8"/>
        <v>0</v>
      </c>
    </row>
    <row r="57" spans="1:14" ht="33.75" customHeight="1" x14ac:dyDescent="0.25">
      <c r="A57" s="5"/>
      <c r="B57" s="11" t="s">
        <v>88</v>
      </c>
      <c r="C57" s="11" t="s">
        <v>215</v>
      </c>
      <c r="D57" s="17">
        <f>SUM(D58:D71)</f>
        <v>80748100</v>
      </c>
      <c r="E57" s="17">
        <f>SUM(E58:E71)</f>
        <v>0</v>
      </c>
      <c r="F57" s="17">
        <f t="shared" si="0"/>
        <v>80748100</v>
      </c>
      <c r="G57" s="17">
        <f>SUM(G58:G85)</f>
        <v>304072013</v>
      </c>
      <c r="H57" s="17">
        <f t="shared" si="5"/>
        <v>384820113</v>
      </c>
      <c r="I57" s="17">
        <f>SUM(I58:I85)</f>
        <v>200444000</v>
      </c>
      <c r="J57" s="17">
        <f t="shared" si="6"/>
        <v>585264113</v>
      </c>
      <c r="K57" s="17">
        <f>SUM(K58:K86)</f>
        <v>980071736</v>
      </c>
      <c r="L57" s="17">
        <f t="shared" si="7"/>
        <v>1565335849</v>
      </c>
      <c r="M57" s="17">
        <f>SUM(M58:M86)</f>
        <v>0</v>
      </c>
      <c r="N57" s="17">
        <f t="shared" si="8"/>
        <v>1565335849</v>
      </c>
    </row>
    <row r="58" spans="1:14" ht="35.25" customHeight="1" x14ac:dyDescent="0.25">
      <c r="A58" s="5"/>
      <c r="B58" s="15" t="s">
        <v>89</v>
      </c>
      <c r="C58" s="15" t="s">
        <v>90</v>
      </c>
      <c r="D58" s="29">
        <v>37510500</v>
      </c>
      <c r="E58" s="29"/>
      <c r="F58" s="29">
        <f t="shared" si="0"/>
        <v>37510500</v>
      </c>
      <c r="G58" s="29"/>
      <c r="H58" s="29">
        <f t="shared" si="5"/>
        <v>37510500</v>
      </c>
      <c r="I58" s="29"/>
      <c r="J58" s="29">
        <f t="shared" si="6"/>
        <v>37510500</v>
      </c>
      <c r="K58" s="29"/>
      <c r="L58" s="29">
        <f t="shared" si="7"/>
        <v>37510500</v>
      </c>
      <c r="M58" s="29"/>
      <c r="N58" s="29">
        <f t="shared" si="8"/>
        <v>37510500</v>
      </c>
    </row>
    <row r="59" spans="1:14" ht="51" customHeight="1" x14ac:dyDescent="0.25">
      <c r="A59" s="5"/>
      <c r="B59" s="15" t="s">
        <v>194</v>
      </c>
      <c r="C59" s="30" t="s">
        <v>195</v>
      </c>
      <c r="D59" s="29"/>
      <c r="E59" s="29"/>
      <c r="F59" s="29"/>
      <c r="G59" s="29">
        <v>19882700</v>
      </c>
      <c r="H59" s="29">
        <f t="shared" si="5"/>
        <v>19882700</v>
      </c>
      <c r="I59" s="29"/>
      <c r="J59" s="29">
        <f t="shared" si="6"/>
        <v>19882700</v>
      </c>
      <c r="K59" s="29">
        <v>104321711</v>
      </c>
      <c r="L59" s="29">
        <f t="shared" si="7"/>
        <v>124204411</v>
      </c>
      <c r="M59" s="29"/>
      <c r="N59" s="29">
        <f t="shared" si="8"/>
        <v>124204411</v>
      </c>
    </row>
    <row r="60" spans="1:14" ht="67.5" customHeight="1" x14ac:dyDescent="0.25">
      <c r="A60" s="5"/>
      <c r="B60" s="46" t="s">
        <v>233</v>
      </c>
      <c r="C60" s="49" t="s">
        <v>234</v>
      </c>
      <c r="D60" s="29"/>
      <c r="E60" s="29"/>
      <c r="F60" s="29"/>
      <c r="G60" s="29"/>
      <c r="H60" s="29"/>
      <c r="I60" s="29"/>
      <c r="J60" s="29"/>
      <c r="K60" s="29">
        <v>58411600</v>
      </c>
      <c r="L60" s="29">
        <f t="shared" si="7"/>
        <v>58411600</v>
      </c>
      <c r="M60" s="29"/>
      <c r="N60" s="29">
        <f t="shared" si="8"/>
        <v>58411600</v>
      </c>
    </row>
    <row r="61" spans="1:14" ht="33.75" customHeight="1" x14ac:dyDescent="0.25">
      <c r="A61" s="5"/>
      <c r="B61" s="15" t="s">
        <v>192</v>
      </c>
      <c r="C61" s="30" t="s">
        <v>193</v>
      </c>
      <c r="D61" s="29"/>
      <c r="E61" s="29"/>
      <c r="F61" s="29">
        <f t="shared" si="0"/>
        <v>0</v>
      </c>
      <c r="G61" s="29">
        <v>1600000</v>
      </c>
      <c r="H61" s="29">
        <f t="shared" si="5"/>
        <v>1600000</v>
      </c>
      <c r="I61" s="29"/>
      <c r="J61" s="29">
        <f t="shared" si="6"/>
        <v>1600000</v>
      </c>
      <c r="K61" s="29"/>
      <c r="L61" s="29">
        <f t="shared" si="7"/>
        <v>1600000</v>
      </c>
      <c r="M61" s="29"/>
      <c r="N61" s="29">
        <f t="shared" si="8"/>
        <v>1600000</v>
      </c>
    </row>
    <row r="62" spans="1:14" ht="67.5" customHeight="1" x14ac:dyDescent="0.25">
      <c r="A62" s="5"/>
      <c r="B62" s="15" t="s">
        <v>219</v>
      </c>
      <c r="C62" s="30" t="s">
        <v>220</v>
      </c>
      <c r="D62" s="29"/>
      <c r="E62" s="29"/>
      <c r="F62" s="29"/>
      <c r="G62" s="29"/>
      <c r="H62" s="29"/>
      <c r="I62" s="29"/>
      <c r="J62" s="29"/>
      <c r="K62" s="29">
        <f>5400000+3188900</f>
        <v>8588900</v>
      </c>
      <c r="L62" s="29">
        <f t="shared" si="7"/>
        <v>8588900</v>
      </c>
      <c r="M62" s="29"/>
      <c r="N62" s="29">
        <f t="shared" si="8"/>
        <v>8588900</v>
      </c>
    </row>
    <row r="63" spans="1:14" ht="66" customHeight="1" x14ac:dyDescent="0.25">
      <c r="A63" s="5"/>
      <c r="B63" s="15" t="s">
        <v>221</v>
      </c>
      <c r="C63" s="30" t="s">
        <v>222</v>
      </c>
      <c r="D63" s="29"/>
      <c r="E63" s="29"/>
      <c r="F63" s="29"/>
      <c r="G63" s="29"/>
      <c r="H63" s="29"/>
      <c r="I63" s="29"/>
      <c r="J63" s="29"/>
      <c r="K63" s="29">
        <v>30393000</v>
      </c>
      <c r="L63" s="29">
        <f t="shared" si="7"/>
        <v>30393000</v>
      </c>
      <c r="M63" s="29"/>
      <c r="N63" s="29">
        <f t="shared" si="8"/>
        <v>30393000</v>
      </c>
    </row>
    <row r="64" spans="1:14" ht="83.25" customHeight="1" x14ac:dyDescent="0.25">
      <c r="A64" s="5"/>
      <c r="B64" s="46" t="s">
        <v>209</v>
      </c>
      <c r="C64" s="46" t="s">
        <v>208</v>
      </c>
      <c r="D64" s="29"/>
      <c r="E64" s="29"/>
      <c r="F64" s="29"/>
      <c r="G64" s="29"/>
      <c r="H64" s="29"/>
      <c r="I64" s="45">
        <v>200444000</v>
      </c>
      <c r="J64" s="29">
        <f t="shared" si="6"/>
        <v>200444000</v>
      </c>
      <c r="K64" s="47"/>
      <c r="L64" s="29">
        <f t="shared" si="7"/>
        <v>200444000</v>
      </c>
      <c r="M64" s="47"/>
      <c r="N64" s="29">
        <f t="shared" si="8"/>
        <v>200444000</v>
      </c>
    </row>
    <row r="65" spans="1:14" ht="48.75" customHeight="1" x14ac:dyDescent="0.25">
      <c r="A65" s="5"/>
      <c r="B65" s="15" t="s">
        <v>127</v>
      </c>
      <c r="C65" s="43" t="s">
        <v>172</v>
      </c>
      <c r="D65" s="29">
        <v>9151100</v>
      </c>
      <c r="E65" s="29"/>
      <c r="F65" s="29">
        <f t="shared" si="0"/>
        <v>9151100</v>
      </c>
      <c r="G65" s="29"/>
      <c r="H65" s="29">
        <f t="shared" si="5"/>
        <v>9151100</v>
      </c>
      <c r="I65" s="29"/>
      <c r="J65" s="29">
        <f t="shared" si="6"/>
        <v>9151100</v>
      </c>
      <c r="K65" s="29"/>
      <c r="L65" s="29">
        <f t="shared" si="7"/>
        <v>9151100</v>
      </c>
      <c r="M65" s="29"/>
      <c r="N65" s="29">
        <f t="shared" si="8"/>
        <v>9151100</v>
      </c>
    </row>
    <row r="66" spans="1:14" ht="79.5" customHeight="1" x14ac:dyDescent="0.25">
      <c r="A66" s="5"/>
      <c r="B66" s="46" t="s">
        <v>142</v>
      </c>
      <c r="C66" s="49" t="s">
        <v>212</v>
      </c>
      <c r="D66" s="29">
        <v>4836900</v>
      </c>
      <c r="E66" s="29"/>
      <c r="F66" s="29">
        <f t="shared" si="0"/>
        <v>4836900</v>
      </c>
      <c r="G66" s="29"/>
      <c r="H66" s="29">
        <f t="shared" si="5"/>
        <v>4836900</v>
      </c>
      <c r="I66" s="29"/>
      <c r="J66" s="29">
        <f t="shared" si="6"/>
        <v>4836900</v>
      </c>
      <c r="K66" s="29"/>
      <c r="L66" s="29">
        <f t="shared" si="7"/>
        <v>4836900</v>
      </c>
      <c r="M66" s="29"/>
      <c r="N66" s="29">
        <f t="shared" si="8"/>
        <v>4836900</v>
      </c>
    </row>
    <row r="67" spans="1:14" ht="83.25" customHeight="1" x14ac:dyDescent="0.25">
      <c r="A67" s="5"/>
      <c r="B67" s="46" t="s">
        <v>143</v>
      </c>
      <c r="C67" s="49" t="s">
        <v>213</v>
      </c>
      <c r="D67" s="29">
        <v>5962300</v>
      </c>
      <c r="E67" s="29"/>
      <c r="F67" s="29">
        <f t="shared" si="0"/>
        <v>5962300</v>
      </c>
      <c r="G67" s="29"/>
      <c r="H67" s="29">
        <f t="shared" si="5"/>
        <v>5962300</v>
      </c>
      <c r="I67" s="29"/>
      <c r="J67" s="29">
        <f t="shared" si="6"/>
        <v>5962300</v>
      </c>
      <c r="K67" s="29"/>
      <c r="L67" s="29">
        <f t="shared" si="7"/>
        <v>5962300</v>
      </c>
      <c r="M67" s="29"/>
      <c r="N67" s="29">
        <f t="shared" si="8"/>
        <v>5962300</v>
      </c>
    </row>
    <row r="68" spans="1:14" ht="68.25" customHeight="1" x14ac:dyDescent="0.25">
      <c r="A68" s="5"/>
      <c r="B68" s="46" t="s">
        <v>247</v>
      </c>
      <c r="C68" s="49" t="s">
        <v>250</v>
      </c>
      <c r="D68" s="42"/>
      <c r="E68" s="29"/>
      <c r="F68" s="29"/>
      <c r="G68" s="29"/>
      <c r="H68" s="29"/>
      <c r="I68" s="29"/>
      <c r="J68" s="29"/>
      <c r="K68" s="45">
        <v>20070352</v>
      </c>
      <c r="L68" s="29">
        <f t="shared" si="7"/>
        <v>20070352</v>
      </c>
      <c r="M68" s="47"/>
      <c r="N68" s="29">
        <f t="shared" si="8"/>
        <v>20070352</v>
      </c>
    </row>
    <row r="69" spans="1:14" ht="82.5" customHeight="1" x14ac:dyDescent="0.25">
      <c r="A69" s="5"/>
      <c r="B69" s="46" t="s">
        <v>235</v>
      </c>
      <c r="C69" s="46" t="s">
        <v>236</v>
      </c>
      <c r="D69" s="42"/>
      <c r="E69" s="29"/>
      <c r="F69" s="29"/>
      <c r="G69" s="29"/>
      <c r="H69" s="29"/>
      <c r="I69" s="29"/>
      <c r="J69" s="29"/>
      <c r="K69" s="29">
        <v>7423473</v>
      </c>
      <c r="L69" s="29">
        <f t="shared" si="7"/>
        <v>7423473</v>
      </c>
      <c r="M69" s="29"/>
      <c r="N69" s="29">
        <f t="shared" si="8"/>
        <v>7423473</v>
      </c>
    </row>
    <row r="70" spans="1:14" ht="87.75" customHeight="1" x14ac:dyDescent="0.25">
      <c r="A70" s="5"/>
      <c r="B70" s="15" t="s">
        <v>128</v>
      </c>
      <c r="C70" s="35" t="s">
        <v>129</v>
      </c>
      <c r="D70" s="42"/>
      <c r="E70" s="29"/>
      <c r="F70" s="29">
        <f>D70+E70</f>
        <v>0</v>
      </c>
      <c r="G70" s="29">
        <v>105789000</v>
      </c>
      <c r="H70" s="29">
        <f>F70+G70</f>
        <v>105789000</v>
      </c>
      <c r="I70" s="29"/>
      <c r="J70" s="29">
        <f>H70+I70</f>
        <v>105789000</v>
      </c>
      <c r="K70" s="29"/>
      <c r="L70" s="29">
        <f>J70+K70</f>
        <v>105789000</v>
      </c>
      <c r="M70" s="29"/>
      <c r="N70" s="29">
        <f>L70+M70</f>
        <v>105789000</v>
      </c>
    </row>
    <row r="71" spans="1:14" ht="84" customHeight="1" x14ac:dyDescent="0.25">
      <c r="A71" s="5"/>
      <c r="B71" s="15" t="s">
        <v>144</v>
      </c>
      <c r="C71" s="49" t="s">
        <v>214</v>
      </c>
      <c r="D71" s="29">
        <v>23287300</v>
      </c>
      <c r="E71" s="29"/>
      <c r="F71" s="29">
        <f t="shared" si="0"/>
        <v>23287300</v>
      </c>
      <c r="G71" s="29">
        <v>1122600</v>
      </c>
      <c r="H71" s="29">
        <f t="shared" si="5"/>
        <v>24409900</v>
      </c>
      <c r="I71" s="29"/>
      <c r="J71" s="29">
        <f t="shared" ref="J71:J131" si="9">H71+I71</f>
        <v>24409900</v>
      </c>
      <c r="K71" s="29"/>
      <c r="L71" s="29">
        <f t="shared" ref="L71:L131" si="10">J71+K71</f>
        <v>24409900</v>
      </c>
      <c r="M71" s="29"/>
      <c r="N71" s="29">
        <f t="shared" ref="N71:N130" si="11">L71+M71</f>
        <v>24409900</v>
      </c>
    </row>
    <row r="72" spans="1:14" ht="49.5" customHeight="1" x14ac:dyDescent="0.25">
      <c r="A72" s="5"/>
      <c r="B72" s="15" t="s">
        <v>223</v>
      </c>
      <c r="C72" s="49" t="s">
        <v>224</v>
      </c>
      <c r="D72" s="29"/>
      <c r="E72" s="29"/>
      <c r="F72" s="29"/>
      <c r="G72" s="29"/>
      <c r="H72" s="29"/>
      <c r="I72" s="29"/>
      <c r="J72" s="29"/>
      <c r="K72" s="29">
        <v>1434700</v>
      </c>
      <c r="L72" s="29">
        <f t="shared" si="10"/>
        <v>1434700</v>
      </c>
      <c r="M72" s="29"/>
      <c r="N72" s="29">
        <f t="shared" si="11"/>
        <v>1434700</v>
      </c>
    </row>
    <row r="73" spans="1:14" ht="82.5" customHeight="1" x14ac:dyDescent="0.25">
      <c r="A73" s="5"/>
      <c r="B73" s="15" t="s">
        <v>202</v>
      </c>
      <c r="C73" s="30" t="s">
        <v>203</v>
      </c>
      <c r="D73" s="29"/>
      <c r="E73" s="29"/>
      <c r="F73" s="29"/>
      <c r="G73" s="29">
        <v>13254500</v>
      </c>
      <c r="H73" s="29">
        <f t="shared" si="5"/>
        <v>13254500</v>
      </c>
      <c r="I73" s="29"/>
      <c r="J73" s="29">
        <f t="shared" si="9"/>
        <v>13254500</v>
      </c>
      <c r="K73" s="29">
        <v>4099800</v>
      </c>
      <c r="L73" s="29">
        <f t="shared" si="10"/>
        <v>17354300</v>
      </c>
      <c r="M73" s="29"/>
      <c r="N73" s="29">
        <f t="shared" si="11"/>
        <v>17354300</v>
      </c>
    </row>
    <row r="74" spans="1:14" ht="99" customHeight="1" x14ac:dyDescent="0.25">
      <c r="A74" s="5"/>
      <c r="B74" s="15" t="s">
        <v>225</v>
      </c>
      <c r="C74" s="30" t="s">
        <v>226</v>
      </c>
      <c r="D74" s="29"/>
      <c r="E74" s="29"/>
      <c r="F74" s="29"/>
      <c r="G74" s="29"/>
      <c r="H74" s="29"/>
      <c r="I74" s="29"/>
      <c r="J74" s="29"/>
      <c r="K74" s="29">
        <v>43155200</v>
      </c>
      <c r="L74" s="29">
        <f t="shared" si="10"/>
        <v>43155200</v>
      </c>
      <c r="M74" s="29"/>
      <c r="N74" s="29">
        <f t="shared" si="11"/>
        <v>43155200</v>
      </c>
    </row>
    <row r="75" spans="1:14" ht="97.5" customHeight="1" x14ac:dyDescent="0.25">
      <c r="A75" s="5"/>
      <c r="B75" s="15" t="s">
        <v>176</v>
      </c>
      <c r="C75" s="30" t="s">
        <v>181</v>
      </c>
      <c r="D75" s="29"/>
      <c r="E75" s="29"/>
      <c r="F75" s="29"/>
      <c r="G75" s="29">
        <v>1362100</v>
      </c>
      <c r="H75" s="29">
        <f t="shared" si="5"/>
        <v>1362100</v>
      </c>
      <c r="I75" s="29"/>
      <c r="J75" s="29">
        <f t="shared" si="9"/>
        <v>1362100</v>
      </c>
      <c r="K75" s="29"/>
      <c r="L75" s="29">
        <f t="shared" si="10"/>
        <v>1362100</v>
      </c>
      <c r="M75" s="29"/>
      <c r="N75" s="29">
        <f t="shared" si="11"/>
        <v>1362100</v>
      </c>
    </row>
    <row r="76" spans="1:14" ht="64.5" customHeight="1" x14ac:dyDescent="0.25">
      <c r="A76" s="5"/>
      <c r="B76" s="31" t="s">
        <v>177</v>
      </c>
      <c r="C76" s="30" t="s">
        <v>182</v>
      </c>
      <c r="D76" s="29"/>
      <c r="E76" s="29"/>
      <c r="F76" s="29"/>
      <c r="G76" s="29">
        <v>54592900</v>
      </c>
      <c r="H76" s="29">
        <f t="shared" si="5"/>
        <v>54592900</v>
      </c>
      <c r="I76" s="29"/>
      <c r="J76" s="29">
        <f t="shared" si="9"/>
        <v>54592900</v>
      </c>
      <c r="K76" s="29"/>
      <c r="L76" s="29">
        <f t="shared" si="10"/>
        <v>54592900</v>
      </c>
      <c r="M76" s="29"/>
      <c r="N76" s="29">
        <f t="shared" si="11"/>
        <v>54592900</v>
      </c>
    </row>
    <row r="77" spans="1:14" ht="51" customHeight="1" x14ac:dyDescent="0.25">
      <c r="A77" s="5"/>
      <c r="B77" s="15" t="s">
        <v>178</v>
      </c>
      <c r="C77" s="30" t="s">
        <v>183</v>
      </c>
      <c r="D77" s="29"/>
      <c r="E77" s="29"/>
      <c r="F77" s="29"/>
      <c r="G77" s="29">
        <v>40521100</v>
      </c>
      <c r="H77" s="29">
        <f t="shared" si="5"/>
        <v>40521100</v>
      </c>
      <c r="I77" s="29"/>
      <c r="J77" s="29">
        <f t="shared" si="9"/>
        <v>40521100</v>
      </c>
      <c r="K77" s="29"/>
      <c r="L77" s="29">
        <f t="shared" si="10"/>
        <v>40521100</v>
      </c>
      <c r="M77" s="29"/>
      <c r="N77" s="29">
        <f t="shared" si="11"/>
        <v>40521100</v>
      </c>
    </row>
    <row r="78" spans="1:14" ht="65.25" customHeight="1" x14ac:dyDescent="0.25">
      <c r="A78" s="5"/>
      <c r="B78" s="15" t="s">
        <v>227</v>
      </c>
      <c r="C78" s="30" t="s">
        <v>228</v>
      </c>
      <c r="D78" s="29"/>
      <c r="E78" s="29"/>
      <c r="F78" s="29"/>
      <c r="G78" s="29"/>
      <c r="H78" s="29"/>
      <c r="I78" s="29"/>
      <c r="J78" s="29"/>
      <c r="K78" s="29">
        <v>139101500</v>
      </c>
      <c r="L78" s="29">
        <f t="shared" si="10"/>
        <v>139101500</v>
      </c>
      <c r="M78" s="29"/>
      <c r="N78" s="29">
        <f t="shared" si="11"/>
        <v>139101500</v>
      </c>
    </row>
    <row r="79" spans="1:14" ht="83.25" customHeight="1" x14ac:dyDescent="0.25">
      <c r="A79" s="5"/>
      <c r="B79" s="15" t="s">
        <v>179</v>
      </c>
      <c r="C79" s="30" t="s">
        <v>184</v>
      </c>
      <c r="D79" s="29"/>
      <c r="E79" s="29"/>
      <c r="F79" s="29"/>
      <c r="G79" s="29">
        <v>64480000</v>
      </c>
      <c r="H79" s="29">
        <f t="shared" si="5"/>
        <v>64480000</v>
      </c>
      <c r="I79" s="29"/>
      <c r="J79" s="29">
        <f t="shared" si="9"/>
        <v>64480000</v>
      </c>
      <c r="K79" s="29"/>
      <c r="L79" s="29">
        <f t="shared" si="10"/>
        <v>64480000</v>
      </c>
      <c r="M79" s="29"/>
      <c r="N79" s="29">
        <f t="shared" si="11"/>
        <v>64480000</v>
      </c>
    </row>
    <row r="80" spans="1:14" ht="98.25" customHeight="1" x14ac:dyDescent="0.25">
      <c r="A80" s="5"/>
      <c r="B80" s="15" t="s">
        <v>229</v>
      </c>
      <c r="C80" s="30" t="s">
        <v>230</v>
      </c>
      <c r="D80" s="29"/>
      <c r="E80" s="29"/>
      <c r="F80" s="29"/>
      <c r="G80" s="29"/>
      <c r="H80" s="29"/>
      <c r="I80" s="29"/>
      <c r="J80" s="29"/>
      <c r="K80" s="29">
        <v>534848800</v>
      </c>
      <c r="L80" s="29">
        <f t="shared" si="10"/>
        <v>534848800</v>
      </c>
      <c r="M80" s="29"/>
      <c r="N80" s="29">
        <f t="shared" si="11"/>
        <v>534848800</v>
      </c>
    </row>
    <row r="81" spans="1:14" ht="97.5" customHeight="1" x14ac:dyDescent="0.25">
      <c r="A81" s="5"/>
      <c r="B81" s="15" t="s">
        <v>180</v>
      </c>
      <c r="C81" s="30" t="s">
        <v>185</v>
      </c>
      <c r="D81" s="29"/>
      <c r="E81" s="29"/>
      <c r="F81" s="29"/>
      <c r="G81" s="29">
        <v>1387700</v>
      </c>
      <c r="H81" s="29">
        <f t="shared" si="5"/>
        <v>1387700</v>
      </c>
      <c r="I81" s="29"/>
      <c r="J81" s="29">
        <f t="shared" si="9"/>
        <v>1387700</v>
      </c>
      <c r="K81" s="29"/>
      <c r="L81" s="29">
        <f t="shared" si="10"/>
        <v>1387700</v>
      </c>
      <c r="M81" s="29"/>
      <c r="N81" s="29">
        <f t="shared" si="11"/>
        <v>1387700</v>
      </c>
    </row>
    <row r="82" spans="1:14" ht="67.5" customHeight="1" x14ac:dyDescent="0.25">
      <c r="A82" s="5"/>
      <c r="B82" s="15" t="s">
        <v>231</v>
      </c>
      <c r="C82" s="30" t="s">
        <v>232</v>
      </c>
      <c r="D82" s="29"/>
      <c r="E82" s="29"/>
      <c r="F82" s="29"/>
      <c r="G82" s="29"/>
      <c r="H82" s="29"/>
      <c r="I82" s="29"/>
      <c r="J82" s="29"/>
      <c r="K82" s="29">
        <v>3847800</v>
      </c>
      <c r="L82" s="29">
        <f t="shared" si="10"/>
        <v>3847800</v>
      </c>
      <c r="M82" s="29"/>
      <c r="N82" s="29">
        <f t="shared" si="11"/>
        <v>3847800</v>
      </c>
    </row>
    <row r="83" spans="1:14" ht="69" customHeight="1" x14ac:dyDescent="0.25">
      <c r="A83" s="5"/>
      <c r="B83" s="46" t="s">
        <v>237</v>
      </c>
      <c r="C83" s="49" t="s">
        <v>238</v>
      </c>
      <c r="D83" s="29"/>
      <c r="E83" s="29"/>
      <c r="F83" s="29"/>
      <c r="G83" s="29"/>
      <c r="H83" s="29"/>
      <c r="I83" s="29"/>
      <c r="J83" s="29"/>
      <c r="K83" s="29">
        <v>6374900</v>
      </c>
      <c r="L83" s="29">
        <f t="shared" si="10"/>
        <v>6374900</v>
      </c>
      <c r="M83" s="29"/>
      <c r="N83" s="29">
        <f t="shared" si="11"/>
        <v>6374900</v>
      </c>
    </row>
    <row r="84" spans="1:14" ht="67.5" customHeight="1" x14ac:dyDescent="0.25">
      <c r="A84" s="5"/>
      <c r="B84" s="15" t="s">
        <v>188</v>
      </c>
      <c r="C84" s="30" t="s">
        <v>189</v>
      </c>
      <c r="D84" s="29"/>
      <c r="E84" s="29"/>
      <c r="F84" s="29"/>
      <c r="G84" s="29">
        <v>40167</v>
      </c>
      <c r="H84" s="29">
        <f t="shared" si="5"/>
        <v>40167</v>
      </c>
      <c r="I84" s="29"/>
      <c r="J84" s="29">
        <f t="shared" si="9"/>
        <v>40167</v>
      </c>
      <c r="K84" s="29"/>
      <c r="L84" s="29">
        <f t="shared" si="10"/>
        <v>40167</v>
      </c>
      <c r="M84" s="29"/>
      <c r="N84" s="29">
        <f t="shared" si="11"/>
        <v>40167</v>
      </c>
    </row>
    <row r="85" spans="1:14" ht="81" customHeight="1" x14ac:dyDescent="0.25">
      <c r="A85" s="5"/>
      <c r="B85" s="15" t="s">
        <v>190</v>
      </c>
      <c r="C85" s="30" t="s">
        <v>191</v>
      </c>
      <c r="D85" s="29"/>
      <c r="E85" s="29"/>
      <c r="F85" s="29"/>
      <c r="G85" s="29">
        <f>15000+24246</f>
        <v>39246</v>
      </c>
      <c r="H85" s="29">
        <f t="shared" si="5"/>
        <v>39246</v>
      </c>
      <c r="I85" s="29"/>
      <c r="J85" s="29">
        <f t="shared" si="9"/>
        <v>39246</v>
      </c>
      <c r="K85" s="29"/>
      <c r="L85" s="29">
        <f t="shared" si="10"/>
        <v>39246</v>
      </c>
      <c r="M85" s="29"/>
      <c r="N85" s="29">
        <f t="shared" si="11"/>
        <v>39246</v>
      </c>
    </row>
    <row r="86" spans="1:14" ht="49.5" customHeight="1" x14ac:dyDescent="0.25">
      <c r="A86" s="5"/>
      <c r="B86" s="46" t="s">
        <v>217</v>
      </c>
      <c r="C86" s="49" t="s">
        <v>218</v>
      </c>
      <c r="D86" s="29"/>
      <c r="E86" s="29"/>
      <c r="F86" s="29"/>
      <c r="G86" s="29"/>
      <c r="H86" s="29"/>
      <c r="I86" s="29"/>
      <c r="J86" s="29"/>
      <c r="K86" s="45">
        <v>18000000</v>
      </c>
      <c r="L86" s="29">
        <f t="shared" si="10"/>
        <v>18000000</v>
      </c>
      <c r="M86" s="47"/>
      <c r="N86" s="29">
        <f t="shared" si="11"/>
        <v>18000000</v>
      </c>
    </row>
    <row r="87" spans="1:14" ht="35.25" customHeight="1" x14ac:dyDescent="0.25">
      <c r="A87" s="5"/>
      <c r="B87" s="11" t="s">
        <v>91</v>
      </c>
      <c r="C87" s="11" t="s">
        <v>92</v>
      </c>
      <c r="D87" s="12">
        <f>SUM(D88:D114)</f>
        <v>3108074100</v>
      </c>
      <c r="E87" s="12">
        <f>SUM(E88:E114)</f>
        <v>0</v>
      </c>
      <c r="F87" s="12">
        <f t="shared" si="0"/>
        <v>3108074100</v>
      </c>
      <c r="G87" s="12">
        <f>SUM(G88:G114)</f>
        <v>195779000</v>
      </c>
      <c r="H87" s="12">
        <f t="shared" si="5"/>
        <v>3303853100</v>
      </c>
      <c r="I87" s="12">
        <f>SUM(I88:I114)</f>
        <v>0</v>
      </c>
      <c r="J87" s="12">
        <f t="shared" si="9"/>
        <v>3303853100</v>
      </c>
      <c r="K87" s="12">
        <f>SUM(K88:K114)</f>
        <v>-631868400</v>
      </c>
      <c r="L87" s="12">
        <f t="shared" si="10"/>
        <v>2671984700</v>
      </c>
      <c r="M87" s="12">
        <f>SUM(M88:M114)</f>
        <v>0</v>
      </c>
      <c r="N87" s="12">
        <f t="shared" si="11"/>
        <v>2671984700</v>
      </c>
    </row>
    <row r="88" spans="1:14" ht="51" customHeight="1" x14ac:dyDescent="0.25">
      <c r="A88" s="5"/>
      <c r="B88" s="15" t="s">
        <v>93</v>
      </c>
      <c r="C88" s="15" t="s">
        <v>94</v>
      </c>
      <c r="D88" s="29">
        <v>1223168100</v>
      </c>
      <c r="E88" s="29"/>
      <c r="F88" s="29">
        <f t="shared" si="0"/>
        <v>1223168100</v>
      </c>
      <c r="G88" s="29"/>
      <c r="H88" s="29">
        <f t="shared" si="5"/>
        <v>1223168100</v>
      </c>
      <c r="I88" s="29"/>
      <c r="J88" s="29">
        <f t="shared" si="9"/>
        <v>1223168100</v>
      </c>
      <c r="K88" s="29"/>
      <c r="L88" s="29">
        <f t="shared" si="10"/>
        <v>1223168100</v>
      </c>
      <c r="M88" s="29"/>
      <c r="N88" s="29">
        <f t="shared" si="11"/>
        <v>1223168100</v>
      </c>
    </row>
    <row r="89" spans="1:14" ht="51.75" hidden="1" customHeight="1" x14ac:dyDescent="0.25">
      <c r="A89" s="5"/>
      <c r="B89" s="15" t="s">
        <v>95</v>
      </c>
      <c r="C89" s="15" t="s">
        <v>96</v>
      </c>
      <c r="D89" s="29"/>
      <c r="E89" s="29"/>
      <c r="F89" s="29">
        <f t="shared" si="0"/>
        <v>0</v>
      </c>
      <c r="G89" s="29"/>
      <c r="H89" s="29">
        <f t="shared" si="5"/>
        <v>0</v>
      </c>
      <c r="I89" s="29"/>
      <c r="J89" s="29">
        <f t="shared" si="9"/>
        <v>0</v>
      </c>
      <c r="K89" s="29"/>
      <c r="L89" s="29">
        <f t="shared" si="10"/>
        <v>0</v>
      </c>
      <c r="M89" s="29"/>
      <c r="N89" s="29">
        <f t="shared" si="11"/>
        <v>0</v>
      </c>
    </row>
    <row r="90" spans="1:14" ht="98.25" customHeight="1" x14ac:dyDescent="0.25">
      <c r="A90" s="5"/>
      <c r="B90" s="15" t="s">
        <v>97</v>
      </c>
      <c r="C90" s="15" t="s">
        <v>161</v>
      </c>
      <c r="D90" s="32">
        <v>93648800</v>
      </c>
      <c r="E90" s="32"/>
      <c r="F90" s="32">
        <f t="shared" si="0"/>
        <v>93648800</v>
      </c>
      <c r="G90" s="32"/>
      <c r="H90" s="32">
        <f t="shared" si="5"/>
        <v>93648800</v>
      </c>
      <c r="I90" s="32"/>
      <c r="J90" s="32">
        <f t="shared" si="9"/>
        <v>93648800</v>
      </c>
      <c r="K90" s="32"/>
      <c r="L90" s="32">
        <f t="shared" si="10"/>
        <v>93648800</v>
      </c>
      <c r="M90" s="32"/>
      <c r="N90" s="32">
        <f t="shared" si="11"/>
        <v>93648800</v>
      </c>
    </row>
    <row r="91" spans="1:14" ht="50.25" hidden="1" customHeight="1" x14ac:dyDescent="0.25">
      <c r="A91" s="5"/>
      <c r="B91" s="15" t="s">
        <v>98</v>
      </c>
      <c r="C91" s="15" t="s">
        <v>99</v>
      </c>
      <c r="D91" s="29"/>
      <c r="E91" s="29"/>
      <c r="F91" s="29">
        <f t="shared" si="0"/>
        <v>0</v>
      </c>
      <c r="G91" s="29"/>
      <c r="H91" s="29">
        <f t="shared" si="5"/>
        <v>0</v>
      </c>
      <c r="I91" s="29"/>
      <c r="J91" s="29">
        <f t="shared" si="9"/>
        <v>0</v>
      </c>
      <c r="K91" s="29"/>
      <c r="L91" s="29">
        <f t="shared" si="10"/>
        <v>0</v>
      </c>
      <c r="M91" s="29"/>
      <c r="N91" s="29">
        <f t="shared" si="11"/>
        <v>0</v>
      </c>
    </row>
    <row r="92" spans="1:14" ht="50.25" hidden="1" customHeight="1" x14ac:dyDescent="0.25">
      <c r="A92" s="5"/>
      <c r="B92" s="15" t="s">
        <v>100</v>
      </c>
      <c r="C92" s="15" t="s">
        <v>101</v>
      </c>
      <c r="D92" s="29"/>
      <c r="E92" s="29"/>
      <c r="F92" s="29">
        <f t="shared" si="0"/>
        <v>0</v>
      </c>
      <c r="G92" s="29"/>
      <c r="H92" s="29">
        <f t="shared" si="5"/>
        <v>0</v>
      </c>
      <c r="I92" s="29"/>
      <c r="J92" s="29">
        <f t="shared" si="9"/>
        <v>0</v>
      </c>
      <c r="K92" s="29"/>
      <c r="L92" s="29">
        <f t="shared" si="10"/>
        <v>0</v>
      </c>
      <c r="M92" s="29"/>
      <c r="N92" s="29">
        <f t="shared" si="11"/>
        <v>0</v>
      </c>
    </row>
    <row r="93" spans="1:14" ht="95.25" hidden="1" customHeight="1" x14ac:dyDescent="0.25">
      <c r="A93" s="5"/>
      <c r="B93" s="15" t="s">
        <v>174</v>
      </c>
      <c r="C93" s="33" t="s">
        <v>154</v>
      </c>
      <c r="D93" s="29">
        <v>264054600</v>
      </c>
      <c r="E93" s="29"/>
      <c r="F93" s="29">
        <f t="shared" si="0"/>
        <v>264054600</v>
      </c>
      <c r="G93" s="29">
        <v>-264054600</v>
      </c>
      <c r="H93" s="29">
        <f t="shared" si="5"/>
        <v>0</v>
      </c>
      <c r="I93" s="29"/>
      <c r="J93" s="29">
        <f t="shared" si="9"/>
        <v>0</v>
      </c>
      <c r="K93" s="29"/>
      <c r="L93" s="29">
        <f t="shared" si="10"/>
        <v>0</v>
      </c>
      <c r="M93" s="29"/>
      <c r="N93" s="29">
        <f t="shared" si="11"/>
        <v>0</v>
      </c>
    </row>
    <row r="94" spans="1:14" ht="97.5" hidden="1" customHeight="1" x14ac:dyDescent="0.25">
      <c r="A94" s="5"/>
      <c r="B94" s="15" t="s">
        <v>175</v>
      </c>
      <c r="C94" s="34" t="s">
        <v>162</v>
      </c>
      <c r="D94" s="29">
        <v>30539300</v>
      </c>
      <c r="E94" s="29"/>
      <c r="F94" s="29">
        <f t="shared" si="0"/>
        <v>30539300</v>
      </c>
      <c r="G94" s="29">
        <v>-30539300</v>
      </c>
      <c r="H94" s="29">
        <f t="shared" si="5"/>
        <v>0</v>
      </c>
      <c r="I94" s="29"/>
      <c r="J94" s="29">
        <f t="shared" si="9"/>
        <v>0</v>
      </c>
      <c r="K94" s="29"/>
      <c r="L94" s="29">
        <f t="shared" si="10"/>
        <v>0</v>
      </c>
      <c r="M94" s="29"/>
      <c r="N94" s="29">
        <f t="shared" si="11"/>
        <v>0</v>
      </c>
    </row>
    <row r="95" spans="1:14" ht="204" hidden="1" customHeight="1" x14ac:dyDescent="0.25">
      <c r="A95" s="5"/>
      <c r="B95" s="15" t="s">
        <v>102</v>
      </c>
      <c r="C95" s="15" t="s">
        <v>125</v>
      </c>
      <c r="D95" s="29"/>
      <c r="E95" s="29"/>
      <c r="F95" s="29">
        <f t="shared" si="0"/>
        <v>0</v>
      </c>
      <c r="G95" s="29"/>
      <c r="H95" s="29">
        <f t="shared" si="5"/>
        <v>0</v>
      </c>
      <c r="I95" s="29"/>
      <c r="J95" s="29">
        <f t="shared" si="9"/>
        <v>0</v>
      </c>
      <c r="K95" s="29"/>
      <c r="L95" s="29">
        <f t="shared" si="10"/>
        <v>0</v>
      </c>
      <c r="M95" s="29"/>
      <c r="N95" s="29">
        <f t="shared" si="11"/>
        <v>0</v>
      </c>
    </row>
    <row r="96" spans="1:14" ht="81" customHeight="1" x14ac:dyDescent="0.25">
      <c r="A96" s="5"/>
      <c r="B96" s="15" t="s">
        <v>103</v>
      </c>
      <c r="C96" s="15" t="s">
        <v>163</v>
      </c>
      <c r="D96" s="29">
        <v>158000</v>
      </c>
      <c r="E96" s="29"/>
      <c r="F96" s="29">
        <f t="shared" si="0"/>
        <v>158000</v>
      </c>
      <c r="G96" s="29"/>
      <c r="H96" s="29">
        <f t="shared" si="5"/>
        <v>158000</v>
      </c>
      <c r="I96" s="29"/>
      <c r="J96" s="29">
        <f t="shared" si="9"/>
        <v>158000</v>
      </c>
      <c r="K96" s="29"/>
      <c r="L96" s="29">
        <f t="shared" si="10"/>
        <v>158000</v>
      </c>
      <c r="M96" s="29"/>
      <c r="N96" s="29">
        <f t="shared" si="11"/>
        <v>158000</v>
      </c>
    </row>
    <row r="97" spans="1:14" ht="84.75" customHeight="1" x14ac:dyDescent="0.25">
      <c r="A97" s="5"/>
      <c r="B97" s="15" t="s">
        <v>104</v>
      </c>
      <c r="C97" s="15" t="s">
        <v>164</v>
      </c>
      <c r="D97" s="29">
        <v>1457700</v>
      </c>
      <c r="E97" s="29"/>
      <c r="F97" s="29">
        <f t="shared" ref="F97:F131" si="12">D97+E97</f>
        <v>1457700</v>
      </c>
      <c r="G97" s="29"/>
      <c r="H97" s="29">
        <f t="shared" si="5"/>
        <v>1457700</v>
      </c>
      <c r="I97" s="29"/>
      <c r="J97" s="29">
        <f t="shared" si="9"/>
        <v>1457700</v>
      </c>
      <c r="K97" s="29"/>
      <c r="L97" s="29">
        <f t="shared" si="10"/>
        <v>1457700</v>
      </c>
      <c r="M97" s="29"/>
      <c r="N97" s="29">
        <f t="shared" si="11"/>
        <v>1457700</v>
      </c>
    </row>
    <row r="98" spans="1:14" ht="66.75" customHeight="1" x14ac:dyDescent="0.25">
      <c r="A98" s="5"/>
      <c r="B98" s="15" t="s">
        <v>105</v>
      </c>
      <c r="C98" s="15" t="s">
        <v>106</v>
      </c>
      <c r="D98" s="29">
        <v>14001000</v>
      </c>
      <c r="E98" s="29"/>
      <c r="F98" s="29">
        <f t="shared" si="12"/>
        <v>14001000</v>
      </c>
      <c r="G98" s="29"/>
      <c r="H98" s="29">
        <f t="shared" si="5"/>
        <v>14001000</v>
      </c>
      <c r="I98" s="29"/>
      <c r="J98" s="29">
        <f t="shared" si="9"/>
        <v>14001000</v>
      </c>
      <c r="K98" s="29"/>
      <c r="L98" s="29">
        <f t="shared" si="10"/>
        <v>14001000</v>
      </c>
      <c r="M98" s="29"/>
      <c r="N98" s="29">
        <f t="shared" si="11"/>
        <v>14001000</v>
      </c>
    </row>
    <row r="99" spans="1:14" ht="116.25" hidden="1" customHeight="1" x14ac:dyDescent="0.25">
      <c r="A99" s="5"/>
      <c r="B99" s="15" t="s">
        <v>145</v>
      </c>
      <c r="C99" s="35" t="s">
        <v>146</v>
      </c>
      <c r="D99" s="29">
        <v>1000</v>
      </c>
      <c r="E99" s="29"/>
      <c r="F99" s="29">
        <f t="shared" si="12"/>
        <v>1000</v>
      </c>
      <c r="G99" s="29">
        <v>-1000</v>
      </c>
      <c r="H99" s="29">
        <f t="shared" si="5"/>
        <v>0</v>
      </c>
      <c r="I99" s="29"/>
      <c r="J99" s="29">
        <f t="shared" si="9"/>
        <v>0</v>
      </c>
      <c r="K99" s="29"/>
      <c r="L99" s="29">
        <f t="shared" si="10"/>
        <v>0</v>
      </c>
      <c r="M99" s="29"/>
      <c r="N99" s="29">
        <f t="shared" si="11"/>
        <v>0</v>
      </c>
    </row>
    <row r="100" spans="1:14" ht="101.25" hidden="1" customHeight="1" x14ac:dyDescent="0.25">
      <c r="A100" s="5"/>
      <c r="B100" s="15" t="s">
        <v>147</v>
      </c>
      <c r="C100" s="34" t="s">
        <v>148</v>
      </c>
      <c r="D100" s="29">
        <v>4900</v>
      </c>
      <c r="E100" s="29"/>
      <c r="F100" s="29">
        <f t="shared" si="12"/>
        <v>4900</v>
      </c>
      <c r="G100" s="29">
        <v>-4900</v>
      </c>
      <c r="H100" s="29">
        <f t="shared" si="5"/>
        <v>0</v>
      </c>
      <c r="I100" s="29"/>
      <c r="J100" s="29">
        <f t="shared" si="9"/>
        <v>0</v>
      </c>
      <c r="K100" s="29"/>
      <c r="L100" s="29">
        <f t="shared" si="10"/>
        <v>0</v>
      </c>
      <c r="M100" s="29"/>
      <c r="N100" s="29">
        <f t="shared" si="11"/>
        <v>0</v>
      </c>
    </row>
    <row r="101" spans="1:14" ht="52.5" customHeight="1" x14ac:dyDescent="0.25">
      <c r="A101" s="5"/>
      <c r="B101" s="15" t="s">
        <v>107</v>
      </c>
      <c r="C101" s="35" t="s">
        <v>108</v>
      </c>
      <c r="D101" s="29"/>
      <c r="E101" s="29"/>
      <c r="F101" s="29">
        <f t="shared" si="12"/>
        <v>0</v>
      </c>
      <c r="G101" s="36">
        <v>178908400</v>
      </c>
      <c r="H101" s="29">
        <f t="shared" si="5"/>
        <v>178908400</v>
      </c>
      <c r="I101" s="36"/>
      <c r="J101" s="29">
        <f t="shared" si="9"/>
        <v>178908400</v>
      </c>
      <c r="K101" s="36">
        <v>140000</v>
      </c>
      <c r="L101" s="29">
        <f t="shared" si="10"/>
        <v>179048400</v>
      </c>
      <c r="M101" s="36"/>
      <c r="N101" s="29">
        <f t="shared" si="11"/>
        <v>179048400</v>
      </c>
    </row>
    <row r="102" spans="1:14" ht="50.25" customHeight="1" x14ac:dyDescent="0.25">
      <c r="A102" s="5"/>
      <c r="B102" s="15" t="s">
        <v>109</v>
      </c>
      <c r="C102" s="35" t="s">
        <v>110</v>
      </c>
      <c r="D102" s="29"/>
      <c r="E102" s="29"/>
      <c r="F102" s="29">
        <f t="shared" si="12"/>
        <v>0</v>
      </c>
      <c r="G102" s="36">
        <v>10053600</v>
      </c>
      <c r="H102" s="29">
        <f t="shared" si="5"/>
        <v>10053600</v>
      </c>
      <c r="I102" s="36"/>
      <c r="J102" s="29">
        <f t="shared" si="9"/>
        <v>10053600</v>
      </c>
      <c r="K102" s="36"/>
      <c r="L102" s="29">
        <f t="shared" si="10"/>
        <v>10053600</v>
      </c>
      <c r="M102" s="36"/>
      <c r="N102" s="29">
        <f t="shared" si="11"/>
        <v>10053600</v>
      </c>
    </row>
    <row r="103" spans="1:14" ht="64.5" customHeight="1" x14ac:dyDescent="0.25">
      <c r="A103" s="5"/>
      <c r="B103" s="15" t="s">
        <v>173</v>
      </c>
      <c r="C103" s="15" t="s">
        <v>111</v>
      </c>
      <c r="D103" s="29">
        <v>11552500</v>
      </c>
      <c r="E103" s="29"/>
      <c r="F103" s="29">
        <f t="shared" si="12"/>
        <v>11552500</v>
      </c>
      <c r="G103" s="29"/>
      <c r="H103" s="29">
        <f t="shared" si="5"/>
        <v>11552500</v>
      </c>
      <c r="I103" s="29"/>
      <c r="J103" s="29">
        <f t="shared" si="9"/>
        <v>11552500</v>
      </c>
      <c r="K103" s="29"/>
      <c r="L103" s="29">
        <f t="shared" si="10"/>
        <v>11552500</v>
      </c>
      <c r="M103" s="29"/>
      <c r="N103" s="29">
        <f t="shared" si="11"/>
        <v>11552500</v>
      </c>
    </row>
    <row r="104" spans="1:14" ht="69.75" customHeight="1" x14ac:dyDescent="0.25">
      <c r="A104" s="5"/>
      <c r="B104" s="15" t="s">
        <v>112</v>
      </c>
      <c r="C104" s="15" t="s">
        <v>165</v>
      </c>
      <c r="D104" s="29">
        <v>464397000</v>
      </c>
      <c r="E104" s="29"/>
      <c r="F104" s="29">
        <f t="shared" si="12"/>
        <v>464397000</v>
      </c>
      <c r="G104" s="29"/>
      <c r="H104" s="29">
        <f t="shared" si="5"/>
        <v>464397000</v>
      </c>
      <c r="I104" s="29"/>
      <c r="J104" s="29">
        <f t="shared" si="9"/>
        <v>464397000</v>
      </c>
      <c r="K104" s="29"/>
      <c r="L104" s="29">
        <f t="shared" si="10"/>
        <v>464397000</v>
      </c>
      <c r="M104" s="29"/>
      <c r="N104" s="29">
        <f t="shared" si="11"/>
        <v>464397000</v>
      </c>
    </row>
    <row r="105" spans="1:14" ht="80.25" hidden="1" customHeight="1" x14ac:dyDescent="0.25">
      <c r="A105" s="5"/>
      <c r="B105" s="15" t="s">
        <v>113</v>
      </c>
      <c r="C105" s="15" t="s">
        <v>114</v>
      </c>
      <c r="D105" s="29"/>
      <c r="E105" s="29"/>
      <c r="F105" s="29">
        <f t="shared" si="12"/>
        <v>0</v>
      </c>
      <c r="G105" s="29"/>
      <c r="H105" s="29">
        <f t="shared" si="5"/>
        <v>0</v>
      </c>
      <c r="I105" s="29"/>
      <c r="J105" s="29">
        <f t="shared" si="9"/>
        <v>0</v>
      </c>
      <c r="K105" s="29"/>
      <c r="L105" s="29">
        <f t="shared" si="10"/>
        <v>0</v>
      </c>
      <c r="M105" s="29"/>
      <c r="N105" s="29">
        <f t="shared" si="11"/>
        <v>0</v>
      </c>
    </row>
    <row r="106" spans="1:14" ht="112.5" hidden="1" customHeight="1" x14ac:dyDescent="0.25">
      <c r="A106" s="5"/>
      <c r="B106" s="15" t="s">
        <v>115</v>
      </c>
      <c r="C106" s="15" t="s">
        <v>124</v>
      </c>
      <c r="D106" s="29"/>
      <c r="E106" s="29"/>
      <c r="F106" s="29">
        <f t="shared" si="12"/>
        <v>0</v>
      </c>
      <c r="G106" s="29"/>
      <c r="H106" s="29">
        <f t="shared" si="5"/>
        <v>0</v>
      </c>
      <c r="I106" s="29"/>
      <c r="J106" s="29">
        <f t="shared" si="9"/>
        <v>0</v>
      </c>
      <c r="K106" s="29"/>
      <c r="L106" s="29">
        <f t="shared" si="10"/>
        <v>0</v>
      </c>
      <c r="M106" s="29"/>
      <c r="N106" s="29">
        <f t="shared" si="11"/>
        <v>0</v>
      </c>
    </row>
    <row r="107" spans="1:14" ht="114" customHeight="1" x14ac:dyDescent="0.25">
      <c r="A107" s="5"/>
      <c r="B107" s="15" t="s">
        <v>116</v>
      </c>
      <c r="C107" s="15" t="s">
        <v>159</v>
      </c>
      <c r="D107" s="29">
        <v>15801500</v>
      </c>
      <c r="E107" s="29"/>
      <c r="F107" s="29">
        <f t="shared" si="12"/>
        <v>15801500</v>
      </c>
      <c r="G107" s="29"/>
      <c r="H107" s="29">
        <f t="shared" si="5"/>
        <v>15801500</v>
      </c>
      <c r="I107" s="29"/>
      <c r="J107" s="29">
        <f t="shared" si="9"/>
        <v>15801500</v>
      </c>
      <c r="K107" s="29"/>
      <c r="L107" s="29">
        <f t="shared" si="10"/>
        <v>15801500</v>
      </c>
      <c r="M107" s="29"/>
      <c r="N107" s="29">
        <f t="shared" si="11"/>
        <v>15801500</v>
      </c>
    </row>
    <row r="108" spans="1:14" ht="66" hidden="1" customHeight="1" x14ac:dyDescent="0.25">
      <c r="A108" s="5"/>
      <c r="B108" s="15" t="s">
        <v>117</v>
      </c>
      <c r="C108" s="15" t="s">
        <v>126</v>
      </c>
      <c r="D108" s="29"/>
      <c r="E108" s="29"/>
      <c r="F108" s="29">
        <f t="shared" si="12"/>
        <v>0</v>
      </c>
      <c r="G108" s="29"/>
      <c r="H108" s="29">
        <f t="shared" si="5"/>
        <v>0</v>
      </c>
      <c r="I108" s="29"/>
      <c r="J108" s="29">
        <f t="shared" si="9"/>
        <v>0</v>
      </c>
      <c r="K108" s="29"/>
      <c r="L108" s="29">
        <f t="shared" si="10"/>
        <v>0</v>
      </c>
      <c r="M108" s="29"/>
      <c r="N108" s="29">
        <f t="shared" si="11"/>
        <v>0</v>
      </c>
    </row>
    <row r="109" spans="1:14" ht="144" hidden="1" customHeight="1" x14ac:dyDescent="0.25">
      <c r="A109" s="5"/>
      <c r="B109" s="15" t="s">
        <v>149</v>
      </c>
      <c r="C109" s="15" t="s">
        <v>150</v>
      </c>
      <c r="D109" s="29">
        <v>632008400</v>
      </c>
      <c r="E109" s="29"/>
      <c r="F109" s="29">
        <f t="shared" si="12"/>
        <v>632008400</v>
      </c>
      <c r="G109" s="29"/>
      <c r="H109" s="29">
        <f t="shared" si="5"/>
        <v>632008400</v>
      </c>
      <c r="I109" s="29"/>
      <c r="J109" s="29">
        <f t="shared" si="9"/>
        <v>632008400</v>
      </c>
      <c r="K109" s="29">
        <v>-632008400</v>
      </c>
      <c r="L109" s="29">
        <f t="shared" si="10"/>
        <v>0</v>
      </c>
      <c r="M109" s="29"/>
      <c r="N109" s="29">
        <f t="shared" si="11"/>
        <v>0</v>
      </c>
    </row>
    <row r="110" spans="1:14" ht="114" customHeight="1" x14ac:dyDescent="0.25">
      <c r="A110" s="5"/>
      <c r="B110" s="15" t="s">
        <v>196</v>
      </c>
      <c r="C110" s="15" t="s">
        <v>205</v>
      </c>
      <c r="D110" s="29"/>
      <c r="E110" s="29"/>
      <c r="F110" s="29">
        <f t="shared" si="12"/>
        <v>0</v>
      </c>
      <c r="G110" s="29">
        <v>182385900</v>
      </c>
      <c r="H110" s="29">
        <f t="shared" si="5"/>
        <v>182385900</v>
      </c>
      <c r="I110" s="29"/>
      <c r="J110" s="29">
        <f t="shared" si="9"/>
        <v>182385900</v>
      </c>
      <c r="K110" s="29"/>
      <c r="L110" s="29">
        <f t="shared" si="10"/>
        <v>182385900</v>
      </c>
      <c r="M110" s="29"/>
      <c r="N110" s="29">
        <f t="shared" si="11"/>
        <v>182385900</v>
      </c>
    </row>
    <row r="111" spans="1:14" ht="131.25" customHeight="1" x14ac:dyDescent="0.25">
      <c r="A111" s="5"/>
      <c r="B111" s="15" t="s">
        <v>118</v>
      </c>
      <c r="C111" s="15" t="s">
        <v>171</v>
      </c>
      <c r="D111" s="29">
        <v>66656800</v>
      </c>
      <c r="E111" s="29"/>
      <c r="F111" s="29">
        <f t="shared" si="12"/>
        <v>66656800</v>
      </c>
      <c r="G111" s="29"/>
      <c r="H111" s="29">
        <f t="shared" si="5"/>
        <v>66656800</v>
      </c>
      <c r="I111" s="29"/>
      <c r="J111" s="29">
        <f t="shared" si="9"/>
        <v>66656800</v>
      </c>
      <c r="K111" s="29"/>
      <c r="L111" s="29">
        <f t="shared" si="10"/>
        <v>66656800</v>
      </c>
      <c r="M111" s="29"/>
      <c r="N111" s="29">
        <f t="shared" si="11"/>
        <v>66656800</v>
      </c>
    </row>
    <row r="112" spans="1:14" ht="114" customHeight="1" x14ac:dyDescent="0.25">
      <c r="A112" s="5"/>
      <c r="B112" s="15" t="s">
        <v>119</v>
      </c>
      <c r="C112" s="15" t="s">
        <v>255</v>
      </c>
      <c r="D112" s="29">
        <v>27343300</v>
      </c>
      <c r="E112" s="29"/>
      <c r="F112" s="29">
        <f t="shared" si="12"/>
        <v>27343300</v>
      </c>
      <c r="G112" s="29"/>
      <c r="H112" s="29">
        <f t="shared" si="5"/>
        <v>27343300</v>
      </c>
      <c r="I112" s="29"/>
      <c r="J112" s="29">
        <f t="shared" si="9"/>
        <v>27343300</v>
      </c>
      <c r="K112" s="29"/>
      <c r="L112" s="29">
        <f t="shared" si="10"/>
        <v>27343300</v>
      </c>
      <c r="M112" s="29"/>
      <c r="N112" s="29">
        <f t="shared" si="11"/>
        <v>27343300</v>
      </c>
    </row>
    <row r="113" spans="1:14" ht="131.25" customHeight="1" x14ac:dyDescent="0.25">
      <c r="A113" s="5"/>
      <c r="B113" s="15" t="s">
        <v>197</v>
      </c>
      <c r="C113" s="15" t="s">
        <v>198</v>
      </c>
      <c r="D113" s="36"/>
      <c r="E113" s="36"/>
      <c r="F113" s="36">
        <f t="shared" si="12"/>
        <v>0</v>
      </c>
      <c r="G113" s="36">
        <v>294599800</v>
      </c>
      <c r="H113" s="36">
        <f t="shared" si="5"/>
        <v>294599800</v>
      </c>
      <c r="I113" s="36"/>
      <c r="J113" s="36">
        <f t="shared" si="9"/>
        <v>294599800</v>
      </c>
      <c r="K113" s="36"/>
      <c r="L113" s="36">
        <f t="shared" si="10"/>
        <v>294599800</v>
      </c>
      <c r="M113" s="36"/>
      <c r="N113" s="36">
        <f t="shared" si="11"/>
        <v>294599800</v>
      </c>
    </row>
    <row r="114" spans="1:14" ht="33.75" customHeight="1" x14ac:dyDescent="0.25">
      <c r="A114" s="5"/>
      <c r="B114" s="15" t="s">
        <v>138</v>
      </c>
      <c r="C114" s="15" t="s">
        <v>206</v>
      </c>
      <c r="D114" s="29">
        <f>175764900+87310400+205900</f>
        <v>263281200</v>
      </c>
      <c r="E114" s="29"/>
      <c r="F114" s="29">
        <f t="shared" si="12"/>
        <v>263281200</v>
      </c>
      <c r="G114" s="29">
        <v>-175568900</v>
      </c>
      <c r="H114" s="29">
        <f t="shared" si="5"/>
        <v>87712300</v>
      </c>
      <c r="I114" s="29"/>
      <c r="J114" s="29">
        <f t="shared" si="9"/>
        <v>87712300</v>
      </c>
      <c r="K114" s="29"/>
      <c r="L114" s="29">
        <f t="shared" si="10"/>
        <v>87712300</v>
      </c>
      <c r="M114" s="29"/>
      <c r="N114" s="29">
        <f t="shared" si="11"/>
        <v>87712300</v>
      </c>
    </row>
    <row r="115" spans="1:14" ht="18" customHeight="1" x14ac:dyDescent="0.25">
      <c r="A115" s="5"/>
      <c r="B115" s="18" t="s">
        <v>120</v>
      </c>
      <c r="C115" s="18" t="s">
        <v>121</v>
      </c>
      <c r="D115" s="17">
        <f>SUM(D116:D123)</f>
        <v>158546720</v>
      </c>
      <c r="E115" s="17">
        <f>SUM(E116:E123)</f>
        <v>0</v>
      </c>
      <c r="F115" s="17">
        <f t="shared" si="12"/>
        <v>158546720</v>
      </c>
      <c r="G115" s="17">
        <f>SUM(G116:G123)</f>
        <v>12392000</v>
      </c>
      <c r="H115" s="17">
        <f t="shared" si="5"/>
        <v>170938720</v>
      </c>
      <c r="I115" s="17">
        <f>SUM(I116:I123)</f>
        <v>0</v>
      </c>
      <c r="J115" s="17">
        <f t="shared" si="9"/>
        <v>170938720</v>
      </c>
      <c r="K115" s="17">
        <f>SUM(K116:K126)</f>
        <v>37351200</v>
      </c>
      <c r="L115" s="17">
        <f t="shared" si="10"/>
        <v>208289920</v>
      </c>
      <c r="M115" s="17">
        <f>SUM(M116:M126)</f>
        <v>0</v>
      </c>
      <c r="N115" s="17">
        <f t="shared" si="11"/>
        <v>208289920</v>
      </c>
    </row>
    <row r="116" spans="1:14" ht="66.75" customHeight="1" x14ac:dyDescent="0.25">
      <c r="A116" s="5"/>
      <c r="B116" s="15" t="s">
        <v>166</v>
      </c>
      <c r="C116" s="15" t="s">
        <v>122</v>
      </c>
      <c r="D116" s="29">
        <v>7940400</v>
      </c>
      <c r="E116" s="29"/>
      <c r="F116" s="29">
        <f t="shared" si="12"/>
        <v>7940400</v>
      </c>
      <c r="G116" s="29"/>
      <c r="H116" s="29">
        <f t="shared" si="5"/>
        <v>7940400</v>
      </c>
      <c r="I116" s="29"/>
      <c r="J116" s="29">
        <f t="shared" si="9"/>
        <v>7940400</v>
      </c>
      <c r="K116" s="29"/>
      <c r="L116" s="29">
        <f t="shared" si="10"/>
        <v>7940400</v>
      </c>
      <c r="M116" s="29"/>
      <c r="N116" s="29">
        <f t="shared" si="11"/>
        <v>7940400</v>
      </c>
    </row>
    <row r="117" spans="1:14" ht="66.75" customHeight="1" x14ac:dyDescent="0.25">
      <c r="A117" s="5"/>
      <c r="B117" s="15" t="s">
        <v>167</v>
      </c>
      <c r="C117" s="15" t="s">
        <v>123</v>
      </c>
      <c r="D117" s="29">
        <f>2844176+140844</f>
        <v>2985020</v>
      </c>
      <c r="E117" s="29"/>
      <c r="F117" s="29">
        <f t="shared" si="12"/>
        <v>2985020</v>
      </c>
      <c r="G117" s="29"/>
      <c r="H117" s="29">
        <f t="shared" si="5"/>
        <v>2985020</v>
      </c>
      <c r="I117" s="29"/>
      <c r="J117" s="29">
        <f t="shared" si="9"/>
        <v>2985020</v>
      </c>
      <c r="K117" s="29"/>
      <c r="L117" s="29">
        <f t="shared" si="10"/>
        <v>2985020</v>
      </c>
      <c r="M117" s="29"/>
      <c r="N117" s="29">
        <f t="shared" si="11"/>
        <v>2985020</v>
      </c>
    </row>
    <row r="118" spans="1:14" ht="97.5" customHeight="1" x14ac:dyDescent="0.25">
      <c r="A118" s="5"/>
      <c r="B118" s="19" t="s">
        <v>151</v>
      </c>
      <c r="C118" s="15" t="s">
        <v>169</v>
      </c>
      <c r="D118" s="29">
        <v>93176100</v>
      </c>
      <c r="E118" s="29"/>
      <c r="F118" s="29">
        <f t="shared" si="12"/>
        <v>93176100</v>
      </c>
      <c r="G118" s="29"/>
      <c r="H118" s="29">
        <f t="shared" si="5"/>
        <v>93176100</v>
      </c>
      <c r="I118" s="29"/>
      <c r="J118" s="29">
        <f t="shared" si="9"/>
        <v>93176100</v>
      </c>
      <c r="K118" s="29"/>
      <c r="L118" s="29">
        <f t="shared" si="10"/>
        <v>93176100</v>
      </c>
      <c r="M118" s="29"/>
      <c r="N118" s="29">
        <f t="shared" si="11"/>
        <v>93176100</v>
      </c>
    </row>
    <row r="119" spans="1:14" ht="146.25" customHeight="1" x14ac:dyDescent="0.25">
      <c r="A119" s="5"/>
      <c r="B119" s="15" t="s">
        <v>199</v>
      </c>
      <c r="C119" s="15" t="s">
        <v>216</v>
      </c>
      <c r="D119" s="29"/>
      <c r="E119" s="29"/>
      <c r="F119" s="29">
        <f t="shared" si="12"/>
        <v>0</v>
      </c>
      <c r="G119" s="29">
        <v>1392000</v>
      </c>
      <c r="H119" s="29">
        <f t="shared" si="5"/>
        <v>1392000</v>
      </c>
      <c r="I119" s="29"/>
      <c r="J119" s="29">
        <f t="shared" si="9"/>
        <v>1392000</v>
      </c>
      <c r="K119" s="29"/>
      <c r="L119" s="29">
        <f t="shared" si="10"/>
        <v>1392000</v>
      </c>
      <c r="M119" s="29"/>
      <c r="N119" s="29">
        <f t="shared" si="11"/>
        <v>1392000</v>
      </c>
    </row>
    <row r="120" spans="1:14" ht="64.5" customHeight="1" x14ac:dyDescent="0.25">
      <c r="A120" s="5"/>
      <c r="B120" s="19" t="s">
        <v>200</v>
      </c>
      <c r="C120" s="15" t="s">
        <v>201</v>
      </c>
      <c r="D120" s="29"/>
      <c r="E120" s="29"/>
      <c r="F120" s="29"/>
      <c r="G120" s="29">
        <v>11000000</v>
      </c>
      <c r="H120" s="29">
        <f t="shared" si="5"/>
        <v>11000000</v>
      </c>
      <c r="I120" s="29"/>
      <c r="J120" s="29">
        <f t="shared" si="9"/>
        <v>11000000</v>
      </c>
      <c r="K120" s="29"/>
      <c r="L120" s="29">
        <f t="shared" si="10"/>
        <v>11000000</v>
      </c>
      <c r="M120" s="29"/>
      <c r="N120" s="29">
        <f t="shared" si="11"/>
        <v>11000000</v>
      </c>
    </row>
    <row r="121" spans="1:14" ht="81.75" customHeight="1" x14ac:dyDescent="0.25">
      <c r="A121" s="5"/>
      <c r="B121" s="50" t="s">
        <v>252</v>
      </c>
      <c r="C121" s="46" t="s">
        <v>239</v>
      </c>
      <c r="D121" s="29"/>
      <c r="E121" s="29"/>
      <c r="F121" s="29"/>
      <c r="G121" s="29"/>
      <c r="H121" s="29"/>
      <c r="I121" s="29"/>
      <c r="J121" s="29"/>
      <c r="K121" s="45">
        <v>400000</v>
      </c>
      <c r="L121" s="29">
        <f t="shared" si="10"/>
        <v>400000</v>
      </c>
      <c r="M121" s="47"/>
      <c r="N121" s="29">
        <f t="shared" si="11"/>
        <v>400000</v>
      </c>
    </row>
    <row r="122" spans="1:14" ht="81.75" customHeight="1" x14ac:dyDescent="0.25">
      <c r="A122" s="5"/>
      <c r="B122" s="50" t="s">
        <v>253</v>
      </c>
      <c r="C122" s="46" t="s">
        <v>240</v>
      </c>
      <c r="D122" s="29"/>
      <c r="E122" s="29"/>
      <c r="F122" s="29"/>
      <c r="G122" s="29"/>
      <c r="H122" s="29"/>
      <c r="I122" s="29"/>
      <c r="J122" s="29"/>
      <c r="K122" s="45">
        <v>400000</v>
      </c>
      <c r="L122" s="29">
        <f t="shared" si="10"/>
        <v>400000</v>
      </c>
      <c r="M122" s="47"/>
      <c r="N122" s="29">
        <f t="shared" si="11"/>
        <v>400000</v>
      </c>
    </row>
    <row r="123" spans="1:14" ht="99" customHeight="1" x14ac:dyDescent="0.25">
      <c r="A123" s="5"/>
      <c r="B123" s="15" t="s">
        <v>152</v>
      </c>
      <c r="C123" s="15" t="s">
        <v>153</v>
      </c>
      <c r="D123" s="29">
        <v>54445200</v>
      </c>
      <c r="E123" s="29"/>
      <c r="F123" s="29">
        <f t="shared" si="12"/>
        <v>54445200</v>
      </c>
      <c r="G123" s="29"/>
      <c r="H123" s="29">
        <f t="shared" si="5"/>
        <v>54445200</v>
      </c>
      <c r="I123" s="29"/>
      <c r="J123" s="29">
        <f t="shared" si="9"/>
        <v>54445200</v>
      </c>
      <c r="K123" s="29"/>
      <c r="L123" s="29">
        <f t="shared" si="10"/>
        <v>54445200</v>
      </c>
      <c r="M123" s="29"/>
      <c r="N123" s="29">
        <f t="shared" si="11"/>
        <v>54445200</v>
      </c>
    </row>
    <row r="124" spans="1:14" ht="167.25" customHeight="1" x14ac:dyDescent="0.25">
      <c r="A124" s="5"/>
      <c r="B124" s="46" t="s">
        <v>241</v>
      </c>
      <c r="C124" s="46" t="s">
        <v>242</v>
      </c>
      <c r="D124" s="29"/>
      <c r="E124" s="29"/>
      <c r="F124" s="29"/>
      <c r="G124" s="29"/>
      <c r="H124" s="29"/>
      <c r="I124" s="29"/>
      <c r="J124" s="29"/>
      <c r="K124" s="45">
        <v>13066100</v>
      </c>
      <c r="L124" s="29">
        <f t="shared" si="10"/>
        <v>13066100</v>
      </c>
      <c r="M124" s="47"/>
      <c r="N124" s="29">
        <f t="shared" si="11"/>
        <v>13066100</v>
      </c>
    </row>
    <row r="125" spans="1:14" ht="195.75" customHeight="1" x14ac:dyDescent="0.25">
      <c r="A125" s="5"/>
      <c r="B125" s="46" t="s">
        <v>243</v>
      </c>
      <c r="C125" s="46" t="s">
        <v>244</v>
      </c>
      <c r="D125" s="29"/>
      <c r="E125" s="29"/>
      <c r="F125" s="29"/>
      <c r="G125" s="29"/>
      <c r="H125" s="29"/>
      <c r="I125" s="29"/>
      <c r="J125" s="29"/>
      <c r="K125" s="45">
        <v>22129200</v>
      </c>
      <c r="L125" s="29">
        <f t="shared" si="10"/>
        <v>22129200</v>
      </c>
      <c r="M125" s="47"/>
      <c r="N125" s="29">
        <f t="shared" si="11"/>
        <v>22129200</v>
      </c>
    </row>
    <row r="126" spans="1:14" ht="65.25" customHeight="1" x14ac:dyDescent="0.25">
      <c r="A126" s="5"/>
      <c r="B126" s="46" t="s">
        <v>245</v>
      </c>
      <c r="C126" s="46" t="s">
        <v>246</v>
      </c>
      <c r="D126" s="29"/>
      <c r="E126" s="29"/>
      <c r="F126" s="29"/>
      <c r="G126" s="29"/>
      <c r="H126" s="29"/>
      <c r="I126" s="29"/>
      <c r="J126" s="29"/>
      <c r="K126" s="45">
        <v>1355900</v>
      </c>
      <c r="L126" s="29">
        <f t="shared" si="10"/>
        <v>1355900</v>
      </c>
      <c r="M126" s="47"/>
      <c r="N126" s="29">
        <f t="shared" si="11"/>
        <v>1355900</v>
      </c>
    </row>
    <row r="127" spans="1:14" ht="48.75" customHeight="1" x14ac:dyDescent="0.25">
      <c r="A127" s="5"/>
      <c r="B127" s="52" t="s">
        <v>133</v>
      </c>
      <c r="C127" s="52" t="s">
        <v>134</v>
      </c>
      <c r="D127" s="37">
        <f>SUM(D128:D130)</f>
        <v>716549007</v>
      </c>
      <c r="E127" s="37">
        <f>SUM(E128:E130)</f>
        <v>0</v>
      </c>
      <c r="F127" s="37">
        <f t="shared" si="12"/>
        <v>716549007</v>
      </c>
      <c r="G127" s="37">
        <f>SUM(G128:G130)</f>
        <v>9988170</v>
      </c>
      <c r="H127" s="37">
        <f t="shared" si="5"/>
        <v>726537177</v>
      </c>
      <c r="I127" s="37">
        <f>SUM(I128:I130)</f>
        <v>-190081156</v>
      </c>
      <c r="J127" s="37">
        <f t="shared" si="9"/>
        <v>536456021</v>
      </c>
      <c r="K127" s="37">
        <f>SUM(K128:K130)</f>
        <v>217786100</v>
      </c>
      <c r="L127" s="37">
        <f t="shared" si="10"/>
        <v>754242121</v>
      </c>
      <c r="M127" s="37">
        <f>SUM(M128:M130)</f>
        <v>0</v>
      </c>
      <c r="N127" s="37">
        <f t="shared" si="11"/>
        <v>754242121</v>
      </c>
    </row>
    <row r="128" spans="1:14" ht="96.75" customHeight="1" x14ac:dyDescent="0.25">
      <c r="A128" s="5"/>
      <c r="B128" s="15" t="s">
        <v>137</v>
      </c>
      <c r="C128" s="38" t="s">
        <v>168</v>
      </c>
      <c r="D128" s="39">
        <v>73688042</v>
      </c>
      <c r="E128" s="39"/>
      <c r="F128" s="39">
        <f t="shared" si="12"/>
        <v>73688042</v>
      </c>
      <c r="G128" s="39"/>
      <c r="H128" s="39">
        <f t="shared" si="5"/>
        <v>73688042</v>
      </c>
      <c r="I128" s="39"/>
      <c r="J128" s="39">
        <f t="shared" si="9"/>
        <v>73688042</v>
      </c>
      <c r="K128" s="39"/>
      <c r="L128" s="39">
        <f t="shared" si="10"/>
        <v>73688042</v>
      </c>
      <c r="M128" s="39"/>
      <c r="N128" s="39">
        <f t="shared" si="11"/>
        <v>73688042</v>
      </c>
    </row>
    <row r="129" spans="1:14" ht="96.75" customHeight="1" x14ac:dyDescent="0.25">
      <c r="A129" s="5"/>
      <c r="B129" s="15" t="s">
        <v>186</v>
      </c>
      <c r="C129" s="38" t="s">
        <v>187</v>
      </c>
      <c r="D129" s="39"/>
      <c r="E129" s="39"/>
      <c r="F129" s="39"/>
      <c r="G129" s="40">
        <f>9988170</f>
        <v>9988170</v>
      </c>
      <c r="H129" s="39">
        <f t="shared" si="5"/>
        <v>9988170</v>
      </c>
      <c r="I129" s="44">
        <v>347749900</v>
      </c>
      <c r="J129" s="39">
        <f t="shared" si="9"/>
        <v>357738070</v>
      </c>
      <c r="K129" s="48">
        <v>217786100</v>
      </c>
      <c r="L129" s="39">
        <f t="shared" si="10"/>
        <v>575524170</v>
      </c>
      <c r="M129" s="48"/>
      <c r="N129" s="39">
        <f t="shared" si="11"/>
        <v>575524170</v>
      </c>
    </row>
    <row r="130" spans="1:14" ht="129.75" customHeight="1" x14ac:dyDescent="0.25">
      <c r="A130" s="5"/>
      <c r="B130" s="41" t="s">
        <v>135</v>
      </c>
      <c r="C130" s="41" t="s">
        <v>136</v>
      </c>
      <c r="D130" s="29">
        <v>642860965</v>
      </c>
      <c r="E130" s="29"/>
      <c r="F130" s="29">
        <f t="shared" si="12"/>
        <v>642860965</v>
      </c>
      <c r="G130" s="29"/>
      <c r="H130" s="29">
        <f t="shared" si="5"/>
        <v>642860965</v>
      </c>
      <c r="I130" s="45">
        <v>-537831056</v>
      </c>
      <c r="J130" s="29">
        <f t="shared" si="9"/>
        <v>105029909</v>
      </c>
      <c r="K130" s="47"/>
      <c r="L130" s="29">
        <f t="shared" si="10"/>
        <v>105029909</v>
      </c>
      <c r="M130" s="47"/>
      <c r="N130" s="29">
        <f t="shared" si="11"/>
        <v>105029909</v>
      </c>
    </row>
    <row r="131" spans="1:14" ht="19.5" customHeight="1" x14ac:dyDescent="0.25">
      <c r="A131" s="5"/>
      <c r="B131" s="53" t="s">
        <v>160</v>
      </c>
      <c r="C131" s="54"/>
      <c r="D131" s="17">
        <f>SUM(D10,D51)</f>
        <v>49865677427</v>
      </c>
      <c r="E131" s="17">
        <f>SUM(E10,E51)</f>
        <v>1750200000</v>
      </c>
      <c r="F131" s="17">
        <f t="shared" si="12"/>
        <v>51615877427</v>
      </c>
      <c r="G131" s="17">
        <f>SUM(G10,G51)</f>
        <v>522231183</v>
      </c>
      <c r="H131" s="17">
        <f t="shared" si="5"/>
        <v>52138108610</v>
      </c>
      <c r="I131" s="17">
        <f>SUM(I10,I51)</f>
        <v>385793077</v>
      </c>
      <c r="J131" s="17">
        <f t="shared" si="9"/>
        <v>52523901687</v>
      </c>
      <c r="K131" s="17">
        <f>SUM(K10,K51)</f>
        <v>748384636</v>
      </c>
      <c r="L131" s="17">
        <f t="shared" si="10"/>
        <v>53272286323</v>
      </c>
      <c r="M131" s="17">
        <f>SUM(M10,M51)</f>
        <v>15504108</v>
      </c>
      <c r="N131" s="17">
        <f>L131+M131</f>
        <v>53287790431</v>
      </c>
    </row>
  </sheetData>
  <mergeCells count="6">
    <mergeCell ref="B131:C131"/>
    <mergeCell ref="B1:N1"/>
    <mergeCell ref="B2:N2"/>
    <mergeCell ref="B3:N3"/>
    <mergeCell ref="B5:N5"/>
    <mergeCell ref="B6:N6"/>
  </mergeCells>
  <phoneticPr fontId="0" type="noConversion"/>
  <printOptions horizontalCentered="1"/>
  <pageMargins left="0.62992125984251968" right="0" top="0.86614173228346458" bottom="0.55118110236220474" header="0.39370078740157483" footer="0.15748031496062992"/>
  <pageSetup paperSize="9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2014-07-02T05:31:26Z</cp:lastPrinted>
  <dcterms:created xsi:type="dcterms:W3CDTF">2010-10-13T08:18:32Z</dcterms:created>
  <dcterms:modified xsi:type="dcterms:W3CDTF">2014-07-02T05:31:48Z</dcterms:modified>
</cp:coreProperties>
</file>