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210" yWindow="-120" windowWidth="10590" windowHeight="1281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Лист2!$A$1:$I$39</definedName>
  </definedNames>
  <calcPr calcId="145621"/>
</workbook>
</file>

<file path=xl/calcChain.xml><?xml version="1.0" encoding="utf-8"?>
<calcChain xmlns="http://schemas.openxmlformats.org/spreadsheetml/2006/main">
  <c r="H38" i="2" l="1"/>
  <c r="I38" i="2"/>
  <c r="I37" i="2"/>
  <c r="H37" i="2"/>
  <c r="I35" i="2"/>
  <c r="I34" i="2"/>
  <c r="I33" i="2" s="1"/>
  <c r="H33" i="2"/>
  <c r="I32" i="2"/>
  <c r="I31" i="2" s="1"/>
  <c r="I28" i="2" s="1"/>
  <c r="I30" i="2"/>
  <c r="I29" i="2" s="1"/>
  <c r="I27" i="2"/>
  <c r="I26" i="2"/>
  <c r="H26" i="2"/>
  <c r="I25" i="2"/>
  <c r="I24" i="2" s="1"/>
  <c r="H24" i="2"/>
  <c r="H21" i="2" s="1"/>
  <c r="I23" i="2"/>
  <c r="I22" i="2" s="1"/>
  <c r="I21" i="2" s="1"/>
  <c r="H22" i="2"/>
  <c r="I20" i="2"/>
  <c r="I19" i="2" s="1"/>
  <c r="H19" i="2"/>
  <c r="I18" i="2"/>
  <c r="I17" i="2" s="1"/>
  <c r="H17" i="2"/>
  <c r="I15" i="2"/>
  <c r="I14" i="2" s="1"/>
  <c r="H14" i="2"/>
  <c r="I13" i="2"/>
  <c r="I12" i="2"/>
  <c r="H12" i="2"/>
  <c r="H11" i="2"/>
  <c r="H16" i="2" l="1"/>
  <c r="I16" i="2"/>
  <c r="I11" i="2"/>
  <c r="H29" i="2"/>
  <c r="H31" i="2"/>
  <c r="F30" i="2"/>
  <c r="I36" i="2" l="1"/>
  <c r="H36" i="2"/>
  <c r="I39" i="2"/>
  <c r="H28" i="2"/>
  <c r="H39" i="2" s="1"/>
  <c r="F32" i="2"/>
  <c r="G35" i="2" l="1"/>
  <c r="G34" i="2"/>
  <c r="G33" i="2"/>
  <c r="F33" i="2"/>
  <c r="G32" i="2"/>
  <c r="G31" i="2" s="1"/>
  <c r="F31" i="2"/>
  <c r="G30" i="2"/>
  <c r="G29" i="2" s="1"/>
  <c r="F29" i="2"/>
  <c r="G27" i="2"/>
  <c r="G26" i="2"/>
  <c r="F26" i="2"/>
  <c r="G25" i="2"/>
  <c r="G24" i="2" s="1"/>
  <c r="F24" i="2"/>
  <c r="G23" i="2"/>
  <c r="G22" i="2" s="1"/>
  <c r="F22" i="2"/>
  <c r="G20" i="2"/>
  <c r="G19" i="2" s="1"/>
  <c r="F19" i="2"/>
  <c r="G18" i="2"/>
  <c r="G17" i="2" s="1"/>
  <c r="F17" i="2"/>
  <c r="G15" i="2"/>
  <c r="G14" i="2"/>
  <c r="F14" i="2"/>
  <c r="G13" i="2"/>
  <c r="G12" i="2" s="1"/>
  <c r="F12" i="2"/>
  <c r="F38" i="2" l="1"/>
  <c r="G21" i="2"/>
  <c r="G37" i="2"/>
  <c r="G38" i="2"/>
  <c r="F37" i="2"/>
  <c r="F36" i="2" s="1"/>
  <c r="F28" i="2"/>
  <c r="G28" i="2"/>
  <c r="F21" i="2"/>
  <c r="F16" i="2"/>
  <c r="G11" i="2"/>
  <c r="G16" i="2"/>
  <c r="F11" i="2"/>
  <c r="D20" i="2"/>
  <c r="E20" i="2" s="1"/>
  <c r="E19" i="2" s="1"/>
  <c r="E27" i="2"/>
  <c r="E35" i="2"/>
  <c r="E34" i="2"/>
  <c r="E32" i="2"/>
  <c r="E31" i="2"/>
  <c r="E28" i="2" s="1"/>
  <c r="E30" i="2"/>
  <c r="E29" i="2" s="1"/>
  <c r="E23" i="2"/>
  <c r="E22" i="2"/>
  <c r="E18" i="2"/>
  <c r="E17" i="2" s="1"/>
  <c r="E15" i="2"/>
  <c r="E14" i="2"/>
  <c r="E13" i="2"/>
  <c r="E12" i="2" s="1"/>
  <c r="E25" i="2"/>
  <c r="E24" i="2"/>
  <c r="D33" i="2"/>
  <c r="D31" i="2"/>
  <c r="D28" i="2" s="1"/>
  <c r="D29" i="2"/>
  <c r="D26" i="2"/>
  <c r="D24" i="2"/>
  <c r="D22" i="2"/>
  <c r="D17" i="2"/>
  <c r="D37" i="2" s="1"/>
  <c r="D14" i="2"/>
  <c r="D12" i="2"/>
  <c r="E26" i="2"/>
  <c r="E33" i="2"/>
  <c r="E21" i="2"/>
  <c r="D21" i="2"/>
  <c r="D11" i="2"/>
  <c r="C29" i="2"/>
  <c r="C31" i="2"/>
  <c r="C28" i="2" s="1"/>
  <c r="C14" i="2"/>
  <c r="C38" i="2" s="1"/>
  <c r="C36" i="2" s="1"/>
  <c r="C22" i="2"/>
  <c r="C21" i="2" s="1"/>
  <c r="C24" i="2"/>
  <c r="C26" i="2"/>
  <c r="C33" i="2"/>
  <c r="C19" i="2"/>
  <c r="C17" i="2"/>
  <c r="C12" i="2"/>
  <c r="C37" i="2" s="1"/>
  <c r="C34" i="1"/>
  <c r="C32" i="1" s="1"/>
  <c r="C29" i="1" s="1"/>
  <c r="C38" i="1"/>
  <c r="C40" i="1"/>
  <c r="C30" i="1"/>
  <c r="C13" i="1"/>
  <c r="C12" i="1" s="1"/>
  <c r="C15" i="1"/>
  <c r="C18" i="1"/>
  <c r="C17" i="1" s="1"/>
  <c r="C21" i="1"/>
  <c r="C49" i="1"/>
  <c r="C42" i="1"/>
  <c r="C36" i="1"/>
  <c r="C45" i="1"/>
  <c r="C47" i="1"/>
  <c r="C44" i="1" s="1"/>
  <c r="C16" i="2"/>
  <c r="F39" i="2" l="1"/>
  <c r="G36" i="2"/>
  <c r="G39" i="2" s="1"/>
  <c r="C53" i="1"/>
  <c r="E37" i="2"/>
  <c r="E11" i="2"/>
  <c r="D19" i="2"/>
  <c r="D38" i="2" s="1"/>
  <c r="D36" i="2" s="1"/>
  <c r="C11" i="2"/>
  <c r="C39" i="2" s="1"/>
  <c r="D16" i="2"/>
  <c r="E16" i="2"/>
  <c r="E38" i="2"/>
  <c r="E36" i="2" l="1"/>
  <c r="D39" i="2"/>
  <c r="E39" i="2"/>
</calcChain>
</file>

<file path=xl/sharedStrings.xml><?xml version="1.0" encoding="utf-8"?>
<sst xmlns="http://schemas.openxmlformats.org/spreadsheetml/2006/main" count="165" uniqueCount="136">
  <si>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</si>
  <si>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</si>
  <si>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</si>
  <si>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</si>
  <si>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</si>
  <si>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</si>
  <si>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</si>
  <si>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</si>
  <si>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</si>
  <si>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</si>
  <si>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</si>
  <si>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</si>
  <si>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</si>
  <si>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</si>
  <si>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</si>
  <si>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</si>
  <si>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</si>
  <si>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</si>
  <si>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</si>
  <si>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</si>
  <si>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</si>
  <si>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</si>
  <si>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</si>
  <si>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</si>
  <si>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</si>
  <si>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</si>
  <si>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</si>
  <si>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</si>
  <si>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</si>
  <si>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</si>
  <si>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</si>
  <si>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</si>
  <si>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</si>
  <si>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</si>
  <si>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</si>
  <si>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</si>
  <si>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</si>
  <si>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</si>
  <si>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</si>
  <si>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</si>
  <si>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</si>
  <si>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</si>
  <si>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</si>
  <si>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</si>
  <si>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</si>
  <si>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</si>
  <si>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</si>
  <si>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</si>
  <si>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</si>
  <si>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</si>
  <si>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</si>
  <si>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</si>
  <si>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</si>
  <si>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</si>
  <si>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</si>
  <si>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</si>
  <si>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</si>
  <si>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</si>
  <si>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</si>
  <si>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</si>
  <si>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</si>
  <si>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</si>
  <si>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</si>
  <si>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</si>
  <si>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</si>
  <si>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</si>
  <si>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</si>
  <si>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</si>
  <si>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</si>
  <si>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</si>
  <si>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</si>
  <si>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</si>
  <si>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</si>
  <si>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</si>
  <si>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</si>
  <si>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</si>
  <si>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</si>
  <si>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</si>
  <si>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</si>
  <si>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</si>
  <si>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</si>
  <si>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</si>
  <si>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</si>
  <si>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</si>
  <si>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</si>
  <si>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</si>
  <si>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</si>
  <si>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</si>
  <si>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</si>
  <si>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</si>
  <si>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</si>
  <si>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</si>
  <si>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</si>
  <si>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</si>
  <si>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</si>
  <si>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</si>
  <si>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</si>
  <si>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</si>
  <si>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</si>
  <si>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</si>
  <si>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</si>
  <si>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</si>
  <si>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</si>
  <si>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</si>
  <si>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</si>
  <si>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</si>
  <si>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</si>
  <si>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</si>
  <si>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</si>
  <si>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</si>
  <si>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</si>
  <si>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</si>
  <si>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</si>
  <si>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</si>
  <si>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</si>
  <si>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</si>
  <si>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</si>
  <si>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</si>
  <si>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</si>
  <si>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</si>
  <si>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</si>
  <si>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</si>
  <si>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</si>
  <si>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</si>
  <si>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</si>
  <si>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</si>
  <si>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</si>
  <si>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</si>
  <si>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</si>
  <si>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 xml:space="preserve">на 2015 год </t>
  </si>
  <si>
    <t>2015 год
(руб.)</t>
  </si>
  <si>
    <t>Средства от продажи акций и иных форм участия в капитале, находящихся в собственности субъекта Российской Федерации</t>
  </si>
  <si>
    <t>Поправки Губернатора</t>
  </si>
  <si>
    <t>Уточнение март 2015</t>
  </si>
  <si>
    <t xml:space="preserve"> март 2015 с поправками</t>
  </si>
  <si>
    <t>от 02.04.2015 № 10-з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</si>
</sst>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5" fillId="0" borderId="1" xfId="0" applyFont="1" applyFill="1" applyBorder="1" applyAlignment="1">
      <alignment horizontal="left" vertical="justify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vertical="justify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2" borderId="1" xfId="0" applyFont="1" applyFill="1" applyBorder="1" applyAlignment="1">
      <alignment horizontal="left" wrapText="1"/>
    </xf>
    <xf numFmtId="3" fontId="10" fillId="0" borderId="1" xfId="0" applyNumberFormat="1" applyFont="1" applyFill="1" applyBorder="1"/>
    <xf numFmtId="3" fontId="3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6" t="s">
        <v>70</v>
      </c>
      <c r="B2" s="56"/>
      <c r="C2" s="56"/>
    </row>
    <row r="3" spans="1:3" ht="15.75" x14ac:dyDescent="0.25">
      <c r="A3" s="56" t="s">
        <v>62</v>
      </c>
      <c r="B3" s="56"/>
      <c r="C3" s="56"/>
    </row>
    <row r="4" spans="1:3" ht="15.75" x14ac:dyDescent="0.25">
      <c r="A4" s="56" t="s">
        <v>63</v>
      </c>
      <c r="B4" s="56"/>
      <c r="C4" s="5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5" t="s">
        <v>21</v>
      </c>
      <c r="B7" s="55"/>
      <c r="C7" s="55"/>
    </row>
    <row r="8" spans="1:3" ht="18.75" x14ac:dyDescent="0.3">
      <c r="A8" s="55" t="s">
        <v>67</v>
      </c>
      <c r="B8" s="55"/>
      <c r="C8" s="55"/>
    </row>
    <row r="9" spans="1:3" ht="18.75" x14ac:dyDescent="0.3">
      <c r="A9" s="55" t="s">
        <v>69</v>
      </c>
      <c r="B9" s="55"/>
      <c r="C9" s="5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view="pageBreakPreview" zoomScale="90" zoomScaleNormal="100" zoomScaleSheetLayoutView="90" workbookViewId="0">
      <selection activeCell="A4" sqref="A4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8" width="15.42578125" style="24" hidden="1" customWidth="1"/>
    <col min="9" max="9" width="15.42578125" style="24" customWidth="1"/>
    <col min="10" max="10" width="30" style="24" customWidth="1"/>
    <col min="11" max="20" width="9.140625" style="24" customWidth="1"/>
    <col min="21" max="16384" width="9.140625" style="24"/>
  </cols>
  <sheetData>
    <row r="1" spans="1:9" ht="15.75" customHeight="1" x14ac:dyDescent="0.25">
      <c r="A1" s="58" t="s">
        <v>70</v>
      </c>
      <c r="B1" s="58"/>
      <c r="C1" s="58"/>
      <c r="D1" s="58"/>
      <c r="E1" s="58"/>
      <c r="F1" s="58"/>
      <c r="G1" s="58"/>
      <c r="H1" s="58"/>
      <c r="I1" s="58"/>
    </row>
    <row r="2" spans="1:9" ht="15.75" customHeight="1" x14ac:dyDescent="0.25">
      <c r="A2" s="58" t="s">
        <v>62</v>
      </c>
      <c r="B2" s="58"/>
      <c r="C2" s="58"/>
      <c r="D2" s="58"/>
      <c r="E2" s="58"/>
      <c r="F2" s="58"/>
      <c r="G2" s="58"/>
      <c r="H2" s="58"/>
      <c r="I2" s="58"/>
    </row>
    <row r="3" spans="1:9" ht="15.75" customHeight="1" x14ac:dyDescent="0.25">
      <c r="A3" s="58" t="s">
        <v>135</v>
      </c>
      <c r="B3" s="58"/>
      <c r="C3" s="58"/>
      <c r="D3" s="58"/>
      <c r="E3" s="58"/>
      <c r="F3" s="58"/>
      <c r="G3" s="58"/>
      <c r="H3" s="58"/>
      <c r="I3" s="58"/>
    </row>
    <row r="4" spans="1:9" ht="15.75" x14ac:dyDescent="0.25">
      <c r="A4" s="37"/>
      <c r="B4" s="37"/>
      <c r="C4" s="37"/>
      <c r="D4" s="37"/>
      <c r="E4" s="37"/>
      <c r="F4" s="53"/>
      <c r="G4" s="53"/>
      <c r="H4" s="54"/>
      <c r="I4" s="54"/>
    </row>
    <row r="5" spans="1:9" x14ac:dyDescent="0.2">
      <c r="A5" s="31"/>
      <c r="C5" s="31"/>
      <c r="D5" s="31"/>
      <c r="E5" s="31"/>
      <c r="F5" s="31"/>
      <c r="G5" s="31"/>
      <c r="H5" s="31"/>
      <c r="I5" s="31"/>
    </row>
    <row r="6" spans="1:9" ht="18.75" x14ac:dyDescent="0.3">
      <c r="A6" s="59" t="s">
        <v>21</v>
      </c>
      <c r="B6" s="59"/>
      <c r="C6" s="59"/>
      <c r="D6" s="59"/>
      <c r="E6" s="59"/>
      <c r="F6" s="59"/>
      <c r="G6" s="59"/>
      <c r="H6" s="59"/>
      <c r="I6" s="59"/>
    </row>
    <row r="7" spans="1:9" ht="18" customHeight="1" x14ac:dyDescent="0.3">
      <c r="A7" s="59" t="s">
        <v>106</v>
      </c>
      <c r="B7" s="59"/>
      <c r="C7" s="59"/>
      <c r="D7" s="59"/>
      <c r="E7" s="59"/>
      <c r="F7" s="59"/>
      <c r="G7" s="59"/>
      <c r="H7" s="59"/>
      <c r="I7" s="59"/>
    </row>
    <row r="8" spans="1:9" ht="18.75" x14ac:dyDescent="0.3">
      <c r="A8" s="59" t="s">
        <v>129</v>
      </c>
      <c r="B8" s="59"/>
      <c r="C8" s="59"/>
      <c r="D8" s="59"/>
      <c r="E8" s="59"/>
      <c r="F8" s="59"/>
      <c r="G8" s="59"/>
      <c r="H8" s="59"/>
      <c r="I8" s="59"/>
    </row>
    <row r="9" spans="1:9" ht="18.75" x14ac:dyDescent="0.3">
      <c r="A9" s="57"/>
      <c r="B9" s="57"/>
    </row>
    <row r="10" spans="1:9" ht="34.5" customHeight="1" x14ac:dyDescent="0.2">
      <c r="A10" s="38" t="s">
        <v>5</v>
      </c>
      <c r="B10" s="38" t="s">
        <v>20</v>
      </c>
      <c r="C10" s="21" t="s">
        <v>130</v>
      </c>
      <c r="D10" s="21" t="s">
        <v>132</v>
      </c>
      <c r="E10" s="21" t="s">
        <v>130</v>
      </c>
      <c r="F10" s="21" t="s">
        <v>133</v>
      </c>
      <c r="G10" s="21" t="s">
        <v>130</v>
      </c>
      <c r="H10" s="21" t="s">
        <v>134</v>
      </c>
      <c r="I10" s="21" t="s">
        <v>130</v>
      </c>
    </row>
    <row r="11" spans="1:9" ht="47.25" x14ac:dyDescent="0.25">
      <c r="A11" s="25" t="s">
        <v>22</v>
      </c>
      <c r="B11" s="28" t="s">
        <v>71</v>
      </c>
      <c r="C11" s="26">
        <f t="shared" ref="C11:I11" si="0">C12-C14</f>
        <v>4900000000</v>
      </c>
      <c r="D11" s="26">
        <f t="shared" si="0"/>
        <v>0</v>
      </c>
      <c r="E11" s="26">
        <f t="shared" si="0"/>
        <v>4900000000</v>
      </c>
      <c r="F11" s="26">
        <f t="shared" si="0"/>
        <v>0</v>
      </c>
      <c r="G11" s="26">
        <f t="shared" si="0"/>
        <v>4900000000</v>
      </c>
      <c r="H11" s="26">
        <f t="shared" si="0"/>
        <v>0</v>
      </c>
      <c r="I11" s="26">
        <f t="shared" si="0"/>
        <v>4900000000</v>
      </c>
    </row>
    <row r="12" spans="1:9" ht="48" customHeight="1" x14ac:dyDescent="0.25">
      <c r="A12" s="25" t="s">
        <v>23</v>
      </c>
      <c r="B12" s="30" t="s">
        <v>72</v>
      </c>
      <c r="C12" s="26">
        <f t="shared" ref="C12:I12" si="1">C13</f>
        <v>7000000000</v>
      </c>
      <c r="D12" s="26">
        <f t="shared" si="1"/>
        <v>0</v>
      </c>
      <c r="E12" s="26">
        <f t="shared" si="1"/>
        <v>7000000000</v>
      </c>
      <c r="F12" s="26">
        <f t="shared" si="1"/>
        <v>0</v>
      </c>
      <c r="G12" s="26">
        <f t="shared" si="1"/>
        <v>7000000000</v>
      </c>
      <c r="H12" s="26">
        <f t="shared" si="1"/>
        <v>0</v>
      </c>
      <c r="I12" s="26">
        <f t="shared" si="1"/>
        <v>7000000000</v>
      </c>
    </row>
    <row r="13" spans="1:9" ht="46.5" customHeight="1" x14ac:dyDescent="0.25">
      <c r="A13" s="23" t="s">
        <v>7</v>
      </c>
      <c r="B13" s="29" t="s">
        <v>116</v>
      </c>
      <c r="C13" s="22">
        <v>7000000000</v>
      </c>
      <c r="D13" s="22"/>
      <c r="E13" s="22">
        <f>C13+D13</f>
        <v>7000000000</v>
      </c>
      <c r="F13" s="22"/>
      <c r="G13" s="22">
        <f>E13+F13</f>
        <v>7000000000</v>
      </c>
      <c r="H13" s="22"/>
      <c r="I13" s="22">
        <f>G13+H13</f>
        <v>7000000000</v>
      </c>
    </row>
    <row r="14" spans="1:9" ht="50.25" customHeight="1" x14ac:dyDescent="0.25">
      <c r="A14" s="25" t="s">
        <v>24</v>
      </c>
      <c r="B14" s="30" t="s">
        <v>92</v>
      </c>
      <c r="C14" s="26">
        <f t="shared" ref="C14:I14" si="2">C15</f>
        <v>2100000000</v>
      </c>
      <c r="D14" s="26">
        <f t="shared" si="2"/>
        <v>0</v>
      </c>
      <c r="E14" s="26">
        <f t="shared" si="2"/>
        <v>2100000000</v>
      </c>
      <c r="F14" s="26">
        <f t="shared" si="2"/>
        <v>0</v>
      </c>
      <c r="G14" s="26">
        <f t="shared" si="2"/>
        <v>2100000000</v>
      </c>
      <c r="H14" s="26">
        <f t="shared" si="2"/>
        <v>0</v>
      </c>
      <c r="I14" s="26">
        <f t="shared" si="2"/>
        <v>2100000000</v>
      </c>
    </row>
    <row r="15" spans="1:9" ht="47.25" customHeight="1" x14ac:dyDescent="0.25">
      <c r="A15" s="23" t="s">
        <v>8</v>
      </c>
      <c r="B15" s="29" t="s">
        <v>107</v>
      </c>
      <c r="C15" s="22">
        <v>2100000000</v>
      </c>
      <c r="D15" s="22"/>
      <c r="E15" s="22">
        <f>C15+D15</f>
        <v>2100000000</v>
      </c>
      <c r="F15" s="22"/>
      <c r="G15" s="22">
        <f>E15+F15</f>
        <v>2100000000</v>
      </c>
      <c r="H15" s="22"/>
      <c r="I15" s="22">
        <f>G15+H15</f>
        <v>2100000000</v>
      </c>
    </row>
    <row r="16" spans="1:9" ht="31.5" x14ac:dyDescent="0.25">
      <c r="A16" s="25" t="s">
        <v>73</v>
      </c>
      <c r="B16" s="28" t="s">
        <v>74</v>
      </c>
      <c r="C16" s="26">
        <f t="shared" ref="C16:I16" si="3">C17-C19</f>
        <v>-2173728936</v>
      </c>
      <c r="D16" s="26">
        <f t="shared" si="3"/>
        <v>973387997</v>
      </c>
      <c r="E16" s="26">
        <f t="shared" si="3"/>
        <v>-1200340939</v>
      </c>
      <c r="F16" s="26">
        <f t="shared" si="3"/>
        <v>-599463461</v>
      </c>
      <c r="G16" s="26">
        <f t="shared" si="3"/>
        <v>-1799804400</v>
      </c>
      <c r="H16" s="26">
        <f t="shared" si="3"/>
        <v>0</v>
      </c>
      <c r="I16" s="26">
        <f t="shared" si="3"/>
        <v>-1799804400</v>
      </c>
    </row>
    <row r="17" spans="1:9" ht="31.5" x14ac:dyDescent="0.25">
      <c r="A17" s="25" t="s">
        <v>75</v>
      </c>
      <c r="B17" s="28" t="s">
        <v>76</v>
      </c>
      <c r="C17" s="26">
        <f t="shared" ref="C17:I17" si="4">C18</f>
        <v>6720271064</v>
      </c>
      <c r="D17" s="26">
        <f t="shared" si="4"/>
        <v>-197926003</v>
      </c>
      <c r="E17" s="26">
        <f t="shared" si="4"/>
        <v>6522345061</v>
      </c>
      <c r="F17" s="26">
        <f t="shared" si="4"/>
        <v>127850539</v>
      </c>
      <c r="G17" s="26">
        <f t="shared" si="4"/>
        <v>6650195600</v>
      </c>
      <c r="H17" s="26">
        <f t="shared" si="4"/>
        <v>0</v>
      </c>
      <c r="I17" s="26">
        <f t="shared" si="4"/>
        <v>6650195600</v>
      </c>
    </row>
    <row r="18" spans="1:9" ht="47.25" x14ac:dyDescent="0.25">
      <c r="A18" s="23" t="s">
        <v>77</v>
      </c>
      <c r="B18" s="27" t="s">
        <v>108</v>
      </c>
      <c r="C18" s="51">
        <v>6720271064</v>
      </c>
      <c r="D18" s="51">
        <v>-197926003</v>
      </c>
      <c r="E18" s="22">
        <f>C18+D18</f>
        <v>6522345061</v>
      </c>
      <c r="F18" s="51">
        <v>127850539</v>
      </c>
      <c r="G18" s="22">
        <f>E18+F18</f>
        <v>6650195600</v>
      </c>
      <c r="H18" s="51"/>
      <c r="I18" s="22">
        <f>G18+H18</f>
        <v>6650195600</v>
      </c>
    </row>
    <row r="19" spans="1:9" ht="33.75" customHeight="1" x14ac:dyDescent="0.25">
      <c r="A19" s="25" t="s">
        <v>78</v>
      </c>
      <c r="B19" s="30" t="s">
        <v>79</v>
      </c>
      <c r="C19" s="26">
        <f t="shared" ref="C19:I19" si="5">C20</f>
        <v>8894000000</v>
      </c>
      <c r="D19" s="26">
        <f t="shared" si="5"/>
        <v>-1171314000</v>
      </c>
      <c r="E19" s="26">
        <f t="shared" si="5"/>
        <v>7722686000</v>
      </c>
      <c r="F19" s="26">
        <f t="shared" si="5"/>
        <v>727314000</v>
      </c>
      <c r="G19" s="26">
        <f t="shared" si="5"/>
        <v>8450000000</v>
      </c>
      <c r="H19" s="26">
        <f t="shared" si="5"/>
        <v>0</v>
      </c>
      <c r="I19" s="26">
        <f t="shared" si="5"/>
        <v>8450000000</v>
      </c>
    </row>
    <row r="20" spans="1:9" ht="47.25" x14ac:dyDescent="0.25">
      <c r="A20" s="23" t="s">
        <v>80</v>
      </c>
      <c r="B20" s="29" t="s">
        <v>109</v>
      </c>
      <c r="C20" s="51">
        <v>8894000000</v>
      </c>
      <c r="D20" s="51">
        <f>-1171314000</f>
        <v>-1171314000</v>
      </c>
      <c r="E20" s="22">
        <f>C20+D20</f>
        <v>7722686000</v>
      </c>
      <c r="F20" s="51">
        <v>727314000</v>
      </c>
      <c r="G20" s="22">
        <f>E20+F20</f>
        <v>8450000000</v>
      </c>
      <c r="H20" s="51"/>
      <c r="I20" s="22">
        <f>G20+H20</f>
        <v>8450000000</v>
      </c>
    </row>
    <row r="21" spans="1:9" ht="31.5" x14ac:dyDescent="0.25">
      <c r="A21" s="25" t="s">
        <v>81</v>
      </c>
      <c r="B21" s="28" t="s">
        <v>95</v>
      </c>
      <c r="C21" s="26">
        <f t="shared" ref="C21:I21" si="6">C22-C24</f>
        <v>-655768600</v>
      </c>
      <c r="D21" s="26">
        <f t="shared" si="6"/>
        <v>0</v>
      </c>
      <c r="E21" s="26">
        <f t="shared" si="6"/>
        <v>-655768600</v>
      </c>
      <c r="F21" s="26">
        <f t="shared" si="6"/>
        <v>0</v>
      </c>
      <c r="G21" s="26">
        <f t="shared" si="6"/>
        <v>-655768600</v>
      </c>
      <c r="H21" s="26">
        <f t="shared" si="6"/>
        <v>0</v>
      </c>
      <c r="I21" s="26">
        <f t="shared" si="6"/>
        <v>-655768600</v>
      </c>
    </row>
    <row r="22" spans="1:9" ht="47.25" x14ac:dyDescent="0.25">
      <c r="A22" s="25" t="s">
        <v>110</v>
      </c>
      <c r="B22" s="28" t="s">
        <v>96</v>
      </c>
      <c r="C22" s="26">
        <f t="shared" ref="C22:I22" si="7">C23</f>
        <v>4255297354</v>
      </c>
      <c r="D22" s="26">
        <f t="shared" si="7"/>
        <v>65382084</v>
      </c>
      <c r="E22" s="26">
        <f t="shared" si="7"/>
        <v>4320679438</v>
      </c>
      <c r="F22" s="26">
        <f t="shared" si="7"/>
        <v>28161970</v>
      </c>
      <c r="G22" s="26">
        <f t="shared" si="7"/>
        <v>4348841408</v>
      </c>
      <c r="H22" s="26">
        <f t="shared" si="7"/>
        <v>0</v>
      </c>
      <c r="I22" s="26">
        <f t="shared" si="7"/>
        <v>4348841408</v>
      </c>
    </row>
    <row r="23" spans="1:9" ht="52.5" customHeight="1" x14ac:dyDescent="0.25">
      <c r="A23" s="23" t="s">
        <v>111</v>
      </c>
      <c r="B23" s="50" t="s">
        <v>112</v>
      </c>
      <c r="C23" s="39">
        <v>4255297354</v>
      </c>
      <c r="D23" s="39">
        <v>65382084</v>
      </c>
      <c r="E23" s="39">
        <f>C23+D23</f>
        <v>4320679438</v>
      </c>
      <c r="F23" s="39">
        <v>28161970</v>
      </c>
      <c r="G23" s="39">
        <f>E23+F23</f>
        <v>4348841408</v>
      </c>
      <c r="H23" s="39"/>
      <c r="I23" s="39">
        <f>G23+H23</f>
        <v>4348841408</v>
      </c>
    </row>
    <row r="24" spans="1:9" ht="47.25" customHeight="1" x14ac:dyDescent="0.25">
      <c r="A24" s="25" t="s">
        <v>113</v>
      </c>
      <c r="B24" s="28" t="s">
        <v>82</v>
      </c>
      <c r="C24" s="26">
        <f t="shared" ref="C24:I24" si="8">C25</f>
        <v>4911065954</v>
      </c>
      <c r="D24" s="26">
        <f t="shared" si="8"/>
        <v>65382084</v>
      </c>
      <c r="E24" s="26">
        <f t="shared" si="8"/>
        <v>4976448038</v>
      </c>
      <c r="F24" s="26">
        <f t="shared" si="8"/>
        <v>28161970</v>
      </c>
      <c r="G24" s="26">
        <f t="shared" si="8"/>
        <v>5004610008</v>
      </c>
      <c r="H24" s="26">
        <f t="shared" si="8"/>
        <v>0</v>
      </c>
      <c r="I24" s="26">
        <f t="shared" si="8"/>
        <v>5004610008</v>
      </c>
    </row>
    <row r="25" spans="1:9" ht="63" x14ac:dyDescent="0.25">
      <c r="A25" s="23" t="s">
        <v>114</v>
      </c>
      <c r="B25" s="27" t="s">
        <v>115</v>
      </c>
      <c r="C25" s="51">
        <v>4911065954</v>
      </c>
      <c r="D25" s="51">
        <v>65382084</v>
      </c>
      <c r="E25" s="22">
        <f>C25+D25</f>
        <v>4976448038</v>
      </c>
      <c r="F25" s="51">
        <v>28161970</v>
      </c>
      <c r="G25" s="22">
        <f>E25+F25</f>
        <v>5004610008</v>
      </c>
      <c r="H25" s="51"/>
      <c r="I25" s="22">
        <f>G25+H25</f>
        <v>5004610008</v>
      </c>
    </row>
    <row r="26" spans="1:9" ht="47.25" x14ac:dyDescent="0.25">
      <c r="A26" s="25" t="s">
        <v>83</v>
      </c>
      <c r="B26" s="28" t="s">
        <v>29</v>
      </c>
      <c r="C26" s="26">
        <f t="shared" ref="C26:I26" si="9">C27</f>
        <v>0</v>
      </c>
      <c r="D26" s="26">
        <f t="shared" si="9"/>
        <v>20000000</v>
      </c>
      <c r="E26" s="26">
        <f t="shared" si="9"/>
        <v>20000000</v>
      </c>
      <c r="F26" s="26">
        <f t="shared" si="9"/>
        <v>0</v>
      </c>
      <c r="G26" s="26">
        <f t="shared" si="9"/>
        <v>20000000</v>
      </c>
      <c r="H26" s="26">
        <f t="shared" si="9"/>
        <v>0</v>
      </c>
      <c r="I26" s="26">
        <f t="shared" si="9"/>
        <v>20000000</v>
      </c>
    </row>
    <row r="27" spans="1:9" ht="47.25" x14ac:dyDescent="0.25">
      <c r="A27" s="23" t="s">
        <v>97</v>
      </c>
      <c r="B27" s="29" t="s">
        <v>131</v>
      </c>
      <c r="C27" s="22"/>
      <c r="D27" s="22">
        <v>20000000</v>
      </c>
      <c r="E27" s="22">
        <f>C27+D27</f>
        <v>20000000</v>
      </c>
      <c r="F27" s="22"/>
      <c r="G27" s="22">
        <f>E27+F27</f>
        <v>20000000</v>
      </c>
      <c r="H27" s="22"/>
      <c r="I27" s="22">
        <f>G27+H27</f>
        <v>20000000</v>
      </c>
    </row>
    <row r="28" spans="1:9" ht="31.5" x14ac:dyDescent="0.25">
      <c r="A28" s="25" t="s">
        <v>84</v>
      </c>
      <c r="B28" s="28" t="s">
        <v>93</v>
      </c>
      <c r="C28" s="33">
        <f t="shared" ref="C28:I28" si="10">C31-C29</f>
        <v>0</v>
      </c>
      <c r="D28" s="33">
        <f t="shared" si="10"/>
        <v>0</v>
      </c>
      <c r="E28" s="33">
        <f t="shared" si="10"/>
        <v>0</v>
      </c>
      <c r="F28" s="33">
        <f t="shared" si="10"/>
        <v>1700000</v>
      </c>
      <c r="G28" s="33">
        <f t="shared" si="10"/>
        <v>1700000</v>
      </c>
      <c r="H28" s="33">
        <f t="shared" si="10"/>
        <v>0</v>
      </c>
      <c r="I28" s="33">
        <f t="shared" si="10"/>
        <v>1700000</v>
      </c>
    </row>
    <row r="29" spans="1:9" ht="31.5" x14ac:dyDescent="0.25">
      <c r="A29" s="25" t="s">
        <v>86</v>
      </c>
      <c r="B29" s="28" t="s">
        <v>91</v>
      </c>
      <c r="C29" s="26">
        <f t="shared" ref="C29:I29" si="11">C30</f>
        <v>500000000</v>
      </c>
      <c r="D29" s="26">
        <f t="shared" si="11"/>
        <v>0</v>
      </c>
      <c r="E29" s="26">
        <f t="shared" si="11"/>
        <v>500000000</v>
      </c>
      <c r="F29" s="26">
        <f t="shared" si="11"/>
        <v>135447900</v>
      </c>
      <c r="G29" s="26">
        <f t="shared" si="11"/>
        <v>635447900</v>
      </c>
      <c r="H29" s="26">
        <f t="shared" si="11"/>
        <v>0</v>
      </c>
      <c r="I29" s="26">
        <f t="shared" si="11"/>
        <v>635447900</v>
      </c>
    </row>
    <row r="30" spans="1:9" s="40" customFormat="1" ht="63" x14ac:dyDescent="0.25">
      <c r="A30" s="23" t="s">
        <v>119</v>
      </c>
      <c r="B30" s="29" t="s">
        <v>118</v>
      </c>
      <c r="C30" s="22">
        <v>500000000</v>
      </c>
      <c r="D30" s="22"/>
      <c r="E30" s="22">
        <f>C30+D30</f>
        <v>500000000</v>
      </c>
      <c r="F30" s="22">
        <f>130315900+6832000-1700000</f>
        <v>135447900</v>
      </c>
      <c r="G30" s="22">
        <f>E30+F30</f>
        <v>635447900</v>
      </c>
      <c r="H30" s="22"/>
      <c r="I30" s="22">
        <f>G30+H30</f>
        <v>635447900</v>
      </c>
    </row>
    <row r="31" spans="1:9" ht="31.5" customHeight="1" x14ac:dyDescent="0.25">
      <c r="A31" s="25" t="s">
        <v>85</v>
      </c>
      <c r="B31" s="28" t="s">
        <v>94</v>
      </c>
      <c r="C31" s="26">
        <f t="shared" ref="C31:I31" si="12">SUM(C32:C32)</f>
        <v>500000000</v>
      </c>
      <c r="D31" s="26">
        <f t="shared" si="12"/>
        <v>0</v>
      </c>
      <c r="E31" s="26">
        <f t="shared" si="12"/>
        <v>500000000</v>
      </c>
      <c r="F31" s="26">
        <f t="shared" si="12"/>
        <v>137147900</v>
      </c>
      <c r="G31" s="26">
        <f t="shared" si="12"/>
        <v>637147900</v>
      </c>
      <c r="H31" s="26">
        <f t="shared" si="12"/>
        <v>0</v>
      </c>
      <c r="I31" s="26">
        <f t="shared" si="12"/>
        <v>637147900</v>
      </c>
    </row>
    <row r="32" spans="1:9" s="40" customFormat="1" ht="65.25" customHeight="1" x14ac:dyDescent="0.25">
      <c r="A32" s="23" t="s">
        <v>121</v>
      </c>
      <c r="B32" s="29" t="s">
        <v>120</v>
      </c>
      <c r="C32" s="22">
        <v>500000000</v>
      </c>
      <c r="D32" s="22"/>
      <c r="E32" s="22">
        <f>C32+D32</f>
        <v>500000000</v>
      </c>
      <c r="F32" s="22">
        <f>832000+130315900+6000000</f>
        <v>137147900</v>
      </c>
      <c r="G32" s="22">
        <f>E32+F32</f>
        <v>637147900</v>
      </c>
      <c r="H32" s="22"/>
      <c r="I32" s="22">
        <f>G32+H32</f>
        <v>637147900</v>
      </c>
    </row>
    <row r="33" spans="1:10" s="40" customFormat="1" ht="34.5" customHeight="1" x14ac:dyDescent="0.25">
      <c r="A33" s="41" t="s">
        <v>123</v>
      </c>
      <c r="B33" s="42" t="s">
        <v>124</v>
      </c>
      <c r="C33" s="36">
        <f t="shared" ref="C33:I33" si="13">C34-C35</f>
        <v>0</v>
      </c>
      <c r="D33" s="36">
        <f t="shared" si="13"/>
        <v>0</v>
      </c>
      <c r="E33" s="36">
        <f t="shared" si="13"/>
        <v>0</v>
      </c>
      <c r="F33" s="36">
        <f t="shared" si="13"/>
        <v>0</v>
      </c>
      <c r="G33" s="36">
        <f t="shared" si="13"/>
        <v>0</v>
      </c>
      <c r="H33" s="36">
        <f t="shared" si="13"/>
        <v>0</v>
      </c>
      <c r="I33" s="36">
        <f t="shared" si="13"/>
        <v>0</v>
      </c>
    </row>
    <row r="34" spans="1:10" s="40" customFormat="1" ht="99" customHeight="1" x14ac:dyDescent="0.25">
      <c r="A34" s="43" t="s">
        <v>126</v>
      </c>
      <c r="B34" s="44" t="s">
        <v>125</v>
      </c>
      <c r="C34" s="22">
        <v>7000000000</v>
      </c>
      <c r="D34" s="22"/>
      <c r="E34" s="22">
        <f>C34+D34</f>
        <v>7000000000</v>
      </c>
      <c r="F34" s="22"/>
      <c r="G34" s="22">
        <f>E34+F34</f>
        <v>7000000000</v>
      </c>
      <c r="H34" s="22"/>
      <c r="I34" s="22">
        <f>G34+H34</f>
        <v>7000000000</v>
      </c>
    </row>
    <row r="35" spans="1:10" s="40" customFormat="1" ht="103.5" customHeight="1" x14ac:dyDescent="0.25">
      <c r="A35" s="45" t="s">
        <v>128</v>
      </c>
      <c r="B35" s="46" t="s">
        <v>127</v>
      </c>
      <c r="C35" s="22">
        <v>7000000000</v>
      </c>
      <c r="D35" s="22"/>
      <c r="E35" s="22">
        <f>C35+D35</f>
        <v>7000000000</v>
      </c>
      <c r="F35" s="22"/>
      <c r="G35" s="22">
        <f>E35+F35</f>
        <v>7000000000</v>
      </c>
      <c r="H35" s="22"/>
      <c r="I35" s="22">
        <f>G35+H35</f>
        <v>7000000000</v>
      </c>
    </row>
    <row r="36" spans="1:10" s="47" customFormat="1" ht="31.5" x14ac:dyDescent="0.25">
      <c r="A36" s="25" t="s">
        <v>87</v>
      </c>
      <c r="B36" s="30" t="s">
        <v>88</v>
      </c>
      <c r="C36" s="26">
        <f t="shared" ref="C36:I36" si="14">C38-C37</f>
        <v>0</v>
      </c>
      <c r="D36" s="26">
        <f t="shared" si="14"/>
        <v>0</v>
      </c>
      <c r="E36" s="26">
        <f t="shared" si="14"/>
        <v>0</v>
      </c>
      <c r="F36" s="26">
        <f t="shared" si="14"/>
        <v>266480738</v>
      </c>
      <c r="G36" s="26">
        <f t="shared" si="14"/>
        <v>266480738</v>
      </c>
      <c r="H36" s="26">
        <f t="shared" si="14"/>
        <v>44783673</v>
      </c>
      <c r="I36" s="26">
        <f t="shared" si="14"/>
        <v>311264411</v>
      </c>
    </row>
    <row r="37" spans="1:10" s="47" customFormat="1" ht="31.5" x14ac:dyDescent="0.25">
      <c r="A37" s="23" t="s">
        <v>89</v>
      </c>
      <c r="B37" s="27" t="s">
        <v>117</v>
      </c>
      <c r="C37" s="22">
        <f>54957113232+C12+C17+C22+C31+C34</f>
        <v>80432681650</v>
      </c>
      <c r="D37" s="22">
        <f>129415000+D12+D17+D22+D26+D31+D34</f>
        <v>16871081</v>
      </c>
      <c r="E37" s="22">
        <f>55086528232+E12+E17+E22+E26+E31+E34</f>
        <v>80449552731</v>
      </c>
      <c r="F37" s="22">
        <f>1393727907+F12+F17+F22+F26+F31+F34</f>
        <v>1686888316</v>
      </c>
      <c r="G37" s="22">
        <f>56480256139+G12+G17+G22+G26+G31+G34</f>
        <v>82136441047</v>
      </c>
      <c r="H37" s="22">
        <f>H12+H17+H22+H26+H31+H34</f>
        <v>0</v>
      </c>
      <c r="I37" s="22">
        <f>56480256139+I12+I17+I22+I26+I31+I34</f>
        <v>82136441047</v>
      </c>
      <c r="J37" s="49"/>
    </row>
    <row r="38" spans="1:10" s="47" customFormat="1" ht="30.75" customHeight="1" x14ac:dyDescent="0.25">
      <c r="A38" s="23" t="s">
        <v>90</v>
      </c>
      <c r="B38" s="27" t="s">
        <v>41</v>
      </c>
      <c r="C38" s="22">
        <f>57027615696+C14+C19+C24+C29+C35</f>
        <v>80432681650</v>
      </c>
      <c r="D38" s="22">
        <f>677440027+445362970+D14+D19+D24+D29+D35</f>
        <v>16871081</v>
      </c>
      <c r="E38" s="22">
        <f>58150418693+E14+E19+E24+E29+E35</f>
        <v>80449552731</v>
      </c>
      <c r="F38" s="22">
        <f>795964446+F14+F19+F24+F29+F35+202580738+63900000</f>
        <v>1953369054</v>
      </c>
      <c r="G38" s="22">
        <f>59212863877+G14+G19+G24+G29+G35</f>
        <v>82402921785</v>
      </c>
      <c r="H38" s="22">
        <f>44783673+H14+H19+H24+H29+H35</f>
        <v>44783673</v>
      </c>
      <c r="I38" s="22">
        <f>59257647550+I14+I19+I24+I29+I35</f>
        <v>82447705458</v>
      </c>
    </row>
    <row r="39" spans="1:10" ht="27" customHeight="1" x14ac:dyDescent="0.25">
      <c r="A39" s="23"/>
      <c r="B39" s="35" t="s">
        <v>122</v>
      </c>
      <c r="C39" s="26">
        <f t="shared" ref="C39:I39" si="15">C11+C16+C21+C26+C28+C36+C33</f>
        <v>2070502464</v>
      </c>
      <c r="D39" s="26">
        <f t="shared" si="15"/>
        <v>993387997</v>
      </c>
      <c r="E39" s="26">
        <f t="shared" si="15"/>
        <v>3063890461</v>
      </c>
      <c r="F39" s="26">
        <f t="shared" si="15"/>
        <v>-331282723</v>
      </c>
      <c r="G39" s="26">
        <f t="shared" si="15"/>
        <v>2732607738</v>
      </c>
      <c r="H39" s="26">
        <f t="shared" si="15"/>
        <v>44783673</v>
      </c>
      <c r="I39" s="26">
        <f t="shared" si="15"/>
        <v>2777391411</v>
      </c>
    </row>
    <row r="40" spans="1:10" ht="15.75" x14ac:dyDescent="0.25">
      <c r="C40" s="34"/>
      <c r="D40" s="34"/>
      <c r="E40" s="34"/>
      <c r="F40" s="34"/>
      <c r="G40" s="34"/>
      <c r="H40" s="34"/>
      <c r="I40" s="34"/>
    </row>
    <row r="41" spans="1:10" ht="12.75" hidden="1" customHeight="1" x14ac:dyDescent="0.25">
      <c r="C41" s="22">
        <v>4122059282.8899999</v>
      </c>
      <c r="D41" s="52"/>
      <c r="E41" s="52"/>
      <c r="F41" s="52"/>
      <c r="G41" s="52"/>
      <c r="H41" s="52"/>
      <c r="I41" s="52"/>
    </row>
    <row r="42" spans="1:10" ht="12.75" hidden="1" customHeight="1" x14ac:dyDescent="0.2">
      <c r="B42" s="48" t="s">
        <v>98</v>
      </c>
    </row>
    <row r="43" spans="1:10" ht="12.75" hidden="1" customHeight="1" x14ac:dyDescent="0.2">
      <c r="B43" s="48" t="s">
        <v>99</v>
      </c>
    </row>
    <row r="44" spans="1:10" ht="12.75" hidden="1" customHeight="1" x14ac:dyDescent="0.2">
      <c r="B44" s="48" t="s">
        <v>100</v>
      </c>
    </row>
    <row r="45" spans="1:10" hidden="1" x14ac:dyDescent="0.2">
      <c r="B45" s="48" t="s">
        <v>102</v>
      </c>
      <c r="C45" s="32"/>
      <c r="D45" s="32"/>
      <c r="E45" s="32"/>
      <c r="F45" s="32"/>
      <c r="G45" s="32"/>
      <c r="H45" s="32"/>
      <c r="I45" s="32"/>
    </row>
    <row r="46" spans="1:10" hidden="1" x14ac:dyDescent="0.2">
      <c r="B46" s="48" t="s">
        <v>103</v>
      </c>
      <c r="C46" s="32"/>
      <c r="D46" s="32"/>
      <c r="E46" s="32"/>
      <c r="F46" s="32"/>
      <c r="G46" s="32"/>
      <c r="H46" s="32"/>
      <c r="I46" s="32"/>
    </row>
    <row r="47" spans="1:10" hidden="1" x14ac:dyDescent="0.2">
      <c r="B47" s="48" t="s">
        <v>104</v>
      </c>
    </row>
    <row r="48" spans="1:10" hidden="1" x14ac:dyDescent="0.2">
      <c r="B48" s="24" t="s">
        <v>105</v>
      </c>
    </row>
    <row r="49" spans="2:9" hidden="1" x14ac:dyDescent="0.2"/>
    <row r="50" spans="2:9" hidden="1" x14ac:dyDescent="0.2"/>
    <row r="51" spans="2:9" hidden="1" x14ac:dyDescent="0.2">
      <c r="B51" s="24" t="s">
        <v>101</v>
      </c>
    </row>
    <row r="52" spans="2:9" x14ac:dyDescent="0.2">
      <c r="C52" s="32"/>
      <c r="D52" s="32"/>
      <c r="E52" s="32"/>
      <c r="F52" s="32"/>
      <c r="G52" s="32"/>
      <c r="H52" s="32"/>
      <c r="I52" s="32"/>
    </row>
  </sheetData>
  <mergeCells count="7">
    <mergeCell ref="A9:B9"/>
    <mergeCell ref="A1:I1"/>
    <mergeCell ref="A2:I2"/>
    <mergeCell ref="A3:I3"/>
    <mergeCell ref="A6:I6"/>
    <mergeCell ref="A7:I7"/>
    <mergeCell ref="A8:I8"/>
  </mergeCells>
  <phoneticPr fontId="0" type="noConversion"/>
  <printOptions horizontalCentered="1"/>
  <pageMargins left="0.59055118110236227" right="0.23622047244094491" top="0.98425196850393704" bottom="0.47244094488188981" header="0.62992125984251968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2014-12-30T08:12:29Z</cp:lastPrinted>
  <dcterms:created xsi:type="dcterms:W3CDTF">2002-10-06T09:19:10Z</dcterms:created>
  <dcterms:modified xsi:type="dcterms:W3CDTF">2015-04-06T08:46:25Z</dcterms:modified>
</cp:coreProperties>
</file>