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70" yWindow="300" windowWidth="15840" windowHeight="12375"/>
  </bookViews>
  <sheets>
    <sheet name="Лист1" sheetId="1" r:id="rId1"/>
  </sheets>
  <definedNames>
    <definedName name="_xlnm._FilterDatabase" localSheetId="0" hidden="1">Лист1!$H$11:$M$11</definedName>
    <definedName name="_xlnm.Print_Titles" localSheetId="0">Лист1!$11:$11</definedName>
    <definedName name="_xlnm.Print_Area" localSheetId="0">Лист1!$B$1:$N$100</definedName>
  </definedNames>
  <calcPr calcId="145621"/>
</workbook>
</file>

<file path=xl/calcChain.xml><?xml version="1.0" encoding="utf-8"?>
<calcChain xmlns="http://schemas.openxmlformats.org/spreadsheetml/2006/main">
  <c r="M81" i="1" l="1"/>
  <c r="H81" i="1"/>
  <c r="M71" i="1" l="1"/>
  <c r="H71" i="1"/>
  <c r="M64" i="1" l="1"/>
  <c r="H64" i="1"/>
  <c r="L91" i="1" l="1"/>
  <c r="L74" i="1"/>
  <c r="L37" i="1"/>
  <c r="L13" i="1"/>
  <c r="G91" i="1"/>
  <c r="G74" i="1"/>
  <c r="G50" i="1"/>
  <c r="G44" i="1"/>
  <c r="G37" i="1"/>
  <c r="G28" i="1"/>
  <c r="G24" i="1"/>
  <c r="G20" i="1"/>
  <c r="G18" i="1"/>
  <c r="G16" i="1"/>
  <c r="L16" i="1" l="1"/>
  <c r="L18" i="1"/>
  <c r="L20" i="1"/>
  <c r="L24" i="1"/>
  <c r="L28" i="1"/>
  <c r="L44" i="1"/>
  <c r="L48" i="1"/>
  <c r="L50" i="1"/>
  <c r="G13" i="1"/>
  <c r="G12" i="1" s="1"/>
  <c r="K63" i="1"/>
  <c r="M63" i="1" s="1"/>
  <c r="F63" i="1"/>
  <c r="H63" i="1" s="1"/>
  <c r="L47" i="1" l="1"/>
  <c r="L46" i="1" s="1"/>
  <c r="L12" i="1"/>
  <c r="F61" i="1"/>
  <c r="H61" i="1" s="1"/>
  <c r="F57" i="1"/>
  <c r="H57" i="1" s="1"/>
  <c r="K56" i="1"/>
  <c r="M56" i="1" s="1"/>
  <c r="F56" i="1"/>
  <c r="H56" i="1" s="1"/>
  <c r="K55" i="1"/>
  <c r="M55" i="1" s="1"/>
  <c r="F55" i="1"/>
  <c r="H55" i="1" s="1"/>
  <c r="L100" i="1" l="1"/>
  <c r="K70" i="1"/>
  <c r="M70" i="1" s="1"/>
  <c r="F70" i="1"/>
  <c r="H70" i="1" s="1"/>
  <c r="K69" i="1"/>
  <c r="M69" i="1" s="1"/>
  <c r="F69" i="1"/>
  <c r="H69" i="1" s="1"/>
  <c r="K59" i="1"/>
  <c r="M59" i="1" s="1"/>
  <c r="F59" i="1"/>
  <c r="H59" i="1" s="1"/>
  <c r="F68" i="1" l="1"/>
  <c r="H68" i="1" s="1"/>
  <c r="K68" i="1"/>
  <c r="M68" i="1" s="1"/>
  <c r="K65" i="1"/>
  <c r="M65" i="1" s="1"/>
  <c r="K66" i="1"/>
  <c r="M66" i="1" s="1"/>
  <c r="F65" i="1"/>
  <c r="H65" i="1" s="1"/>
  <c r="F66" i="1"/>
  <c r="H66" i="1" s="1"/>
  <c r="K93" i="1" l="1"/>
  <c r="M93" i="1" s="1"/>
  <c r="K94" i="1"/>
  <c r="M94" i="1" s="1"/>
  <c r="F93" i="1"/>
  <c r="H93" i="1" s="1"/>
  <c r="F94" i="1"/>
  <c r="H94" i="1" s="1"/>
  <c r="K92" i="1"/>
  <c r="M92" i="1" s="1"/>
  <c r="F92" i="1"/>
  <c r="H92" i="1" s="1"/>
  <c r="E91" i="1"/>
  <c r="I91" i="1"/>
  <c r="J91" i="1"/>
  <c r="K76" i="1"/>
  <c r="M76" i="1" s="1"/>
  <c r="K77" i="1"/>
  <c r="M77" i="1" s="1"/>
  <c r="K78" i="1"/>
  <c r="M78" i="1" s="1"/>
  <c r="K79" i="1"/>
  <c r="M79" i="1" s="1"/>
  <c r="K80" i="1"/>
  <c r="M80" i="1" s="1"/>
  <c r="K82" i="1"/>
  <c r="M82" i="1" s="1"/>
  <c r="K83" i="1"/>
  <c r="M83" i="1" s="1"/>
  <c r="K84" i="1"/>
  <c r="M84" i="1" s="1"/>
  <c r="K85" i="1"/>
  <c r="M85" i="1" s="1"/>
  <c r="K86" i="1"/>
  <c r="M86" i="1" s="1"/>
  <c r="K87" i="1"/>
  <c r="M87" i="1" s="1"/>
  <c r="K88" i="1"/>
  <c r="M88" i="1" s="1"/>
  <c r="K89" i="1"/>
  <c r="M89" i="1" s="1"/>
  <c r="K90" i="1"/>
  <c r="M90" i="1" s="1"/>
  <c r="F76" i="1"/>
  <c r="H76" i="1" s="1"/>
  <c r="F77" i="1"/>
  <c r="H77" i="1" s="1"/>
  <c r="F78" i="1"/>
  <c r="H78" i="1" s="1"/>
  <c r="F79" i="1"/>
  <c r="H79" i="1" s="1"/>
  <c r="F80" i="1"/>
  <c r="H80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K75" i="1"/>
  <c r="M75" i="1" s="1"/>
  <c r="F75" i="1"/>
  <c r="H75" i="1" s="1"/>
  <c r="E74" i="1"/>
  <c r="I74" i="1"/>
  <c r="J74" i="1"/>
  <c r="K53" i="1"/>
  <c r="M53" i="1" s="1"/>
  <c r="K54" i="1"/>
  <c r="M54" i="1" s="1"/>
  <c r="K60" i="1"/>
  <c r="M60" i="1" s="1"/>
  <c r="K62" i="1"/>
  <c r="M62" i="1" s="1"/>
  <c r="K67" i="1"/>
  <c r="M67" i="1" s="1"/>
  <c r="K72" i="1"/>
  <c r="M72" i="1" s="1"/>
  <c r="K73" i="1"/>
  <c r="M73" i="1" s="1"/>
  <c r="F53" i="1"/>
  <c r="H53" i="1" s="1"/>
  <c r="F54" i="1"/>
  <c r="H54" i="1" s="1"/>
  <c r="F58" i="1"/>
  <c r="H58" i="1" s="1"/>
  <c r="F60" i="1"/>
  <c r="H60" i="1" s="1"/>
  <c r="F62" i="1"/>
  <c r="H62" i="1" s="1"/>
  <c r="F67" i="1"/>
  <c r="H67" i="1" s="1"/>
  <c r="F72" i="1"/>
  <c r="H72" i="1" s="1"/>
  <c r="F73" i="1"/>
  <c r="H73" i="1" s="1"/>
  <c r="E50" i="1"/>
  <c r="J50" i="1"/>
  <c r="K49" i="1"/>
  <c r="F49" i="1"/>
  <c r="E48" i="1"/>
  <c r="I48" i="1"/>
  <c r="J48" i="1"/>
  <c r="D48" i="1"/>
  <c r="K45" i="1"/>
  <c r="M45" i="1" s="1"/>
  <c r="M44" i="1" s="1"/>
  <c r="F45" i="1"/>
  <c r="E44" i="1"/>
  <c r="I44" i="1"/>
  <c r="J44" i="1"/>
  <c r="D44" i="1"/>
  <c r="K43" i="1"/>
  <c r="M43" i="1" s="1"/>
  <c r="F43" i="1"/>
  <c r="H43" i="1" s="1"/>
  <c r="K42" i="1"/>
  <c r="M42" i="1" s="1"/>
  <c r="K41" i="1"/>
  <c r="M41" i="1" s="1"/>
  <c r="F41" i="1"/>
  <c r="H41" i="1" s="1"/>
  <c r="K39" i="1"/>
  <c r="M39" i="1" s="1"/>
  <c r="K40" i="1"/>
  <c r="M40" i="1" s="1"/>
  <c r="K38" i="1"/>
  <c r="M38" i="1" s="1"/>
  <c r="F39" i="1"/>
  <c r="H39" i="1" s="1"/>
  <c r="F40" i="1"/>
  <c r="H40" i="1" s="1"/>
  <c r="F38" i="1"/>
  <c r="H38" i="1" s="1"/>
  <c r="E37" i="1"/>
  <c r="I37" i="1"/>
  <c r="J37" i="1"/>
  <c r="D37" i="1"/>
  <c r="K36" i="1"/>
  <c r="M36" i="1" s="1"/>
  <c r="M35" i="1" s="1"/>
  <c r="F36" i="1"/>
  <c r="E35" i="1"/>
  <c r="I35" i="1"/>
  <c r="J35" i="1"/>
  <c r="D35" i="1"/>
  <c r="K33" i="1"/>
  <c r="M33" i="1" s="1"/>
  <c r="K34" i="1"/>
  <c r="M34" i="1" s="1"/>
  <c r="K32" i="1"/>
  <c r="M32" i="1" s="1"/>
  <c r="F33" i="1"/>
  <c r="H33" i="1" s="1"/>
  <c r="F34" i="1"/>
  <c r="H34" i="1" s="1"/>
  <c r="F32" i="1"/>
  <c r="H32" i="1" s="1"/>
  <c r="E31" i="1"/>
  <c r="I31" i="1"/>
  <c r="J31" i="1"/>
  <c r="K30" i="1"/>
  <c r="M30" i="1" s="1"/>
  <c r="K29" i="1"/>
  <c r="M29" i="1" s="1"/>
  <c r="D31" i="1"/>
  <c r="D28" i="1" s="1"/>
  <c r="F30" i="1"/>
  <c r="H30" i="1" s="1"/>
  <c r="F29" i="1"/>
  <c r="H29" i="1" s="1"/>
  <c r="K27" i="1"/>
  <c r="M27" i="1" s="1"/>
  <c r="F27" i="1"/>
  <c r="H27" i="1" s="1"/>
  <c r="K26" i="1"/>
  <c r="M26" i="1" s="1"/>
  <c r="K25" i="1"/>
  <c r="F26" i="1"/>
  <c r="H26" i="1" s="1"/>
  <c r="F25" i="1"/>
  <c r="H25" i="1" s="1"/>
  <c r="E24" i="1"/>
  <c r="I24" i="1"/>
  <c r="J24" i="1"/>
  <c r="D24" i="1"/>
  <c r="K22" i="1"/>
  <c r="M22" i="1" s="1"/>
  <c r="K23" i="1"/>
  <c r="M23" i="1" s="1"/>
  <c r="K21" i="1"/>
  <c r="M21" i="1" s="1"/>
  <c r="F22" i="1"/>
  <c r="H22" i="1" s="1"/>
  <c r="F23" i="1"/>
  <c r="H23" i="1" s="1"/>
  <c r="F21" i="1"/>
  <c r="H21" i="1" s="1"/>
  <c r="E20" i="1"/>
  <c r="I20" i="1"/>
  <c r="J20" i="1"/>
  <c r="D20" i="1"/>
  <c r="K19" i="1"/>
  <c r="F19" i="1"/>
  <c r="E18" i="1"/>
  <c r="I18" i="1"/>
  <c r="J18" i="1"/>
  <c r="D18" i="1"/>
  <c r="K17" i="1"/>
  <c r="F17" i="1"/>
  <c r="H17" i="1" s="1"/>
  <c r="H16" i="1" s="1"/>
  <c r="E16" i="1"/>
  <c r="I16" i="1"/>
  <c r="J16" i="1"/>
  <c r="D16" i="1"/>
  <c r="K15" i="1"/>
  <c r="M15" i="1" s="1"/>
  <c r="K14" i="1"/>
  <c r="M14" i="1" s="1"/>
  <c r="F15" i="1"/>
  <c r="H15" i="1" s="1"/>
  <c r="F14" i="1"/>
  <c r="E13" i="1"/>
  <c r="I13" i="1"/>
  <c r="J13" i="1"/>
  <c r="D13" i="1"/>
  <c r="M13" i="1" l="1"/>
  <c r="M37" i="1"/>
  <c r="K44" i="1"/>
  <c r="K35" i="1"/>
  <c r="M31" i="1"/>
  <c r="M28" i="1" s="1"/>
  <c r="M91" i="1"/>
  <c r="K16" i="1"/>
  <c r="M17" i="1"/>
  <c r="M16" i="1" s="1"/>
  <c r="F24" i="1"/>
  <c r="K24" i="1"/>
  <c r="M25" i="1"/>
  <c r="M24" i="1" s="1"/>
  <c r="F35" i="1"/>
  <c r="H36" i="1"/>
  <c r="H35" i="1" s="1"/>
  <c r="F16" i="1"/>
  <c r="F18" i="1"/>
  <c r="H19" i="1"/>
  <c r="H18" i="1" s="1"/>
  <c r="J28" i="1"/>
  <c r="J12" i="1" s="1"/>
  <c r="H91" i="1"/>
  <c r="F44" i="1"/>
  <c r="H45" i="1"/>
  <c r="H44" i="1" s="1"/>
  <c r="F13" i="1"/>
  <c r="H14" i="1"/>
  <c r="H13" i="1" s="1"/>
  <c r="K18" i="1"/>
  <c r="M19" i="1"/>
  <c r="M18" i="1" s="1"/>
  <c r="H24" i="1"/>
  <c r="K48" i="1"/>
  <c r="M49" i="1"/>
  <c r="M48" i="1" s="1"/>
  <c r="M74" i="1"/>
  <c r="H74" i="1"/>
  <c r="H37" i="1"/>
  <c r="H31" i="1"/>
  <c r="M20" i="1"/>
  <c r="H20" i="1"/>
  <c r="F48" i="1"/>
  <c r="F20" i="1"/>
  <c r="K13" i="1"/>
  <c r="J47" i="1"/>
  <c r="J46" i="1" s="1"/>
  <c r="E28" i="1"/>
  <c r="E12" i="1" s="1"/>
  <c r="K20" i="1"/>
  <c r="F31" i="1"/>
  <c r="K37" i="1"/>
  <c r="I28" i="1"/>
  <c r="I12" i="1" s="1"/>
  <c r="K74" i="1"/>
  <c r="K91" i="1"/>
  <c r="F91" i="1"/>
  <c r="E47" i="1"/>
  <c r="E46" i="1" s="1"/>
  <c r="F74" i="1"/>
  <c r="F37" i="1"/>
  <c r="K31" i="1"/>
  <c r="K28" i="1" l="1"/>
  <c r="K12" i="1" s="1"/>
  <c r="H28" i="1"/>
  <c r="F28" i="1"/>
  <c r="M12" i="1"/>
  <c r="H49" i="1"/>
  <c r="H48" i="1" s="1"/>
  <c r="G48" i="1"/>
  <c r="G47" i="1" s="1"/>
  <c r="G46" i="1" s="1"/>
  <c r="G100" i="1" s="1"/>
  <c r="J100" i="1"/>
  <c r="E100" i="1"/>
  <c r="I52" i="1" l="1"/>
  <c r="K52" i="1" s="1"/>
  <c r="M52" i="1" s="1"/>
  <c r="I51" i="1"/>
  <c r="D52" i="1"/>
  <c r="F52" i="1" s="1"/>
  <c r="H52" i="1" s="1"/>
  <c r="D51" i="1"/>
  <c r="F51" i="1" s="1"/>
  <c r="I50" i="1" l="1"/>
  <c r="I47" i="1" s="1"/>
  <c r="K51" i="1"/>
  <c r="H51" i="1"/>
  <c r="H50" i="1" s="1"/>
  <c r="H47" i="1" s="1"/>
  <c r="H46" i="1" s="1"/>
  <c r="F50" i="1"/>
  <c r="F47" i="1" s="1"/>
  <c r="F46" i="1" s="1"/>
  <c r="D50" i="1"/>
  <c r="M51" i="1" l="1"/>
  <c r="M50" i="1" s="1"/>
  <c r="M47" i="1" s="1"/>
  <c r="M46" i="1" s="1"/>
  <c r="M100" i="1" s="1"/>
  <c r="K50" i="1"/>
  <c r="K47" i="1" s="1"/>
  <c r="K46" i="1" s="1"/>
  <c r="K100" i="1" s="1"/>
  <c r="D42" i="1"/>
  <c r="F42" i="1" l="1"/>
  <c r="D12" i="1"/>
  <c r="D91" i="1"/>
  <c r="D74" i="1"/>
  <c r="D47" i="1" s="1"/>
  <c r="H42" i="1" l="1"/>
  <c r="H12" i="1" s="1"/>
  <c r="H100" i="1" s="1"/>
  <c r="F12" i="1"/>
  <c r="F100" i="1" s="1"/>
  <c r="D98" i="1"/>
  <c r="I98" i="1" l="1"/>
  <c r="I46" i="1" s="1"/>
  <c r="I100" i="1" s="1"/>
  <c r="D97" i="1"/>
  <c r="D46" i="1"/>
  <c r="D100" i="1" s="1"/>
  <c r="I97" i="1" l="1"/>
</calcChain>
</file>

<file path=xl/sharedStrings.xml><?xml version="1.0" encoding="utf-8"?>
<sst xmlns="http://schemas.openxmlformats.org/spreadsheetml/2006/main" count="197" uniqueCount="192">
  <si>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</si>
  <si>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</si>
  <si>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</si>
  <si>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</si>
  <si>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</si>
  <si>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</si>
  <si>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</si>
  <si>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</si>
  <si>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</si>
  <si>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</si>
  <si>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</si>
  <si>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</si>
  <si>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</si>
  <si>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</si>
  <si>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</si>
  <si>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</si>
  <si>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</si>
  <si>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</si>
  <si>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</si>
  <si>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</si>
  <si>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</si>
  <si>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</si>
  <si>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</si>
  <si>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</si>
  <si>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</si>
  <si>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</si>
  <si>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</si>
  <si>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</si>
  <si>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</si>
  <si>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</si>
  <si>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</si>
  <si>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</si>
  <si>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</si>
  <si>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</si>
  <si>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</si>
  <si>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</si>
  <si>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</si>
  <si>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</si>
  <si>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</si>
  <si>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</si>
  <si>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</si>
  <si>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</si>
  <si>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</si>
  <si>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</si>
  <si>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</si>
  <si>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</si>
  <si>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</si>
  <si>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</si>
  <si>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</si>
  <si>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</si>
  <si>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</si>
  <si>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</si>
  <si>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</si>
  <si>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</si>
  <si>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</si>
  <si>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</si>
  <si>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</si>
  <si>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</si>
  <si>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</si>
  <si>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</si>
  <si>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</si>
  <si>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</si>
  <si>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</si>
  <si>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</si>
  <si>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</si>
  <si>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</si>
  <si>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</si>
  <si>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</si>
  <si>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</si>
  <si>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</si>
  <si>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</si>
  <si>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</si>
  <si>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</si>
  <si>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</si>
  <si>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</si>
  <si>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</si>
  <si>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</si>
  <si>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</si>
  <si>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</si>
  <si>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</si>
  <si>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</si>
  <si>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</si>
  <si>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</si>
  <si>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</si>
  <si>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000 2 03 00000 00 0000 000</t>
  </si>
  <si>
    <t>Безвозмездные поступления от государственных (муниципальных) организаций</t>
  </si>
  <si>
    <t>2019 год
(руб.)</t>
  </si>
  <si>
    <t>000 2 02 25543 02 0000 151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</si>
  <si>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</si>
  <si>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</si>
  <si>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</si>
  <si>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</si>
  <si>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</si>
  <si>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</si>
  <si>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</si>
  <si>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</si>
  <si>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</si>
  <si>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</si>
  <si>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</si>
  <si>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</si>
  <si>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</si>
  <si>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</si>
  <si>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</si>
  <si>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</si>
  <si>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</si>
  <si>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</si>
  <si>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</si>
  <si>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</si>
  <si>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</si>
  <si>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</si>
  <si>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</si>
  <si>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</si>
  <si>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</si>
  <si>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</si>
  <si>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</si>
  <si>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</si>
  <si>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</si>
  <si>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</si>
  <si>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</si>
  <si>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</si>
  <si>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</si>
  <si>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</si>
  <si>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</si>
  <si>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</si>
  <si>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</si>
  <si>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</si>
  <si>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</si>
  <si>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</si>
  <si>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</si>
  <si>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</si>
  <si>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</si>
  <si>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</si>
  <si>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2020 год
(руб.)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</si>
  <si>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</si>
  <si>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</si>
  <si>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</si>
  <si>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</si>
  <si>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</si>
  <si>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</si>
  <si>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</si>
  <si>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</si>
  <si>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000 2 02 25519 02 0000 151</t>
  </si>
  <si>
    <t>Субсидия бюджетам субъектов Российской Федерации на поддержку отрасли культуры</t>
  </si>
  <si>
    <t>000 2 02 25467 02 0000 151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</si>
  <si>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</si>
  <si>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</si>
  <si>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000 2 02 25567 02 0000 151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</si>
  <si>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</si>
  <si>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</si>
  <si>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Субсидии бюджетам субъектов Российской Федерации на реализацию мероприятий по устойчивому развитию сельских территорий</t>
  </si>
  <si>
    <t>Код бюджетной классификации РФ</t>
  </si>
  <si>
    <t>Поправки 2020 год</t>
  </si>
  <si>
    <t>Поправки
2019 год</t>
  </si>
  <si>
    <t>000 2 02 25541 02 0000 151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</si>
  <si>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</si>
  <si>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000 2 02 25542 02 0000 151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</si>
  <si>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</si>
  <si>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возмещение части процентной ставки по инвестиционным кредитам (займам) в агропромышленном комплексе</t>
  </si>
  <si>
    <t>000 2 02 25544 02 0000 151</t>
  </si>
  <si>
    <t>000 2 02 25507 02 0000 151</t>
  </si>
  <si>
    <t>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</t>
  </si>
  <si>
    <t>000 2 02 25555 02 0000 151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</si>
  <si>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</si>
  <si>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000 2 02 25560 02 0000 151</t>
  </si>
  <si>
    <t>Субсидии бюджетам субъектов Российской Федерации на поддержку обустройства мест массового отдыха населения (городских парков)</t>
  </si>
  <si>
    <t>000 2 02 25382 02 0000 151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</si>
  <si>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</si>
  <si>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000 2 02 25402 02 0000 151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</si>
  <si>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</si>
  <si>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000 2 02 25466 02 0000 151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</si>
  <si>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</si>
  <si>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</si>
  <si>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000 2 02 25517 02 0000 151</t>
  </si>
  <si>
    <t>000 2 02 25520 02 0000 151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</si>
  <si>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</si>
  <si>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 xml:space="preserve"> к Закону Ярославской области</t>
  </si>
  <si>
    <t>от _____________  №________</t>
  </si>
  <si>
    <t>Уточнение февраля</t>
  </si>
  <si>
    <t>Прогнозируемые доходы областного бюджета на плановый период 2019 и 2020 годов                                                  
в соответствии с классификацией доходов бюджетов Российской Федерации</t>
  </si>
  <si>
    <t>000 2 02 25527 02 0000 151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</si>
  <si>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</si>
  <si>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000 2 02 25566 02 0000 151</t>
  </si>
  <si>
    <t xml:space="preserve">Субсидии бюджетам субъектов Российской Федерации на мероприятия в области обращения с отходами
</t>
  </si>
  <si>
    <t>000 2 02 35176 02 0000 151</t>
  </si>
  <si>
    <t>к Закону Ярославской области</t>
  </si>
  <si>
    <t>от 25.12.2017 № 65-з</t>
  </si>
  <si>
    <t>"Приложение 6</t>
  </si>
  <si>
    <t>"</t>
  </si>
  <si>
    <t>Приложение 3</t>
  </si>
  <si>
    <t xml:space="preserve"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</si>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</sst>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3" fillId="0" borderId="0"/>
    <xf numFmtId="0" fontId="1" fillId="0" borderId="0"/>
  </cellStyleXfs>
  <cellXfs count="33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3" fontId="10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1" fillId="2" borderId="0" xfId="4" applyFont="1" applyFill="1"/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tabSelected="1" view="pageBreakPreview" topLeftCell="A84" zoomScaleNormal="100" zoomScaleSheetLayoutView="100" workbookViewId="0">
      <selection activeCell="H81" sqref="H81"/>
    </sheetView>
  </sheetViews>
  <sheetFormatPr defaultColWidth="9.140625" defaultRowHeight="15.75" x14ac:dyDescent="0.25"/>
  <cols>
    <col min="1" max="1" width="1" style="10" customWidth="1"/>
    <col min="2" max="2" width="28.7109375" style="11" customWidth="1"/>
    <col min="3" max="3" width="52.7109375" style="20" customWidth="1"/>
    <col min="4" max="5" width="20.42578125" style="10" hidden="1" customWidth="1"/>
    <col min="6" max="7" width="22.7109375" style="10" hidden="1" customWidth="1"/>
    <col min="8" max="8" width="22.7109375" style="10" customWidth="1"/>
    <col min="9" max="9" width="20.7109375" style="10" hidden="1" customWidth="1"/>
    <col min="10" max="10" width="17.140625" style="10" hidden="1" customWidth="1"/>
    <col min="11" max="11" width="22.5703125" style="10" hidden="1" customWidth="1"/>
    <col min="12" max="12" width="20.85546875" style="10" hidden="1" customWidth="1"/>
    <col min="13" max="13" width="18.85546875" style="10" customWidth="1"/>
    <col min="14" max="14" width="2.28515625" style="10" customWidth="1"/>
    <col min="15" max="16384" width="9.140625" style="10"/>
  </cols>
  <sheetData>
    <row r="1" spans="1:13" x14ac:dyDescent="0.25">
      <c r="B1" s="20"/>
      <c r="K1" s="32" t="s">
        <v>188</v>
      </c>
      <c r="L1" s="32"/>
      <c r="M1" s="32"/>
    </row>
    <row r="2" spans="1:13" x14ac:dyDescent="0.25">
      <c r="B2" s="27"/>
      <c r="C2" s="27"/>
      <c r="H2" s="32" t="s">
        <v>175</v>
      </c>
      <c r="I2" s="32"/>
      <c r="J2" s="32"/>
      <c r="K2" s="32"/>
      <c r="L2" s="32"/>
      <c r="M2" s="32"/>
    </row>
    <row r="3" spans="1:13" x14ac:dyDescent="0.25">
      <c r="B3" s="27"/>
      <c r="C3" s="27"/>
      <c r="H3" s="32" t="s">
        <v>176</v>
      </c>
      <c r="I3" s="32"/>
      <c r="J3" s="32"/>
      <c r="K3" s="32"/>
      <c r="L3" s="32"/>
      <c r="M3" s="32"/>
    </row>
    <row r="4" spans="1:13" x14ac:dyDescent="0.25">
      <c r="C4" s="27"/>
    </row>
    <row r="5" spans="1:13" x14ac:dyDescent="0.25">
      <c r="C5" s="27"/>
      <c r="M5" s="27" t="s">
        <v>186</v>
      </c>
    </row>
    <row r="6" spans="1:13" x14ac:dyDescent="0.25">
      <c r="C6" s="27"/>
      <c r="M6" s="27" t="s">
        <v>184</v>
      </c>
    </row>
    <row r="7" spans="1:13" x14ac:dyDescent="0.25">
      <c r="C7" s="27"/>
      <c r="M7" s="27" t="s">
        <v>185</v>
      </c>
    </row>
    <row r="8" spans="1:13" x14ac:dyDescent="0.25">
      <c r="C8" s="27"/>
    </row>
    <row r="9" spans="1:13" ht="46.5" customHeight="1" x14ac:dyDescent="0.3">
      <c r="B9" s="31" t="s">
        <v>178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3" ht="18.75" x14ac:dyDescent="0.3">
      <c r="B10" s="30"/>
      <c r="C10" s="30"/>
      <c r="D10" s="30"/>
      <c r="E10" s="26"/>
      <c r="F10" s="26"/>
      <c r="G10" s="26"/>
      <c r="H10" s="26"/>
      <c r="I10" s="26"/>
    </row>
    <row r="11" spans="1:13" ht="35.25" customHeight="1" x14ac:dyDescent="0.25">
      <c r="A11" s="12"/>
      <c r="B11" s="13" t="s">
        <v>150</v>
      </c>
      <c r="C11" s="13" t="s">
        <v>0</v>
      </c>
      <c r="D11" s="14" t="s">
        <v>86</v>
      </c>
      <c r="E11" s="14" t="s">
        <v>152</v>
      </c>
      <c r="F11" s="14" t="s">
        <v>86</v>
      </c>
      <c r="G11" s="14" t="s">
        <v>177</v>
      </c>
      <c r="H11" s="14" t="s">
        <v>86</v>
      </c>
      <c r="I11" s="14" t="s">
        <v>132</v>
      </c>
      <c r="J11" s="14" t="s">
        <v>151</v>
      </c>
      <c r="K11" s="14" t="s">
        <v>132</v>
      </c>
      <c r="L11" s="14" t="s">
        <v>177</v>
      </c>
      <c r="M11" s="14" t="s">
        <v>132</v>
      </c>
    </row>
    <row r="12" spans="1:13" ht="23.25" customHeight="1" x14ac:dyDescent="0.25">
      <c r="B12" s="15" t="s">
        <v>1</v>
      </c>
      <c r="C12" s="15" t="s">
        <v>2</v>
      </c>
      <c r="D12" s="3">
        <f>SUM(D13+D16+D18+D20+D24+D27+D28+D37+D41+D42+D43+D44)</f>
        <v>57538311409</v>
      </c>
      <c r="E12" s="3">
        <f t="shared" ref="E12:K12" si="0">SUM(E13+E16+E18+E20+E24+E27+E28+E37+E41+E42+E43+E44)</f>
        <v>0</v>
      </c>
      <c r="F12" s="3">
        <f t="shared" si="0"/>
        <v>57538311409</v>
      </c>
      <c r="G12" s="3">
        <f t="shared" ref="G12:H12" si="1">SUM(G13+G16+G18+G20+G24+G27+G28+G37+G41+G42+G43+G44)</f>
        <v>0</v>
      </c>
      <c r="H12" s="3">
        <f t="shared" si="1"/>
        <v>57538311409</v>
      </c>
      <c r="I12" s="3">
        <f t="shared" si="0"/>
        <v>62099876009</v>
      </c>
      <c r="J12" s="3">
        <f t="shared" si="0"/>
        <v>0</v>
      </c>
      <c r="K12" s="3">
        <f t="shared" si="0"/>
        <v>62099876009</v>
      </c>
      <c r="L12" s="3">
        <f t="shared" ref="L12:M12" si="2">SUM(L13+L16+L18+L20+L24+L27+L28+L37+L41+L42+L43+L44)</f>
        <v>0</v>
      </c>
      <c r="M12" s="3">
        <f t="shared" si="2"/>
        <v>62099876009</v>
      </c>
    </row>
    <row r="13" spans="1:13" ht="24.75" customHeight="1" x14ac:dyDescent="0.25">
      <c r="B13" s="15" t="s">
        <v>54</v>
      </c>
      <c r="C13" s="15" t="s">
        <v>3</v>
      </c>
      <c r="D13" s="3">
        <f>D14+D15</f>
        <v>35390500000</v>
      </c>
      <c r="E13" s="3">
        <f t="shared" ref="E13:K13" si="3">E14+E15</f>
        <v>0</v>
      </c>
      <c r="F13" s="3">
        <f t="shared" si="3"/>
        <v>35390500000</v>
      </c>
      <c r="G13" s="3">
        <f t="shared" ref="G13:H13" si="4">G14+G15</f>
        <v>0</v>
      </c>
      <c r="H13" s="3">
        <f t="shared" si="4"/>
        <v>35390500000</v>
      </c>
      <c r="I13" s="3">
        <f t="shared" si="3"/>
        <v>39012500000</v>
      </c>
      <c r="J13" s="3">
        <f t="shared" si="3"/>
        <v>0</v>
      </c>
      <c r="K13" s="3">
        <f t="shared" si="3"/>
        <v>39012500000</v>
      </c>
      <c r="L13" s="3">
        <f t="shared" ref="L13:M13" si="5">L14+L15</f>
        <v>0</v>
      </c>
      <c r="M13" s="3">
        <f t="shared" si="5"/>
        <v>39012500000</v>
      </c>
    </row>
    <row r="14" spans="1:13" ht="21.75" customHeight="1" x14ac:dyDescent="0.25">
      <c r="B14" s="5" t="s">
        <v>55</v>
      </c>
      <c r="C14" s="5" t="s">
        <v>4</v>
      </c>
      <c r="D14" s="4">
        <v>18224800000</v>
      </c>
      <c r="E14" s="4"/>
      <c r="F14" s="4">
        <f>D14+E14</f>
        <v>18224800000</v>
      </c>
      <c r="G14" s="4"/>
      <c r="H14" s="4">
        <f>F14+G14</f>
        <v>18224800000</v>
      </c>
      <c r="I14" s="4">
        <v>20885600000</v>
      </c>
      <c r="J14" s="4"/>
      <c r="K14" s="4">
        <f>I14+J14</f>
        <v>20885600000</v>
      </c>
      <c r="L14" s="4"/>
      <c r="M14" s="4">
        <f t="shared" ref="M14" si="6">K14+L14</f>
        <v>20885600000</v>
      </c>
    </row>
    <row r="15" spans="1:13" ht="21" customHeight="1" x14ac:dyDescent="0.25">
      <c r="B15" s="5" t="s">
        <v>53</v>
      </c>
      <c r="C15" s="5" t="s">
        <v>5</v>
      </c>
      <c r="D15" s="16">
        <v>17165700000</v>
      </c>
      <c r="E15" s="16"/>
      <c r="F15" s="16">
        <f>D15+E15</f>
        <v>17165700000</v>
      </c>
      <c r="G15" s="16"/>
      <c r="H15" s="16">
        <f>F15+G15</f>
        <v>17165700000</v>
      </c>
      <c r="I15" s="16">
        <v>18126900000</v>
      </c>
      <c r="J15" s="16"/>
      <c r="K15" s="16">
        <f>I15+J15</f>
        <v>18126900000</v>
      </c>
      <c r="L15" s="16"/>
      <c r="M15" s="16">
        <f t="shared" ref="M15" si="7">K15+L15</f>
        <v>18126900000</v>
      </c>
    </row>
    <row r="16" spans="1:13" ht="33.75" customHeight="1" x14ac:dyDescent="0.25">
      <c r="B16" s="15" t="s">
        <v>6</v>
      </c>
      <c r="C16" s="15" t="s">
        <v>7</v>
      </c>
      <c r="D16" s="3">
        <f>D17</f>
        <v>10136820000</v>
      </c>
      <c r="E16" s="3">
        <f t="shared" ref="E16:M16" si="8">E17</f>
        <v>0</v>
      </c>
      <c r="F16" s="3">
        <f t="shared" si="8"/>
        <v>10136820000</v>
      </c>
      <c r="G16" s="3">
        <f t="shared" si="8"/>
        <v>0</v>
      </c>
      <c r="H16" s="3">
        <f t="shared" si="8"/>
        <v>10136820000</v>
      </c>
      <c r="I16" s="3">
        <f t="shared" si="8"/>
        <v>10542289600</v>
      </c>
      <c r="J16" s="3">
        <f t="shared" si="8"/>
        <v>0</v>
      </c>
      <c r="K16" s="3">
        <f t="shared" si="8"/>
        <v>10542289600</v>
      </c>
      <c r="L16" s="3">
        <f t="shared" si="8"/>
        <v>0</v>
      </c>
      <c r="M16" s="3">
        <f t="shared" si="8"/>
        <v>10542289600</v>
      </c>
    </row>
    <row r="17" spans="2:13" ht="35.25" customHeight="1" x14ac:dyDescent="0.25">
      <c r="B17" s="5" t="s">
        <v>8</v>
      </c>
      <c r="C17" s="5" t="s">
        <v>9</v>
      </c>
      <c r="D17" s="16">
        <v>10136820000</v>
      </c>
      <c r="E17" s="16"/>
      <c r="F17" s="16">
        <f>D17+E17</f>
        <v>10136820000</v>
      </c>
      <c r="G17" s="16"/>
      <c r="H17" s="16">
        <f t="shared" ref="H17" si="9">F17+G17</f>
        <v>10136820000</v>
      </c>
      <c r="I17" s="16">
        <v>10542289600</v>
      </c>
      <c r="J17" s="16"/>
      <c r="K17" s="16">
        <f>I17+J17</f>
        <v>10542289600</v>
      </c>
      <c r="L17" s="16"/>
      <c r="M17" s="16">
        <f t="shared" ref="M17" si="10">K17+L17</f>
        <v>10542289600</v>
      </c>
    </row>
    <row r="18" spans="2:13" ht="19.5" customHeight="1" x14ac:dyDescent="0.25">
      <c r="B18" s="15" t="s">
        <v>51</v>
      </c>
      <c r="C18" s="15" t="s">
        <v>10</v>
      </c>
      <c r="D18" s="3">
        <f>D19</f>
        <v>2363437000</v>
      </c>
      <c r="E18" s="3">
        <f t="shared" ref="E18:M18" si="11">E19</f>
        <v>0</v>
      </c>
      <c r="F18" s="3">
        <f t="shared" si="11"/>
        <v>2363437000</v>
      </c>
      <c r="G18" s="3">
        <f t="shared" si="11"/>
        <v>0</v>
      </c>
      <c r="H18" s="3">
        <f t="shared" si="11"/>
        <v>2363437000</v>
      </c>
      <c r="I18" s="3">
        <f t="shared" si="11"/>
        <v>2431977000</v>
      </c>
      <c r="J18" s="3">
        <f t="shared" si="11"/>
        <v>0</v>
      </c>
      <c r="K18" s="3">
        <f t="shared" si="11"/>
        <v>2431977000</v>
      </c>
      <c r="L18" s="3">
        <f t="shared" si="11"/>
        <v>0</v>
      </c>
      <c r="M18" s="3">
        <f t="shared" si="11"/>
        <v>2431977000</v>
      </c>
    </row>
    <row r="19" spans="2:13" ht="36" customHeight="1" x14ac:dyDescent="0.25">
      <c r="B19" s="5" t="s">
        <v>52</v>
      </c>
      <c r="C19" s="5" t="s">
        <v>11</v>
      </c>
      <c r="D19" s="16">
        <v>2363437000</v>
      </c>
      <c r="E19" s="16"/>
      <c r="F19" s="16">
        <f>D19+E19</f>
        <v>2363437000</v>
      </c>
      <c r="G19" s="16"/>
      <c r="H19" s="16">
        <f t="shared" ref="H19" si="12">F19+G19</f>
        <v>2363437000</v>
      </c>
      <c r="I19" s="16">
        <v>2431977000</v>
      </c>
      <c r="J19" s="16"/>
      <c r="K19" s="16">
        <f>I19+J19</f>
        <v>2431977000</v>
      </c>
      <c r="L19" s="16"/>
      <c r="M19" s="16">
        <f t="shared" ref="M19" si="13">K19+L19</f>
        <v>2431977000</v>
      </c>
    </row>
    <row r="20" spans="2:13" ht="18.75" customHeight="1" x14ac:dyDescent="0.25">
      <c r="B20" s="15" t="s">
        <v>47</v>
      </c>
      <c r="C20" s="15" t="s">
        <v>12</v>
      </c>
      <c r="D20" s="3">
        <f>SUM(D21:D23)</f>
        <v>8661188000</v>
      </c>
      <c r="E20" s="3">
        <f t="shared" ref="E20:K20" si="14">SUM(E21:E23)</f>
        <v>0</v>
      </c>
      <c r="F20" s="3">
        <f t="shared" si="14"/>
        <v>8661188000</v>
      </c>
      <c r="G20" s="3">
        <f t="shared" ref="G20:H20" si="15">SUM(G21:G23)</f>
        <v>0</v>
      </c>
      <c r="H20" s="3">
        <f t="shared" si="15"/>
        <v>8661188000</v>
      </c>
      <c r="I20" s="3">
        <f t="shared" si="14"/>
        <v>9121988000</v>
      </c>
      <c r="J20" s="3">
        <f t="shared" si="14"/>
        <v>0</v>
      </c>
      <c r="K20" s="3">
        <f t="shared" si="14"/>
        <v>9121988000</v>
      </c>
      <c r="L20" s="3">
        <f t="shared" ref="L20:M20" si="16">SUM(L21:L23)</f>
        <v>0</v>
      </c>
      <c r="M20" s="3">
        <f t="shared" si="16"/>
        <v>9121988000</v>
      </c>
    </row>
    <row r="21" spans="2:13" ht="17.25" customHeight="1" x14ac:dyDescent="0.25">
      <c r="B21" s="5" t="s">
        <v>48</v>
      </c>
      <c r="C21" s="5" t="s">
        <v>13</v>
      </c>
      <c r="D21" s="4">
        <v>7464800000</v>
      </c>
      <c r="E21" s="4"/>
      <c r="F21" s="4">
        <f>D21+E21</f>
        <v>7464800000</v>
      </c>
      <c r="G21" s="4"/>
      <c r="H21" s="4">
        <f t="shared" ref="H21:H23" si="17">F21+G21</f>
        <v>7464800000</v>
      </c>
      <c r="I21" s="4">
        <v>7899000000</v>
      </c>
      <c r="J21" s="4"/>
      <c r="K21" s="4">
        <f>I21+J21</f>
        <v>7899000000</v>
      </c>
      <c r="L21" s="4"/>
      <c r="M21" s="4">
        <f t="shared" ref="M21:M23" si="18">K21+L21</f>
        <v>7899000000</v>
      </c>
    </row>
    <row r="22" spans="2:13" ht="18" customHeight="1" x14ac:dyDescent="0.25">
      <c r="B22" s="5" t="s">
        <v>49</v>
      </c>
      <c r="C22" s="5" t="s">
        <v>14</v>
      </c>
      <c r="D22" s="16">
        <v>1193700000</v>
      </c>
      <c r="E22" s="16"/>
      <c r="F22" s="16">
        <f t="shared" ref="F22:F23" si="19">D22+E22</f>
        <v>1193700000</v>
      </c>
      <c r="G22" s="16"/>
      <c r="H22" s="16">
        <f t="shared" si="17"/>
        <v>1193700000</v>
      </c>
      <c r="I22" s="16">
        <v>1220300000</v>
      </c>
      <c r="J22" s="16"/>
      <c r="K22" s="16">
        <f t="shared" ref="K22:K23" si="20">I22+J22</f>
        <v>1220300000</v>
      </c>
      <c r="L22" s="16"/>
      <c r="M22" s="16">
        <f t="shared" si="18"/>
        <v>1220300000</v>
      </c>
    </row>
    <row r="23" spans="2:13" ht="23.25" customHeight="1" x14ac:dyDescent="0.25">
      <c r="B23" s="5" t="s">
        <v>61</v>
      </c>
      <c r="C23" s="5" t="s">
        <v>62</v>
      </c>
      <c r="D23" s="16">
        <v>2688000</v>
      </c>
      <c r="E23" s="16"/>
      <c r="F23" s="16">
        <f t="shared" si="19"/>
        <v>2688000</v>
      </c>
      <c r="G23" s="16"/>
      <c r="H23" s="16">
        <f t="shared" si="17"/>
        <v>2688000</v>
      </c>
      <c r="I23" s="16">
        <v>2688000</v>
      </c>
      <c r="J23" s="16"/>
      <c r="K23" s="16">
        <f t="shared" si="20"/>
        <v>2688000</v>
      </c>
      <c r="L23" s="16"/>
      <c r="M23" s="16">
        <f t="shared" si="18"/>
        <v>2688000</v>
      </c>
    </row>
    <row r="24" spans="2:13" ht="34.5" customHeight="1" x14ac:dyDescent="0.25">
      <c r="B24" s="15" t="s">
        <v>50</v>
      </c>
      <c r="C24" s="15" t="s">
        <v>15</v>
      </c>
      <c r="D24" s="3">
        <f>SUM(D25:D26)</f>
        <v>12442000</v>
      </c>
      <c r="E24" s="3">
        <f t="shared" ref="E24:K24" si="21">SUM(E25:E26)</f>
        <v>0</v>
      </c>
      <c r="F24" s="3">
        <f t="shared" si="21"/>
        <v>12442000</v>
      </c>
      <c r="G24" s="3">
        <f t="shared" ref="G24:H24" si="22">SUM(G25:G26)</f>
        <v>0</v>
      </c>
      <c r="H24" s="3">
        <f t="shared" si="22"/>
        <v>12442000</v>
      </c>
      <c r="I24" s="3">
        <f t="shared" si="21"/>
        <v>12452000</v>
      </c>
      <c r="J24" s="3">
        <f t="shared" si="21"/>
        <v>0</v>
      </c>
      <c r="K24" s="3">
        <f t="shared" si="21"/>
        <v>12452000</v>
      </c>
      <c r="L24" s="3">
        <f t="shared" ref="L24:M24" si="23">SUM(L25:L26)</f>
        <v>0</v>
      </c>
      <c r="M24" s="3">
        <f t="shared" si="23"/>
        <v>12452000</v>
      </c>
    </row>
    <row r="25" spans="2:13" ht="21" customHeight="1" x14ac:dyDescent="0.25">
      <c r="B25" s="22" t="s">
        <v>80</v>
      </c>
      <c r="C25" s="22" t="s">
        <v>81</v>
      </c>
      <c r="D25" s="23">
        <v>8239000</v>
      </c>
      <c r="E25" s="23"/>
      <c r="F25" s="23">
        <f>D25+E25</f>
        <v>8239000</v>
      </c>
      <c r="G25" s="23"/>
      <c r="H25" s="23">
        <f t="shared" ref="H25" si="24">F25+G25</f>
        <v>8239000</v>
      </c>
      <c r="I25" s="23">
        <v>8244000</v>
      </c>
      <c r="J25" s="23"/>
      <c r="K25" s="23">
        <f>I25+J25</f>
        <v>8244000</v>
      </c>
      <c r="L25" s="23"/>
      <c r="M25" s="23">
        <f t="shared" ref="M25" si="25">K25+L25</f>
        <v>8244000</v>
      </c>
    </row>
    <row r="26" spans="2:13" ht="51" customHeight="1" x14ac:dyDescent="0.25">
      <c r="B26" s="5" t="s">
        <v>91</v>
      </c>
      <c r="C26" s="5" t="s">
        <v>92</v>
      </c>
      <c r="D26" s="16">
        <v>4203000</v>
      </c>
      <c r="E26" s="16"/>
      <c r="F26" s="16">
        <f>D26+E26</f>
        <v>4203000</v>
      </c>
      <c r="G26" s="16"/>
      <c r="H26" s="16">
        <f t="shared" ref="H26" si="26">F26+G26</f>
        <v>4203000</v>
      </c>
      <c r="I26" s="16">
        <v>4208000</v>
      </c>
      <c r="J26" s="16"/>
      <c r="K26" s="16">
        <f>I26+J26</f>
        <v>4208000</v>
      </c>
      <c r="L26" s="16"/>
      <c r="M26" s="16">
        <f t="shared" ref="M26" si="27">K26+L26</f>
        <v>4208000</v>
      </c>
    </row>
    <row r="27" spans="2:13" ht="18.75" customHeight="1" x14ac:dyDescent="0.25">
      <c r="B27" s="15" t="s">
        <v>16</v>
      </c>
      <c r="C27" s="15" t="s">
        <v>17</v>
      </c>
      <c r="D27" s="3">
        <v>219964000</v>
      </c>
      <c r="E27" s="3"/>
      <c r="F27" s="3">
        <f>D27+E27</f>
        <v>219964000</v>
      </c>
      <c r="G27" s="3"/>
      <c r="H27" s="3">
        <f t="shared" ref="H27" si="28">F27+G27</f>
        <v>219964000</v>
      </c>
      <c r="I27" s="3">
        <v>219925000</v>
      </c>
      <c r="J27" s="3"/>
      <c r="K27" s="3">
        <f>I27+J27</f>
        <v>219925000</v>
      </c>
      <c r="L27" s="3"/>
      <c r="M27" s="3">
        <f t="shared" ref="M27" si="29">K27+L27</f>
        <v>219925000</v>
      </c>
    </row>
    <row r="28" spans="2:13" ht="34.5" customHeight="1" x14ac:dyDescent="0.25">
      <c r="B28" s="15" t="s">
        <v>18</v>
      </c>
      <c r="C28" s="15" t="s">
        <v>19</v>
      </c>
      <c r="D28" s="3">
        <f>SUM(D29,D30,D31,D35)</f>
        <v>60362240</v>
      </c>
      <c r="E28" s="3">
        <f t="shared" ref="E28:K28" si="30">SUM(E29,E30,E31,E35)</f>
        <v>0</v>
      </c>
      <c r="F28" s="3">
        <f t="shared" si="30"/>
        <v>60362240</v>
      </c>
      <c r="G28" s="3">
        <f t="shared" ref="G28:H28" si="31">SUM(G29,G30,G31,G35)</f>
        <v>0</v>
      </c>
      <c r="H28" s="3">
        <f t="shared" si="31"/>
        <v>60362240</v>
      </c>
      <c r="I28" s="3">
        <f t="shared" si="30"/>
        <v>65205240</v>
      </c>
      <c r="J28" s="3">
        <f t="shared" si="30"/>
        <v>0</v>
      </c>
      <c r="K28" s="3">
        <f t="shared" si="30"/>
        <v>65205240</v>
      </c>
      <c r="L28" s="3">
        <f t="shared" ref="L28:M28" si="32">SUM(L29,L30,L31,L35)</f>
        <v>0</v>
      </c>
      <c r="M28" s="3">
        <f t="shared" si="32"/>
        <v>65205240</v>
      </c>
    </row>
    <row r="29" spans="2:13" ht="68.25" customHeight="1" x14ac:dyDescent="0.25">
      <c r="B29" s="5" t="s">
        <v>46</v>
      </c>
      <c r="C29" s="5" t="s">
        <v>20</v>
      </c>
      <c r="D29" s="23">
        <v>6812000</v>
      </c>
      <c r="E29" s="23"/>
      <c r="F29" s="23">
        <f>D29+E29</f>
        <v>6812000</v>
      </c>
      <c r="G29" s="23"/>
      <c r="H29" s="23">
        <f t="shared" ref="H29" si="33">F29+G29</f>
        <v>6812000</v>
      </c>
      <c r="I29" s="23">
        <v>10617000</v>
      </c>
      <c r="J29" s="23"/>
      <c r="K29" s="23">
        <f>I29+J29</f>
        <v>10617000</v>
      </c>
      <c r="L29" s="23"/>
      <c r="M29" s="23">
        <f t="shared" ref="M29" si="34">K29+L29</f>
        <v>10617000</v>
      </c>
    </row>
    <row r="30" spans="2:13" ht="51" customHeight="1" x14ac:dyDescent="0.25">
      <c r="B30" s="5" t="s">
        <v>45</v>
      </c>
      <c r="C30" s="5" t="s">
        <v>21</v>
      </c>
      <c r="D30" s="16">
        <v>15000000</v>
      </c>
      <c r="E30" s="16"/>
      <c r="F30" s="16">
        <f>D30+E30</f>
        <v>15000000</v>
      </c>
      <c r="G30" s="16"/>
      <c r="H30" s="16">
        <f t="shared" ref="H30" si="35">F30+G30</f>
        <v>15000000</v>
      </c>
      <c r="I30" s="16">
        <v>15000000</v>
      </c>
      <c r="J30" s="16"/>
      <c r="K30" s="16">
        <f>I30+J30</f>
        <v>15000000</v>
      </c>
      <c r="L30" s="16"/>
      <c r="M30" s="16">
        <f t="shared" ref="M30" si="36">K30+L30</f>
        <v>15000000</v>
      </c>
    </row>
    <row r="31" spans="2:13" ht="116.25" customHeight="1" x14ac:dyDescent="0.25">
      <c r="B31" s="5" t="s">
        <v>22</v>
      </c>
      <c r="C31" s="5" t="s">
        <v>56</v>
      </c>
      <c r="D31" s="16">
        <f>D32+D33+D34</f>
        <v>22992240</v>
      </c>
      <c r="E31" s="16">
        <f t="shared" ref="E31:K31" si="37">E32+E33+E34</f>
        <v>0</v>
      </c>
      <c r="F31" s="16">
        <f t="shared" si="37"/>
        <v>22992240</v>
      </c>
      <c r="G31" s="16"/>
      <c r="H31" s="16">
        <f t="shared" ref="H31" si="38">H32+H33+H34</f>
        <v>22992240</v>
      </c>
      <c r="I31" s="16">
        <f t="shared" si="37"/>
        <v>23522240</v>
      </c>
      <c r="J31" s="16">
        <f t="shared" si="37"/>
        <v>0</v>
      </c>
      <c r="K31" s="16">
        <f t="shared" si="37"/>
        <v>23522240</v>
      </c>
      <c r="L31" s="16"/>
      <c r="M31" s="16">
        <f t="shared" ref="M31" si="39">M32+M33+M34</f>
        <v>23522240</v>
      </c>
    </row>
    <row r="32" spans="2:13" ht="104.25" customHeight="1" x14ac:dyDescent="0.25">
      <c r="B32" s="6" t="s">
        <v>44</v>
      </c>
      <c r="C32" s="6" t="s">
        <v>57</v>
      </c>
      <c r="D32" s="24">
        <v>13260000</v>
      </c>
      <c r="E32" s="24"/>
      <c r="F32" s="24">
        <f>D32+E32</f>
        <v>13260000</v>
      </c>
      <c r="G32" s="24"/>
      <c r="H32" s="24">
        <f t="shared" ref="H32:H34" si="40">F32+G32</f>
        <v>13260000</v>
      </c>
      <c r="I32" s="24">
        <v>13790000</v>
      </c>
      <c r="J32" s="24"/>
      <c r="K32" s="24">
        <f>I32+J32</f>
        <v>13790000</v>
      </c>
      <c r="L32" s="24"/>
      <c r="M32" s="24">
        <f t="shared" ref="M32:M34" si="41">K32+L32</f>
        <v>13790000</v>
      </c>
    </row>
    <row r="33" spans="1:13" ht="99" customHeight="1" x14ac:dyDescent="0.25">
      <c r="B33" s="6" t="s">
        <v>43</v>
      </c>
      <c r="C33" s="6" t="s">
        <v>58</v>
      </c>
      <c r="D33" s="24">
        <v>9730240</v>
      </c>
      <c r="E33" s="24"/>
      <c r="F33" s="24">
        <f t="shared" ref="F33:F34" si="42">D33+E33</f>
        <v>9730240</v>
      </c>
      <c r="G33" s="24"/>
      <c r="H33" s="24">
        <f t="shared" si="40"/>
        <v>9730240</v>
      </c>
      <c r="I33" s="24">
        <v>9730240</v>
      </c>
      <c r="J33" s="24"/>
      <c r="K33" s="24">
        <f t="shared" ref="K33:K34" si="43">I33+J33</f>
        <v>9730240</v>
      </c>
      <c r="L33" s="24"/>
      <c r="M33" s="24">
        <f t="shared" si="41"/>
        <v>9730240</v>
      </c>
    </row>
    <row r="34" spans="1:13" ht="163.5" customHeight="1" x14ac:dyDescent="0.25">
      <c r="B34" s="6" t="s">
        <v>82</v>
      </c>
      <c r="C34" s="6" t="s">
        <v>83</v>
      </c>
      <c r="D34" s="24">
        <v>2000</v>
      </c>
      <c r="E34" s="24"/>
      <c r="F34" s="24">
        <f t="shared" si="42"/>
        <v>2000</v>
      </c>
      <c r="G34" s="24"/>
      <c r="H34" s="24">
        <f t="shared" si="40"/>
        <v>2000</v>
      </c>
      <c r="I34" s="24">
        <v>2000</v>
      </c>
      <c r="J34" s="24"/>
      <c r="K34" s="24">
        <f t="shared" si="43"/>
        <v>2000</v>
      </c>
      <c r="L34" s="24"/>
      <c r="M34" s="24">
        <f t="shared" si="41"/>
        <v>2000</v>
      </c>
    </row>
    <row r="35" spans="1:13" ht="35.25" customHeight="1" x14ac:dyDescent="0.25">
      <c r="B35" s="5" t="s">
        <v>23</v>
      </c>
      <c r="C35" s="5" t="s">
        <v>24</v>
      </c>
      <c r="D35" s="4">
        <f>D36</f>
        <v>15558000</v>
      </c>
      <c r="E35" s="4">
        <f t="shared" ref="E35:M35" si="44">E36</f>
        <v>0</v>
      </c>
      <c r="F35" s="4">
        <f t="shared" si="44"/>
        <v>15558000</v>
      </c>
      <c r="G35" s="4"/>
      <c r="H35" s="4">
        <f t="shared" si="44"/>
        <v>15558000</v>
      </c>
      <c r="I35" s="4">
        <f t="shared" si="44"/>
        <v>16066000</v>
      </c>
      <c r="J35" s="4">
        <f t="shared" si="44"/>
        <v>0</v>
      </c>
      <c r="K35" s="4">
        <f t="shared" si="44"/>
        <v>16066000</v>
      </c>
      <c r="L35" s="4"/>
      <c r="M35" s="4">
        <f t="shared" si="44"/>
        <v>16066000</v>
      </c>
    </row>
    <row r="36" spans="1:13" ht="68.25" customHeight="1" x14ac:dyDescent="0.25">
      <c r="B36" s="6" t="s">
        <v>42</v>
      </c>
      <c r="C36" s="6" t="s">
        <v>25</v>
      </c>
      <c r="D36" s="19">
        <v>15558000</v>
      </c>
      <c r="E36" s="19"/>
      <c r="F36" s="19">
        <f>D36+E36</f>
        <v>15558000</v>
      </c>
      <c r="G36" s="19"/>
      <c r="H36" s="19">
        <f t="shared" ref="H36" si="45">F36+G36</f>
        <v>15558000</v>
      </c>
      <c r="I36" s="19">
        <v>16066000</v>
      </c>
      <c r="J36" s="19"/>
      <c r="K36" s="19">
        <f>I36+J36</f>
        <v>16066000</v>
      </c>
      <c r="L36" s="19"/>
      <c r="M36" s="19">
        <f t="shared" ref="M36" si="46">K36+L36</f>
        <v>16066000</v>
      </c>
    </row>
    <row r="37" spans="1:13" ht="20.25" customHeight="1" x14ac:dyDescent="0.25">
      <c r="B37" s="15" t="s">
        <v>26</v>
      </c>
      <c r="C37" s="15" t="s">
        <v>27</v>
      </c>
      <c r="D37" s="3">
        <f>SUM(D38:D40)</f>
        <v>69353500</v>
      </c>
      <c r="E37" s="3">
        <f t="shared" ref="E37:K37" si="47">SUM(E38:E40)</f>
        <v>0</v>
      </c>
      <c r="F37" s="3">
        <f t="shared" si="47"/>
        <v>69353500</v>
      </c>
      <c r="G37" s="3">
        <f t="shared" ref="G37:H37" si="48">SUM(G38:G40)</f>
        <v>0</v>
      </c>
      <c r="H37" s="3">
        <f t="shared" si="48"/>
        <v>69353500</v>
      </c>
      <c r="I37" s="3">
        <f t="shared" si="47"/>
        <v>70773500</v>
      </c>
      <c r="J37" s="3">
        <f t="shared" si="47"/>
        <v>0</v>
      </c>
      <c r="K37" s="3">
        <f t="shared" si="47"/>
        <v>70773500</v>
      </c>
      <c r="L37" s="3">
        <f t="shared" ref="L37:M37" si="49">SUM(L38:L40)</f>
        <v>0</v>
      </c>
      <c r="M37" s="3">
        <f t="shared" si="49"/>
        <v>70773500</v>
      </c>
    </row>
    <row r="38" spans="1:13" ht="35.25" customHeight="1" x14ac:dyDescent="0.25">
      <c r="B38" s="5" t="s">
        <v>41</v>
      </c>
      <c r="C38" s="5" t="s">
        <v>28</v>
      </c>
      <c r="D38" s="23">
        <v>45350000</v>
      </c>
      <c r="E38" s="23"/>
      <c r="F38" s="23">
        <f>D38+E38</f>
        <v>45350000</v>
      </c>
      <c r="G38" s="23"/>
      <c r="H38" s="23">
        <f t="shared" ref="H38:H40" si="50">F38+G38</f>
        <v>45350000</v>
      </c>
      <c r="I38" s="23">
        <v>46770000</v>
      </c>
      <c r="J38" s="23"/>
      <c r="K38" s="23">
        <f>I38+J38</f>
        <v>46770000</v>
      </c>
      <c r="L38" s="23"/>
      <c r="M38" s="23">
        <f t="shared" ref="M38:M40" si="51">K38+L38</f>
        <v>46770000</v>
      </c>
    </row>
    <row r="39" spans="1:13" ht="17.25" customHeight="1" x14ac:dyDescent="0.25">
      <c r="B39" s="5" t="s">
        <v>60</v>
      </c>
      <c r="C39" s="5" t="s">
        <v>29</v>
      </c>
      <c r="D39" s="16">
        <v>2700000</v>
      </c>
      <c r="E39" s="16"/>
      <c r="F39" s="16">
        <f t="shared" ref="F39:F40" si="52">D39+E39</f>
        <v>2700000</v>
      </c>
      <c r="G39" s="16"/>
      <c r="H39" s="16">
        <f t="shared" si="50"/>
        <v>2700000</v>
      </c>
      <c r="I39" s="16">
        <v>2700000</v>
      </c>
      <c r="J39" s="16"/>
      <c r="K39" s="16">
        <f t="shared" ref="K39:K40" si="53">I39+J39</f>
        <v>2700000</v>
      </c>
      <c r="L39" s="16"/>
      <c r="M39" s="16">
        <f t="shared" si="51"/>
        <v>2700000</v>
      </c>
    </row>
    <row r="40" spans="1:13" ht="18" customHeight="1" x14ac:dyDescent="0.25">
      <c r="B40" s="5" t="s">
        <v>40</v>
      </c>
      <c r="C40" s="5" t="s">
        <v>30</v>
      </c>
      <c r="D40" s="16">
        <v>21303500</v>
      </c>
      <c r="E40" s="16"/>
      <c r="F40" s="16">
        <f t="shared" si="52"/>
        <v>21303500</v>
      </c>
      <c r="G40" s="16"/>
      <c r="H40" s="16">
        <f t="shared" si="50"/>
        <v>21303500</v>
      </c>
      <c r="I40" s="16">
        <v>21303500</v>
      </c>
      <c r="J40" s="16"/>
      <c r="K40" s="16">
        <f t="shared" si="53"/>
        <v>21303500</v>
      </c>
      <c r="L40" s="16"/>
      <c r="M40" s="16">
        <f t="shared" si="51"/>
        <v>21303500</v>
      </c>
    </row>
    <row r="41" spans="1:13" ht="35.25" customHeight="1" x14ac:dyDescent="0.25">
      <c r="B41" s="15" t="s">
        <v>31</v>
      </c>
      <c r="C41" s="15" t="s">
        <v>59</v>
      </c>
      <c r="D41" s="3">
        <v>30071158</v>
      </c>
      <c r="E41" s="3"/>
      <c r="F41" s="3">
        <f>D41+E41</f>
        <v>30071158</v>
      </c>
      <c r="G41" s="3"/>
      <c r="H41" s="3">
        <f t="shared" ref="H41" si="54">F41+G41</f>
        <v>30071158</v>
      </c>
      <c r="I41" s="3">
        <v>30171158</v>
      </c>
      <c r="J41" s="3"/>
      <c r="K41" s="3">
        <f>I41+J41</f>
        <v>30171158</v>
      </c>
      <c r="L41" s="3"/>
      <c r="M41" s="3">
        <f t="shared" ref="M41" si="55">K41+L41</f>
        <v>30171158</v>
      </c>
    </row>
    <row r="42" spans="1:13" ht="36.75" customHeight="1" x14ac:dyDescent="0.25">
      <c r="B42" s="15" t="s">
        <v>32</v>
      </c>
      <c r="C42" s="15" t="s">
        <v>33</v>
      </c>
      <c r="D42" s="3">
        <f>3000000+50000</f>
        <v>3050000</v>
      </c>
      <c r="E42" s="3"/>
      <c r="F42" s="3">
        <f>D42+E42</f>
        <v>3050000</v>
      </c>
      <c r="G42" s="3"/>
      <c r="H42" s="3">
        <f t="shared" ref="H42" si="56">F42+G42</f>
        <v>3050000</v>
      </c>
      <c r="I42" s="3">
        <v>1550000</v>
      </c>
      <c r="J42" s="3"/>
      <c r="K42" s="3">
        <f>I42+J42</f>
        <v>1550000</v>
      </c>
      <c r="L42" s="3"/>
      <c r="M42" s="3">
        <f t="shared" ref="M42" si="57">K42+L42</f>
        <v>1550000</v>
      </c>
    </row>
    <row r="43" spans="1:13" ht="19.5" customHeight="1" x14ac:dyDescent="0.25">
      <c r="B43" s="15" t="s">
        <v>34</v>
      </c>
      <c r="C43" s="15" t="s">
        <v>35</v>
      </c>
      <c r="D43" s="3">
        <v>588818511</v>
      </c>
      <c r="E43" s="3"/>
      <c r="F43" s="3">
        <f>D43+E43</f>
        <v>588818511</v>
      </c>
      <c r="G43" s="3"/>
      <c r="H43" s="3">
        <f t="shared" ref="H43" si="58">F43+G43</f>
        <v>588818511</v>
      </c>
      <c r="I43" s="3">
        <v>588739511</v>
      </c>
      <c r="J43" s="3"/>
      <c r="K43" s="3">
        <f>I43+J43</f>
        <v>588739511</v>
      </c>
      <c r="L43" s="3"/>
      <c r="M43" s="3">
        <f t="shared" ref="M43" si="59">K43+L43</f>
        <v>588739511</v>
      </c>
    </row>
    <row r="44" spans="1:13" ht="21" customHeight="1" x14ac:dyDescent="0.25">
      <c r="B44" s="15" t="s">
        <v>36</v>
      </c>
      <c r="C44" s="15" t="s">
        <v>37</v>
      </c>
      <c r="D44" s="3">
        <f>D45</f>
        <v>2305000</v>
      </c>
      <c r="E44" s="3">
        <f t="shared" ref="E44:M44" si="60">E45</f>
        <v>0</v>
      </c>
      <c r="F44" s="3">
        <f t="shared" si="60"/>
        <v>2305000</v>
      </c>
      <c r="G44" s="3">
        <f t="shared" si="60"/>
        <v>0</v>
      </c>
      <c r="H44" s="3">
        <f t="shared" si="60"/>
        <v>2305000</v>
      </c>
      <c r="I44" s="3">
        <f t="shared" si="60"/>
        <v>2305000</v>
      </c>
      <c r="J44" s="3">
        <f t="shared" si="60"/>
        <v>0</v>
      </c>
      <c r="K44" s="3">
        <f t="shared" si="60"/>
        <v>2305000</v>
      </c>
      <c r="L44" s="3">
        <f t="shared" si="60"/>
        <v>0</v>
      </c>
      <c r="M44" s="3">
        <f t="shared" si="60"/>
        <v>2305000</v>
      </c>
    </row>
    <row r="45" spans="1:13" ht="36" customHeight="1" x14ac:dyDescent="0.25">
      <c r="B45" s="5" t="s">
        <v>38</v>
      </c>
      <c r="C45" s="5" t="s">
        <v>39</v>
      </c>
      <c r="D45" s="4">
        <v>2305000</v>
      </c>
      <c r="E45" s="4"/>
      <c r="F45" s="4">
        <f>D45+E45</f>
        <v>2305000</v>
      </c>
      <c r="G45" s="4"/>
      <c r="H45" s="4">
        <f t="shared" ref="H45" si="61">F45+G45</f>
        <v>2305000</v>
      </c>
      <c r="I45" s="4">
        <v>2305000</v>
      </c>
      <c r="J45" s="4"/>
      <c r="K45" s="4">
        <f>I45+J45</f>
        <v>2305000</v>
      </c>
      <c r="L45" s="4"/>
      <c r="M45" s="4">
        <f t="shared" ref="M45" si="62">K45+L45</f>
        <v>2305000</v>
      </c>
    </row>
    <row r="46" spans="1:13" ht="17.25" customHeight="1" x14ac:dyDescent="0.25">
      <c r="A46" s="17"/>
      <c r="B46" s="15" t="s">
        <v>63</v>
      </c>
      <c r="C46" s="15" t="s">
        <v>64</v>
      </c>
      <c r="D46" s="2">
        <f>SUM(D47,D98)</f>
        <v>4136291151</v>
      </c>
      <c r="E46" s="2">
        <f t="shared" ref="E46:K46" si="63">SUM(E47,E98)</f>
        <v>982197500</v>
      </c>
      <c r="F46" s="2">
        <f t="shared" si="63"/>
        <v>5118488651</v>
      </c>
      <c r="G46" s="2">
        <f t="shared" ref="G46:H46" si="64">SUM(G47,G98)</f>
        <v>157290500</v>
      </c>
      <c r="H46" s="2">
        <f t="shared" si="64"/>
        <v>5275779151</v>
      </c>
      <c r="I46" s="2">
        <f t="shared" si="63"/>
        <v>4080697251</v>
      </c>
      <c r="J46" s="2">
        <f t="shared" si="63"/>
        <v>972744400</v>
      </c>
      <c r="K46" s="2">
        <f t="shared" si="63"/>
        <v>5053441651</v>
      </c>
      <c r="L46" s="2">
        <f t="shared" ref="L46:M46" si="65">SUM(L47,L98)</f>
        <v>65053400</v>
      </c>
      <c r="M46" s="2">
        <f t="shared" si="65"/>
        <v>5118495051</v>
      </c>
    </row>
    <row r="47" spans="1:13" ht="35.25" customHeight="1" x14ac:dyDescent="0.25">
      <c r="A47" s="17"/>
      <c r="B47" s="15" t="s">
        <v>65</v>
      </c>
      <c r="C47" s="15" t="s">
        <v>66</v>
      </c>
      <c r="D47" s="3">
        <f>SUM(D48,D50,D74,D91)</f>
        <v>4136291151</v>
      </c>
      <c r="E47" s="3">
        <f t="shared" ref="E47:K47" si="66">SUM(E48,E50,E74,E91)</f>
        <v>982197500</v>
      </c>
      <c r="F47" s="3">
        <f t="shared" si="66"/>
        <v>5118488651</v>
      </c>
      <c r="G47" s="3">
        <f t="shared" ref="G47:H47" si="67">SUM(G48,G50,G74,G91)</f>
        <v>157290500</v>
      </c>
      <c r="H47" s="3">
        <f t="shared" si="67"/>
        <v>5275779151</v>
      </c>
      <c r="I47" s="3">
        <f t="shared" si="66"/>
        <v>4080697251</v>
      </c>
      <c r="J47" s="3">
        <f t="shared" si="66"/>
        <v>972744400</v>
      </c>
      <c r="K47" s="3">
        <f t="shared" si="66"/>
        <v>5053441651</v>
      </c>
      <c r="L47" s="3">
        <f t="shared" ref="L47:M47" si="68">SUM(L48,L50,L74,L91)</f>
        <v>65053400</v>
      </c>
      <c r="M47" s="3">
        <f t="shared" si="68"/>
        <v>5118495051</v>
      </c>
    </row>
    <row r="48" spans="1:13" ht="35.25" hidden="1" customHeight="1" x14ac:dyDescent="0.25">
      <c r="A48" s="17"/>
      <c r="B48" s="15" t="s">
        <v>128</v>
      </c>
      <c r="C48" s="15" t="s">
        <v>129</v>
      </c>
      <c r="D48" s="3">
        <f>D49</f>
        <v>410738900</v>
      </c>
      <c r="E48" s="3">
        <f t="shared" ref="E48:M48" si="69">E49</f>
        <v>-410738900</v>
      </c>
      <c r="F48" s="3">
        <f t="shared" si="69"/>
        <v>0</v>
      </c>
      <c r="G48" s="3">
        <f t="shared" si="69"/>
        <v>0</v>
      </c>
      <c r="H48" s="3">
        <f t="shared" si="69"/>
        <v>0</v>
      </c>
      <c r="I48" s="3">
        <f t="shared" si="69"/>
        <v>450990700</v>
      </c>
      <c r="J48" s="3">
        <f t="shared" si="69"/>
        <v>-450990700</v>
      </c>
      <c r="K48" s="3">
        <f t="shared" si="69"/>
        <v>0</v>
      </c>
      <c r="L48" s="3">
        <f t="shared" si="69"/>
        <v>0</v>
      </c>
      <c r="M48" s="3">
        <f t="shared" si="69"/>
        <v>0</v>
      </c>
    </row>
    <row r="49" spans="1:13" ht="49.5" hidden="1" customHeight="1" x14ac:dyDescent="0.25">
      <c r="A49" s="17"/>
      <c r="B49" s="6" t="s">
        <v>130</v>
      </c>
      <c r="C49" s="18" t="s">
        <v>131</v>
      </c>
      <c r="D49" s="1">
        <v>410738900</v>
      </c>
      <c r="E49" s="1">
        <v>-410738900</v>
      </c>
      <c r="F49" s="1">
        <f>D49+E49</f>
        <v>0</v>
      </c>
      <c r="G49" s="1"/>
      <c r="H49" s="1">
        <f t="shared" ref="H49" si="70">F49+G49</f>
        <v>0</v>
      </c>
      <c r="I49" s="1">
        <v>450990700</v>
      </c>
      <c r="J49" s="1">
        <v>-450990700</v>
      </c>
      <c r="K49" s="1">
        <f>I49+J49</f>
        <v>0</v>
      </c>
      <c r="L49" s="1"/>
      <c r="M49" s="1">
        <f t="shared" ref="M49" si="71">K49+L49</f>
        <v>0</v>
      </c>
    </row>
    <row r="50" spans="1:13" ht="34.5" customHeight="1" x14ac:dyDescent="0.25">
      <c r="A50" s="17"/>
      <c r="B50" s="15" t="s">
        <v>106</v>
      </c>
      <c r="C50" s="15" t="s">
        <v>107</v>
      </c>
      <c r="D50" s="2">
        <f>SUM(D51:D73)</f>
        <v>1179595000</v>
      </c>
      <c r="E50" s="2">
        <f t="shared" ref="E50:K50" si="72">SUM(E51:E73)</f>
        <v>1395940900</v>
      </c>
      <c r="F50" s="2">
        <f t="shared" si="72"/>
        <v>2575535900</v>
      </c>
      <c r="G50" s="2">
        <f t="shared" ref="G50:H50" si="73">SUM(G51:G73)</f>
        <v>131288100</v>
      </c>
      <c r="H50" s="2">
        <f t="shared" si="73"/>
        <v>2706824000</v>
      </c>
      <c r="I50" s="2">
        <f t="shared" si="72"/>
        <v>1074516500</v>
      </c>
      <c r="J50" s="2">
        <f t="shared" si="72"/>
        <v>1427197500</v>
      </c>
      <c r="K50" s="2">
        <f t="shared" si="72"/>
        <v>2501714000</v>
      </c>
      <c r="L50" s="2">
        <f t="shared" ref="L50:M50" si="74">SUM(L51:L73)</f>
        <v>39056900</v>
      </c>
      <c r="M50" s="2">
        <f t="shared" si="74"/>
        <v>2540770900</v>
      </c>
    </row>
    <row r="51" spans="1:13" ht="48.75" customHeight="1" x14ac:dyDescent="0.25">
      <c r="A51" s="17"/>
      <c r="B51" s="6" t="s">
        <v>126</v>
      </c>
      <c r="C51" s="18" t="s">
        <v>127</v>
      </c>
      <c r="D51" s="1">
        <f>23164700+1959000+332000000+312071200-23164700-1959000-312071200</f>
        <v>332000000</v>
      </c>
      <c r="E51" s="1"/>
      <c r="F51" s="1">
        <f>D51+E51</f>
        <v>332000000</v>
      </c>
      <c r="G51" s="1"/>
      <c r="H51" s="1">
        <f t="shared" ref="H51:H67" si="75">F51+G51</f>
        <v>332000000</v>
      </c>
      <c r="I51" s="1">
        <f>22783800+1469000+228335000+325248100-22783800-1469000-325248100</f>
        <v>228335000</v>
      </c>
      <c r="J51" s="1"/>
      <c r="K51" s="1">
        <f>I51+J51</f>
        <v>228335000</v>
      </c>
      <c r="L51" s="1"/>
      <c r="M51" s="1">
        <f t="shared" ref="M51:M56" si="76">K51+L51</f>
        <v>228335000</v>
      </c>
    </row>
    <row r="52" spans="1:13" ht="66.75" customHeight="1" x14ac:dyDescent="0.25">
      <c r="A52" s="17"/>
      <c r="B52" s="6" t="s">
        <v>133</v>
      </c>
      <c r="C52" s="18" t="s">
        <v>134</v>
      </c>
      <c r="D52" s="1">
        <f>12120000+300000000+312071200</f>
        <v>624191200</v>
      </c>
      <c r="E52" s="1"/>
      <c r="F52" s="1">
        <f t="shared" ref="F52:F73" si="77">D52+E52</f>
        <v>624191200</v>
      </c>
      <c r="G52" s="1">
        <v>-312071200</v>
      </c>
      <c r="H52" s="1">
        <f t="shared" si="75"/>
        <v>312120000</v>
      </c>
      <c r="I52" s="1">
        <f>11340000+300000000+325248100</f>
        <v>636588100</v>
      </c>
      <c r="J52" s="1"/>
      <c r="K52" s="1">
        <f t="shared" ref="K52:K73" si="78">I52+J52</f>
        <v>636588100</v>
      </c>
      <c r="L52" s="1">
        <v>-325248100</v>
      </c>
      <c r="M52" s="1">
        <f t="shared" si="76"/>
        <v>311340000</v>
      </c>
    </row>
    <row r="53" spans="1:13" ht="83.25" customHeight="1" x14ac:dyDescent="0.25">
      <c r="A53" s="17"/>
      <c r="B53" s="6" t="s">
        <v>108</v>
      </c>
      <c r="C53" s="18" t="s">
        <v>109</v>
      </c>
      <c r="D53" s="1">
        <v>41255000</v>
      </c>
      <c r="E53" s="1"/>
      <c r="F53" s="1">
        <f t="shared" si="77"/>
        <v>41255000</v>
      </c>
      <c r="G53" s="1"/>
      <c r="H53" s="1">
        <f t="shared" si="75"/>
        <v>41255000</v>
      </c>
      <c r="I53" s="1">
        <v>42905200</v>
      </c>
      <c r="J53" s="1"/>
      <c r="K53" s="1">
        <f t="shared" si="78"/>
        <v>42905200</v>
      </c>
      <c r="L53" s="1"/>
      <c r="M53" s="1">
        <f t="shared" si="76"/>
        <v>42905200</v>
      </c>
    </row>
    <row r="54" spans="1:13" ht="114.75" customHeight="1" x14ac:dyDescent="0.25">
      <c r="A54" s="17"/>
      <c r="B54" s="6" t="s">
        <v>139</v>
      </c>
      <c r="C54" s="18" t="s">
        <v>140</v>
      </c>
      <c r="D54" s="1">
        <v>903400</v>
      </c>
      <c r="E54" s="1"/>
      <c r="F54" s="1">
        <f t="shared" si="77"/>
        <v>903400</v>
      </c>
      <c r="G54" s="1"/>
      <c r="H54" s="1">
        <f t="shared" si="75"/>
        <v>903400</v>
      </c>
      <c r="I54" s="1">
        <v>897500</v>
      </c>
      <c r="J54" s="1"/>
      <c r="K54" s="1">
        <f t="shared" si="78"/>
        <v>897500</v>
      </c>
      <c r="L54" s="1"/>
      <c r="M54" s="1">
        <f t="shared" si="76"/>
        <v>897500</v>
      </c>
    </row>
    <row r="55" spans="1:13" ht="64.5" customHeight="1" x14ac:dyDescent="0.25">
      <c r="A55" s="17"/>
      <c r="B55" s="6" t="s">
        <v>165</v>
      </c>
      <c r="C55" s="18" t="s">
        <v>166</v>
      </c>
      <c r="D55" s="1"/>
      <c r="E55" s="1">
        <v>29951900</v>
      </c>
      <c r="F55" s="1">
        <f t="shared" si="77"/>
        <v>29951900</v>
      </c>
      <c r="G55" s="1"/>
      <c r="H55" s="1">
        <f t="shared" si="75"/>
        <v>29951900</v>
      </c>
      <c r="I55" s="1"/>
      <c r="J55" s="1">
        <v>29951900</v>
      </c>
      <c r="K55" s="1">
        <f t="shared" si="78"/>
        <v>29951900</v>
      </c>
      <c r="L55" s="1"/>
      <c r="M55" s="1">
        <f t="shared" si="76"/>
        <v>29951900</v>
      </c>
    </row>
    <row r="56" spans="1:13" ht="101.25" customHeight="1" x14ac:dyDescent="0.25">
      <c r="A56" s="17"/>
      <c r="B56" s="6" t="s">
        <v>167</v>
      </c>
      <c r="C56" s="18" t="s">
        <v>168</v>
      </c>
      <c r="D56" s="1"/>
      <c r="E56" s="1">
        <v>114655100</v>
      </c>
      <c r="F56" s="1">
        <f t="shared" si="77"/>
        <v>114655100</v>
      </c>
      <c r="G56" s="1"/>
      <c r="H56" s="1">
        <f t="shared" si="75"/>
        <v>114655100</v>
      </c>
      <c r="I56" s="1"/>
      <c r="J56" s="1">
        <v>114655100</v>
      </c>
      <c r="K56" s="1">
        <f t="shared" si="78"/>
        <v>114655100</v>
      </c>
      <c r="L56" s="1"/>
      <c r="M56" s="1">
        <f t="shared" si="76"/>
        <v>114655100</v>
      </c>
    </row>
    <row r="57" spans="1:13" ht="81.75" customHeight="1" x14ac:dyDescent="0.25">
      <c r="A57" s="17"/>
      <c r="B57" s="6" t="s">
        <v>169</v>
      </c>
      <c r="C57" s="18" t="s">
        <v>170</v>
      </c>
      <c r="D57" s="1"/>
      <c r="E57" s="1">
        <v>7882400</v>
      </c>
      <c r="F57" s="1">
        <f t="shared" si="77"/>
        <v>7882400</v>
      </c>
      <c r="G57" s="1"/>
      <c r="H57" s="1">
        <f t="shared" si="75"/>
        <v>7882400</v>
      </c>
      <c r="I57" s="1"/>
      <c r="J57" s="1"/>
      <c r="K57" s="1"/>
      <c r="L57" s="1"/>
      <c r="M57" s="1"/>
    </row>
    <row r="58" spans="1:13" ht="81.75" customHeight="1" x14ac:dyDescent="0.25">
      <c r="A58" s="17"/>
      <c r="B58" s="6" t="s">
        <v>143</v>
      </c>
      <c r="C58" s="18" t="s">
        <v>189</v>
      </c>
      <c r="D58" s="1">
        <v>14583700</v>
      </c>
      <c r="E58" s="1">
        <v>-11261800</v>
      </c>
      <c r="F58" s="1">
        <f t="shared" si="77"/>
        <v>3321900</v>
      </c>
      <c r="G58" s="1"/>
      <c r="H58" s="1">
        <f t="shared" si="75"/>
        <v>3321900</v>
      </c>
      <c r="I58" s="1"/>
      <c r="J58" s="1"/>
      <c r="K58" s="1"/>
      <c r="L58" s="1"/>
      <c r="M58" s="1"/>
    </row>
    <row r="59" spans="1:13" ht="66" hidden="1" customHeight="1" x14ac:dyDescent="0.25">
      <c r="A59" s="17"/>
      <c r="B59" s="6" t="s">
        <v>159</v>
      </c>
      <c r="C59" s="18" t="s">
        <v>160</v>
      </c>
      <c r="D59" s="1"/>
      <c r="E59" s="1">
        <v>36068000</v>
      </c>
      <c r="F59" s="1">
        <f t="shared" si="77"/>
        <v>36068000</v>
      </c>
      <c r="G59" s="1">
        <v>-36068000</v>
      </c>
      <c r="H59" s="1">
        <f t="shared" si="75"/>
        <v>0</v>
      </c>
      <c r="I59" s="1"/>
      <c r="J59" s="1">
        <v>36068000</v>
      </c>
      <c r="K59" s="1">
        <f t="shared" si="78"/>
        <v>36068000</v>
      </c>
      <c r="L59" s="1">
        <v>-36068000</v>
      </c>
      <c r="M59" s="1">
        <f t="shared" ref="M59:M60" si="79">K59+L59</f>
        <v>0</v>
      </c>
    </row>
    <row r="60" spans="1:13" ht="66" customHeight="1" x14ac:dyDescent="0.25">
      <c r="A60" s="17"/>
      <c r="B60" s="6" t="s">
        <v>135</v>
      </c>
      <c r="C60" s="18" t="s">
        <v>136</v>
      </c>
      <c r="D60" s="1">
        <v>1771000</v>
      </c>
      <c r="E60" s="1"/>
      <c r="F60" s="1">
        <f t="shared" si="77"/>
        <v>1771000</v>
      </c>
      <c r="G60" s="1"/>
      <c r="H60" s="1">
        <f t="shared" si="75"/>
        <v>1771000</v>
      </c>
      <c r="I60" s="1">
        <v>1770900</v>
      </c>
      <c r="J60" s="1"/>
      <c r="K60" s="1">
        <f t="shared" si="78"/>
        <v>1770900</v>
      </c>
      <c r="L60" s="1"/>
      <c r="M60" s="1">
        <f t="shared" si="79"/>
        <v>1770900</v>
      </c>
    </row>
    <row r="61" spans="1:13" ht="53.25" customHeight="1" x14ac:dyDescent="0.25">
      <c r="A61" s="17"/>
      <c r="B61" s="6" t="s">
        <v>172</v>
      </c>
      <c r="C61" s="18" t="s">
        <v>171</v>
      </c>
      <c r="D61" s="1"/>
      <c r="E61" s="1">
        <v>2820500</v>
      </c>
      <c r="F61" s="1">
        <f t="shared" si="77"/>
        <v>2820500</v>
      </c>
      <c r="G61" s="1"/>
      <c r="H61" s="1">
        <f t="shared" si="75"/>
        <v>2820500</v>
      </c>
      <c r="I61" s="1"/>
      <c r="J61" s="1"/>
      <c r="K61" s="1"/>
      <c r="L61" s="1"/>
      <c r="M61" s="1"/>
    </row>
    <row r="62" spans="1:13" ht="33.75" customHeight="1" x14ac:dyDescent="0.25">
      <c r="A62" s="17"/>
      <c r="B62" s="6" t="s">
        <v>141</v>
      </c>
      <c r="C62" s="18" t="s">
        <v>142</v>
      </c>
      <c r="D62" s="1">
        <v>1644000</v>
      </c>
      <c r="E62" s="1"/>
      <c r="F62" s="1">
        <f t="shared" si="77"/>
        <v>1644000</v>
      </c>
      <c r="G62" s="1"/>
      <c r="H62" s="1">
        <f t="shared" si="75"/>
        <v>1644000</v>
      </c>
      <c r="I62" s="1">
        <v>1644000</v>
      </c>
      <c r="J62" s="1"/>
      <c r="K62" s="1">
        <f t="shared" si="78"/>
        <v>1644000</v>
      </c>
      <c r="L62" s="1"/>
      <c r="M62" s="1">
        <f t="shared" ref="M62:M73" si="80">K62+L62</f>
        <v>1644000</v>
      </c>
    </row>
    <row r="63" spans="1:13" ht="81.75" customHeight="1" x14ac:dyDescent="0.25">
      <c r="A63" s="17"/>
      <c r="B63" s="6" t="s">
        <v>173</v>
      </c>
      <c r="C63" s="18" t="s">
        <v>174</v>
      </c>
      <c r="D63" s="1"/>
      <c r="E63" s="1">
        <v>195759500</v>
      </c>
      <c r="F63" s="1">
        <f t="shared" si="77"/>
        <v>195759500</v>
      </c>
      <c r="G63" s="1"/>
      <c r="H63" s="1">
        <f t="shared" si="75"/>
        <v>195759500</v>
      </c>
      <c r="I63" s="1"/>
      <c r="J63" s="1">
        <v>245180800</v>
      </c>
      <c r="K63" s="1">
        <f t="shared" si="78"/>
        <v>245180800</v>
      </c>
      <c r="L63" s="1"/>
      <c r="M63" s="1">
        <f t="shared" si="80"/>
        <v>245180800</v>
      </c>
    </row>
    <row r="64" spans="1:13" ht="99.75" customHeight="1" x14ac:dyDescent="0.25">
      <c r="A64" s="17"/>
      <c r="B64" s="6" t="s">
        <v>179</v>
      </c>
      <c r="C64" s="18" t="s">
        <v>180</v>
      </c>
      <c r="D64" s="1"/>
      <c r="E64" s="1"/>
      <c r="F64" s="1">
        <v>0</v>
      </c>
      <c r="G64" s="1">
        <v>131288100</v>
      </c>
      <c r="H64" s="1">
        <f t="shared" si="75"/>
        <v>131288100</v>
      </c>
      <c r="I64" s="1"/>
      <c r="J64" s="1"/>
      <c r="K64" s="1">
        <v>0</v>
      </c>
      <c r="L64" s="1">
        <v>39056900</v>
      </c>
      <c r="M64" s="1">
        <f t="shared" si="80"/>
        <v>39056900</v>
      </c>
    </row>
    <row r="65" spans="1:13" ht="67.5" customHeight="1" x14ac:dyDescent="0.25">
      <c r="A65" s="17"/>
      <c r="B65" s="6" t="s">
        <v>153</v>
      </c>
      <c r="C65" s="18" t="s">
        <v>154</v>
      </c>
      <c r="D65" s="1"/>
      <c r="E65" s="1">
        <v>82046800</v>
      </c>
      <c r="F65" s="1">
        <f t="shared" si="77"/>
        <v>82046800</v>
      </c>
      <c r="G65" s="1"/>
      <c r="H65" s="1">
        <f t="shared" si="75"/>
        <v>82046800</v>
      </c>
      <c r="I65" s="1"/>
      <c r="J65" s="1">
        <v>82046800</v>
      </c>
      <c r="K65" s="1">
        <f t="shared" si="78"/>
        <v>82046800</v>
      </c>
      <c r="L65" s="1"/>
      <c r="M65" s="1">
        <f t="shared" si="80"/>
        <v>82046800</v>
      </c>
    </row>
    <row r="66" spans="1:13" ht="50.25" customHeight="1" x14ac:dyDescent="0.25">
      <c r="A66" s="17"/>
      <c r="B66" s="6" t="s">
        <v>155</v>
      </c>
      <c r="C66" s="18" t="s">
        <v>156</v>
      </c>
      <c r="D66" s="1"/>
      <c r="E66" s="1">
        <v>131889100</v>
      </c>
      <c r="F66" s="1">
        <f t="shared" si="77"/>
        <v>131889100</v>
      </c>
      <c r="G66" s="1"/>
      <c r="H66" s="1">
        <f t="shared" si="75"/>
        <v>131889100</v>
      </c>
      <c r="I66" s="1"/>
      <c r="J66" s="1">
        <v>131889100</v>
      </c>
      <c r="K66" s="1">
        <f t="shared" si="78"/>
        <v>131889100</v>
      </c>
      <c r="L66" s="1"/>
      <c r="M66" s="1">
        <f t="shared" si="80"/>
        <v>131889100</v>
      </c>
    </row>
    <row r="67" spans="1:13" ht="67.5" customHeight="1" x14ac:dyDescent="0.25">
      <c r="A67" s="17"/>
      <c r="B67" s="6" t="s">
        <v>87</v>
      </c>
      <c r="C67" s="18" t="s">
        <v>144</v>
      </c>
      <c r="D67" s="1">
        <v>138123000</v>
      </c>
      <c r="E67" s="1"/>
      <c r="F67" s="1">
        <f t="shared" si="77"/>
        <v>138123000</v>
      </c>
      <c r="G67" s="1"/>
      <c r="H67" s="1">
        <f t="shared" si="75"/>
        <v>138123000</v>
      </c>
      <c r="I67" s="1">
        <v>138123000</v>
      </c>
      <c r="J67" s="1"/>
      <c r="K67" s="1">
        <f t="shared" si="78"/>
        <v>138123000</v>
      </c>
      <c r="L67" s="1"/>
      <c r="M67" s="1">
        <f t="shared" si="80"/>
        <v>138123000</v>
      </c>
    </row>
    <row r="68" spans="1:13" ht="65.25" customHeight="1" x14ac:dyDescent="0.25">
      <c r="A68" s="17"/>
      <c r="B68" s="6" t="s">
        <v>158</v>
      </c>
      <c r="C68" s="18" t="s">
        <v>157</v>
      </c>
      <c r="D68" s="1"/>
      <c r="E68" s="1">
        <v>587157200</v>
      </c>
      <c r="F68" s="1">
        <f t="shared" si="77"/>
        <v>587157200</v>
      </c>
      <c r="G68" s="1"/>
      <c r="H68" s="1">
        <f t="shared" ref="H68:H73" si="81">F68+G68</f>
        <v>587157200</v>
      </c>
      <c r="I68" s="1"/>
      <c r="J68" s="1">
        <v>568433600</v>
      </c>
      <c r="K68" s="1">
        <f t="shared" si="78"/>
        <v>568433600</v>
      </c>
      <c r="L68" s="1"/>
      <c r="M68" s="1">
        <f t="shared" si="80"/>
        <v>568433600</v>
      </c>
    </row>
    <row r="69" spans="1:13" ht="66.75" customHeight="1" x14ac:dyDescent="0.25">
      <c r="A69" s="17"/>
      <c r="B69" s="6" t="s">
        <v>161</v>
      </c>
      <c r="C69" s="18" t="s">
        <v>162</v>
      </c>
      <c r="D69" s="1"/>
      <c r="E69" s="1">
        <v>213642500</v>
      </c>
      <c r="F69" s="1">
        <f t="shared" si="77"/>
        <v>213642500</v>
      </c>
      <c r="G69" s="1"/>
      <c r="H69" s="1">
        <f t="shared" si="81"/>
        <v>213642500</v>
      </c>
      <c r="I69" s="1"/>
      <c r="J69" s="1">
        <v>213642500</v>
      </c>
      <c r="K69" s="1">
        <f t="shared" si="78"/>
        <v>213642500</v>
      </c>
      <c r="L69" s="1"/>
      <c r="M69" s="1">
        <f t="shared" si="80"/>
        <v>213642500</v>
      </c>
    </row>
    <row r="70" spans="1:13" ht="50.25" customHeight="1" x14ac:dyDescent="0.25">
      <c r="A70" s="17"/>
      <c r="B70" s="6" t="s">
        <v>163</v>
      </c>
      <c r="C70" s="18" t="s">
        <v>164</v>
      </c>
      <c r="D70" s="1"/>
      <c r="E70" s="1">
        <v>5329700</v>
      </c>
      <c r="F70" s="1">
        <f t="shared" si="77"/>
        <v>5329700</v>
      </c>
      <c r="G70" s="1"/>
      <c r="H70" s="1">
        <f t="shared" si="81"/>
        <v>5329700</v>
      </c>
      <c r="I70" s="1"/>
      <c r="J70" s="1">
        <v>5329700</v>
      </c>
      <c r="K70" s="1">
        <f t="shared" si="78"/>
        <v>5329700</v>
      </c>
      <c r="L70" s="1"/>
      <c r="M70" s="1">
        <f t="shared" si="80"/>
        <v>5329700</v>
      </c>
    </row>
    <row r="71" spans="1:13" ht="50.25" customHeight="1" x14ac:dyDescent="0.25">
      <c r="A71" s="17"/>
      <c r="B71" s="6" t="s">
        <v>181</v>
      </c>
      <c r="C71" s="18" t="s">
        <v>182</v>
      </c>
      <c r="D71" s="1"/>
      <c r="E71" s="1"/>
      <c r="F71" s="1">
        <v>0</v>
      </c>
      <c r="G71" s="1">
        <v>36068000</v>
      </c>
      <c r="H71" s="1">
        <f t="shared" si="81"/>
        <v>36068000</v>
      </c>
      <c r="I71" s="1"/>
      <c r="J71" s="1"/>
      <c r="K71" s="1">
        <v>0</v>
      </c>
      <c r="L71" s="1">
        <v>36068000</v>
      </c>
      <c r="M71" s="1">
        <f t="shared" si="80"/>
        <v>36068000</v>
      </c>
    </row>
    <row r="72" spans="1:13" ht="52.5" customHeight="1" x14ac:dyDescent="0.25">
      <c r="A72" s="17"/>
      <c r="B72" s="6" t="s">
        <v>146</v>
      </c>
      <c r="C72" s="18" t="s">
        <v>149</v>
      </c>
      <c r="D72" s="1">
        <v>23164700</v>
      </c>
      <c r="E72" s="1"/>
      <c r="F72" s="1">
        <f t="shared" si="77"/>
        <v>23164700</v>
      </c>
      <c r="G72" s="1">
        <v>312071200</v>
      </c>
      <c r="H72" s="1">
        <f t="shared" si="81"/>
        <v>335235900</v>
      </c>
      <c r="I72" s="1">
        <v>22783800</v>
      </c>
      <c r="J72" s="1"/>
      <c r="K72" s="1">
        <f t="shared" si="78"/>
        <v>22783800</v>
      </c>
      <c r="L72" s="1">
        <v>325248100</v>
      </c>
      <c r="M72" s="1">
        <f t="shared" si="80"/>
        <v>348031900</v>
      </c>
    </row>
    <row r="73" spans="1:13" ht="51.75" customHeight="1" x14ac:dyDescent="0.25">
      <c r="A73" s="17"/>
      <c r="B73" s="6" t="s">
        <v>147</v>
      </c>
      <c r="C73" s="18" t="s">
        <v>148</v>
      </c>
      <c r="D73" s="1">
        <v>1959000</v>
      </c>
      <c r="E73" s="1"/>
      <c r="F73" s="1">
        <f t="shared" si="77"/>
        <v>1959000</v>
      </c>
      <c r="G73" s="1"/>
      <c r="H73" s="1">
        <f t="shared" si="81"/>
        <v>1959000</v>
      </c>
      <c r="I73" s="1">
        <v>1469000</v>
      </c>
      <c r="J73" s="1"/>
      <c r="K73" s="1">
        <f t="shared" si="78"/>
        <v>1469000</v>
      </c>
      <c r="L73" s="1"/>
      <c r="M73" s="1">
        <f t="shared" si="80"/>
        <v>1469000</v>
      </c>
    </row>
    <row r="74" spans="1:13" ht="35.25" customHeight="1" x14ac:dyDescent="0.25">
      <c r="A74" s="17"/>
      <c r="B74" s="15" t="s">
        <v>110</v>
      </c>
      <c r="C74" s="15" t="s">
        <v>111</v>
      </c>
      <c r="D74" s="3">
        <f>SUM(D75:D90)</f>
        <v>2444169500</v>
      </c>
      <c r="E74" s="3">
        <f t="shared" ref="E74:K74" si="82">SUM(E75:E90)</f>
        <v>-6712800</v>
      </c>
      <c r="F74" s="3">
        <f t="shared" si="82"/>
        <v>2437456700</v>
      </c>
      <c r="G74" s="3">
        <f t="shared" ref="G74:H74" si="83">SUM(G75:G90)</f>
        <v>26002400</v>
      </c>
      <c r="H74" s="3">
        <f t="shared" si="83"/>
        <v>2463459100</v>
      </c>
      <c r="I74" s="3">
        <f t="shared" si="82"/>
        <v>2453402300</v>
      </c>
      <c r="J74" s="3">
        <f t="shared" si="82"/>
        <v>-7170700</v>
      </c>
      <c r="K74" s="3">
        <f t="shared" si="82"/>
        <v>2446231600</v>
      </c>
      <c r="L74" s="3">
        <f t="shared" ref="L74:M74" si="84">SUM(L75:L90)</f>
        <v>25996500</v>
      </c>
      <c r="M74" s="3">
        <f t="shared" si="84"/>
        <v>2472228100</v>
      </c>
    </row>
    <row r="75" spans="1:13" ht="67.5" customHeight="1" x14ac:dyDescent="0.25">
      <c r="A75" s="17"/>
      <c r="B75" s="6" t="s">
        <v>103</v>
      </c>
      <c r="C75" s="18" t="s">
        <v>68</v>
      </c>
      <c r="D75" s="1">
        <v>12749900</v>
      </c>
      <c r="E75" s="1"/>
      <c r="F75" s="1">
        <f>D75+E75</f>
        <v>12749900</v>
      </c>
      <c r="G75" s="1"/>
      <c r="H75" s="1">
        <f t="shared" ref="H75:H90" si="85">F75+G75</f>
        <v>12749900</v>
      </c>
      <c r="I75" s="1">
        <v>13215700</v>
      </c>
      <c r="J75" s="1"/>
      <c r="K75" s="1">
        <f>I75+J75</f>
        <v>13215700</v>
      </c>
      <c r="L75" s="1"/>
      <c r="M75" s="1">
        <f t="shared" ref="M75:M90" si="86">K75+L75</f>
        <v>13215700</v>
      </c>
    </row>
    <row r="76" spans="1:13" ht="81.75" customHeight="1" x14ac:dyDescent="0.25">
      <c r="A76" s="17"/>
      <c r="B76" s="6" t="s">
        <v>137</v>
      </c>
      <c r="C76" s="25" t="s">
        <v>138</v>
      </c>
      <c r="D76" s="1">
        <v>90500</v>
      </c>
      <c r="E76" s="1"/>
      <c r="F76" s="1">
        <f t="shared" ref="F76:F90" si="87">D76+E76</f>
        <v>90500</v>
      </c>
      <c r="G76" s="1"/>
      <c r="H76" s="1">
        <f t="shared" si="85"/>
        <v>90500</v>
      </c>
      <c r="I76" s="1">
        <v>146100</v>
      </c>
      <c r="J76" s="1"/>
      <c r="K76" s="1">
        <f t="shared" ref="K76:K90" si="88">I76+J76</f>
        <v>146100</v>
      </c>
      <c r="L76" s="1"/>
      <c r="M76" s="1">
        <f t="shared" si="86"/>
        <v>146100</v>
      </c>
    </row>
    <row r="77" spans="1:13" ht="51" customHeight="1" x14ac:dyDescent="0.25">
      <c r="A77" s="17"/>
      <c r="B77" s="6" t="s">
        <v>88</v>
      </c>
      <c r="C77" s="18" t="s">
        <v>70</v>
      </c>
      <c r="D77" s="1">
        <v>8422100</v>
      </c>
      <c r="E77" s="1">
        <v>33000</v>
      </c>
      <c r="F77" s="1">
        <f t="shared" si="87"/>
        <v>8455100</v>
      </c>
      <c r="G77" s="1"/>
      <c r="H77" s="1">
        <f t="shared" si="85"/>
        <v>8455100</v>
      </c>
      <c r="I77" s="1">
        <v>8422100</v>
      </c>
      <c r="J77" s="1">
        <v>33000</v>
      </c>
      <c r="K77" s="1">
        <f t="shared" si="88"/>
        <v>8455100</v>
      </c>
      <c r="L77" s="1"/>
      <c r="M77" s="1">
        <f t="shared" si="86"/>
        <v>8455100</v>
      </c>
    </row>
    <row r="78" spans="1:13" ht="50.25" customHeight="1" x14ac:dyDescent="0.25">
      <c r="A78" s="17"/>
      <c r="B78" s="6" t="s">
        <v>89</v>
      </c>
      <c r="C78" s="18" t="s">
        <v>69</v>
      </c>
      <c r="D78" s="1">
        <v>149092800</v>
      </c>
      <c r="E78" s="1">
        <v>27615300</v>
      </c>
      <c r="F78" s="1">
        <f t="shared" si="87"/>
        <v>176708100</v>
      </c>
      <c r="G78" s="1"/>
      <c r="H78" s="1">
        <f t="shared" si="85"/>
        <v>176708100</v>
      </c>
      <c r="I78" s="1">
        <v>147892300</v>
      </c>
      <c r="J78" s="1">
        <v>27172400</v>
      </c>
      <c r="K78" s="1">
        <f t="shared" si="88"/>
        <v>175064700</v>
      </c>
      <c r="L78" s="1"/>
      <c r="M78" s="1">
        <f t="shared" si="86"/>
        <v>175064700</v>
      </c>
    </row>
    <row r="79" spans="1:13" ht="84.75" customHeight="1" x14ac:dyDescent="0.25">
      <c r="A79" s="17"/>
      <c r="B79" s="6" t="s">
        <v>115</v>
      </c>
      <c r="C79" s="18" t="s">
        <v>190</v>
      </c>
      <c r="D79" s="1">
        <v>34361100</v>
      </c>
      <c r="E79" s="1">
        <v>-34361100</v>
      </c>
      <c r="F79" s="1">
        <f t="shared" si="87"/>
        <v>0</v>
      </c>
      <c r="G79" s="1">
        <v>14687400</v>
      </c>
      <c r="H79" s="1">
        <f t="shared" si="85"/>
        <v>14687400</v>
      </c>
      <c r="I79" s="1">
        <v>34376100</v>
      </c>
      <c r="J79" s="1">
        <v>-34376100</v>
      </c>
      <c r="K79" s="1">
        <f t="shared" si="88"/>
        <v>0</v>
      </c>
      <c r="L79" s="1">
        <v>14683900</v>
      </c>
      <c r="M79" s="1">
        <f t="shared" si="86"/>
        <v>14683900</v>
      </c>
    </row>
    <row r="80" spans="1:13" ht="84" customHeight="1" x14ac:dyDescent="0.25">
      <c r="A80" s="17"/>
      <c r="B80" s="6" t="s">
        <v>100</v>
      </c>
      <c r="C80" s="18" t="s">
        <v>79</v>
      </c>
      <c r="D80" s="1">
        <v>36024200</v>
      </c>
      <c r="E80" s="1"/>
      <c r="F80" s="1">
        <f t="shared" si="87"/>
        <v>36024200</v>
      </c>
      <c r="G80" s="1"/>
      <c r="H80" s="1">
        <f t="shared" si="85"/>
        <v>36024200</v>
      </c>
      <c r="I80" s="1">
        <v>37465200</v>
      </c>
      <c r="J80" s="1"/>
      <c r="K80" s="1">
        <f t="shared" si="88"/>
        <v>37465200</v>
      </c>
      <c r="L80" s="1"/>
      <c r="M80" s="1">
        <f t="shared" si="86"/>
        <v>37465200</v>
      </c>
    </row>
    <row r="81" spans="1:13" ht="102" customHeight="1" x14ac:dyDescent="0.25">
      <c r="A81" s="17"/>
      <c r="B81" s="6" t="s">
        <v>183</v>
      </c>
      <c r="C81" s="18" t="s">
        <v>191</v>
      </c>
      <c r="D81" s="1"/>
      <c r="E81" s="1"/>
      <c r="F81" s="1"/>
      <c r="G81" s="1">
        <v>11315000</v>
      </c>
      <c r="H81" s="1">
        <f>F81+G81</f>
        <v>11315000</v>
      </c>
      <c r="I81" s="1"/>
      <c r="J81" s="1"/>
      <c r="K81" s="1"/>
      <c r="L81" s="1">
        <v>11312600</v>
      </c>
      <c r="M81" s="1">
        <f>K81+L81</f>
        <v>11312600</v>
      </c>
    </row>
    <row r="82" spans="1:13" ht="82.5" customHeight="1" x14ac:dyDescent="0.25">
      <c r="A82" s="17"/>
      <c r="B82" s="6" t="s">
        <v>124</v>
      </c>
      <c r="C82" s="18" t="s">
        <v>76</v>
      </c>
      <c r="D82" s="1">
        <v>118703500</v>
      </c>
      <c r="E82" s="1"/>
      <c r="F82" s="1">
        <f t="shared" si="87"/>
        <v>118703500</v>
      </c>
      <c r="G82" s="1"/>
      <c r="H82" s="1">
        <f t="shared" si="85"/>
        <v>118703500</v>
      </c>
      <c r="I82" s="1">
        <v>123457000</v>
      </c>
      <c r="J82" s="1"/>
      <c r="K82" s="1">
        <f t="shared" si="88"/>
        <v>123457000</v>
      </c>
      <c r="L82" s="1"/>
      <c r="M82" s="1">
        <f t="shared" si="86"/>
        <v>123457000</v>
      </c>
    </row>
    <row r="83" spans="1:13" ht="86.25" customHeight="1" x14ac:dyDescent="0.25">
      <c r="A83" s="17"/>
      <c r="B83" s="6" t="s">
        <v>125</v>
      </c>
      <c r="C83" s="18" t="s">
        <v>112</v>
      </c>
      <c r="D83" s="1">
        <v>32100</v>
      </c>
      <c r="E83" s="1"/>
      <c r="F83" s="1">
        <f t="shared" si="87"/>
        <v>32100</v>
      </c>
      <c r="G83" s="1"/>
      <c r="H83" s="1">
        <f t="shared" si="85"/>
        <v>32100</v>
      </c>
      <c r="I83" s="1">
        <v>33500</v>
      </c>
      <c r="J83" s="1"/>
      <c r="K83" s="1">
        <f t="shared" si="88"/>
        <v>33500</v>
      </c>
      <c r="L83" s="1"/>
      <c r="M83" s="1">
        <f t="shared" si="86"/>
        <v>33500</v>
      </c>
    </row>
    <row r="84" spans="1:13" ht="52.5" customHeight="1" x14ac:dyDescent="0.25">
      <c r="A84" s="17"/>
      <c r="B84" s="6" t="s">
        <v>90</v>
      </c>
      <c r="C84" s="6" t="s">
        <v>67</v>
      </c>
      <c r="D84" s="1">
        <v>1054881100</v>
      </c>
      <c r="E84" s="1"/>
      <c r="F84" s="1">
        <f t="shared" si="87"/>
        <v>1054881100</v>
      </c>
      <c r="G84" s="1"/>
      <c r="H84" s="1">
        <f t="shared" si="85"/>
        <v>1054881100</v>
      </c>
      <c r="I84" s="1">
        <v>1054821400</v>
      </c>
      <c r="J84" s="1"/>
      <c r="K84" s="1">
        <f t="shared" si="88"/>
        <v>1054821400</v>
      </c>
      <c r="L84" s="1"/>
      <c r="M84" s="1">
        <f t="shared" si="86"/>
        <v>1054821400</v>
      </c>
    </row>
    <row r="85" spans="1:13" ht="66" customHeight="1" x14ac:dyDescent="0.25">
      <c r="A85" s="17"/>
      <c r="B85" s="6" t="s">
        <v>93</v>
      </c>
      <c r="C85" s="18" t="s">
        <v>71</v>
      </c>
      <c r="D85" s="1">
        <v>8698500</v>
      </c>
      <c r="E85" s="1"/>
      <c r="F85" s="1">
        <f t="shared" si="87"/>
        <v>8698500</v>
      </c>
      <c r="G85" s="1"/>
      <c r="H85" s="1">
        <f t="shared" si="85"/>
        <v>8698500</v>
      </c>
      <c r="I85" s="1">
        <v>8717100</v>
      </c>
      <c r="J85" s="1"/>
      <c r="K85" s="1">
        <f t="shared" si="88"/>
        <v>8717100</v>
      </c>
      <c r="L85" s="1"/>
      <c r="M85" s="1">
        <f t="shared" si="86"/>
        <v>8717100</v>
      </c>
    </row>
    <row r="86" spans="1:13" ht="101.25" customHeight="1" x14ac:dyDescent="0.25">
      <c r="A86" s="17"/>
      <c r="B86" s="6" t="s">
        <v>95</v>
      </c>
      <c r="C86" s="18" t="s">
        <v>114</v>
      </c>
      <c r="D86" s="1">
        <v>7370500</v>
      </c>
      <c r="E86" s="1"/>
      <c r="F86" s="1">
        <f t="shared" si="87"/>
        <v>7370500</v>
      </c>
      <c r="G86" s="1"/>
      <c r="H86" s="1">
        <f t="shared" si="85"/>
        <v>7370500</v>
      </c>
      <c r="I86" s="1">
        <v>7665300</v>
      </c>
      <c r="J86" s="1"/>
      <c r="K86" s="1">
        <f t="shared" si="88"/>
        <v>7665300</v>
      </c>
      <c r="L86" s="1"/>
      <c r="M86" s="1">
        <f t="shared" si="86"/>
        <v>7665300</v>
      </c>
    </row>
    <row r="87" spans="1:13" ht="83.25" customHeight="1" x14ac:dyDescent="0.25">
      <c r="A87" s="17"/>
      <c r="B87" s="6" t="s">
        <v>113</v>
      </c>
      <c r="C87" s="18" t="s">
        <v>94</v>
      </c>
      <c r="D87" s="1">
        <v>314200</v>
      </c>
      <c r="E87" s="1"/>
      <c r="F87" s="1">
        <f t="shared" si="87"/>
        <v>314200</v>
      </c>
      <c r="G87" s="1"/>
      <c r="H87" s="1">
        <f t="shared" si="85"/>
        <v>314200</v>
      </c>
      <c r="I87" s="1">
        <v>227400</v>
      </c>
      <c r="J87" s="1"/>
      <c r="K87" s="1">
        <f t="shared" si="88"/>
        <v>227400</v>
      </c>
      <c r="L87" s="1"/>
      <c r="M87" s="1">
        <f t="shared" si="86"/>
        <v>227400</v>
      </c>
    </row>
    <row r="88" spans="1:13" ht="67.5" customHeight="1" x14ac:dyDescent="0.25">
      <c r="A88" s="17"/>
      <c r="B88" s="6" t="s">
        <v>96</v>
      </c>
      <c r="C88" s="18" t="s">
        <v>97</v>
      </c>
      <c r="D88" s="1">
        <v>489909100</v>
      </c>
      <c r="E88" s="1"/>
      <c r="F88" s="1">
        <f t="shared" si="87"/>
        <v>489909100</v>
      </c>
      <c r="G88" s="1"/>
      <c r="H88" s="1">
        <f t="shared" si="85"/>
        <v>489909100</v>
      </c>
      <c r="I88" s="1">
        <v>498833300</v>
      </c>
      <c r="J88" s="1"/>
      <c r="K88" s="1">
        <f t="shared" si="88"/>
        <v>498833300</v>
      </c>
      <c r="L88" s="1"/>
      <c r="M88" s="1">
        <f t="shared" si="86"/>
        <v>498833300</v>
      </c>
    </row>
    <row r="89" spans="1:13" ht="130.5" customHeight="1" x14ac:dyDescent="0.25">
      <c r="A89" s="17"/>
      <c r="B89" s="6" t="s">
        <v>98</v>
      </c>
      <c r="C89" s="18" t="s">
        <v>99</v>
      </c>
      <c r="D89" s="1">
        <v>415342100</v>
      </c>
      <c r="E89" s="1"/>
      <c r="F89" s="1">
        <f t="shared" si="87"/>
        <v>415342100</v>
      </c>
      <c r="G89" s="1"/>
      <c r="H89" s="1">
        <f t="shared" si="85"/>
        <v>415342100</v>
      </c>
      <c r="I89" s="1">
        <v>431955700</v>
      </c>
      <c r="J89" s="1"/>
      <c r="K89" s="1">
        <f t="shared" si="88"/>
        <v>431955700</v>
      </c>
      <c r="L89" s="1"/>
      <c r="M89" s="1">
        <f t="shared" si="86"/>
        <v>431955700</v>
      </c>
    </row>
    <row r="90" spans="1:13" ht="36.75" customHeight="1" x14ac:dyDescent="0.25">
      <c r="A90" s="17"/>
      <c r="B90" s="6" t="s">
        <v>116</v>
      </c>
      <c r="C90" s="18" t="s">
        <v>117</v>
      </c>
      <c r="D90" s="1">
        <v>108177800</v>
      </c>
      <c r="E90" s="1"/>
      <c r="F90" s="1">
        <f t="shared" si="87"/>
        <v>108177800</v>
      </c>
      <c r="G90" s="1"/>
      <c r="H90" s="1">
        <f t="shared" si="85"/>
        <v>108177800</v>
      </c>
      <c r="I90" s="1">
        <v>86174100</v>
      </c>
      <c r="J90" s="1"/>
      <c r="K90" s="1">
        <f t="shared" si="88"/>
        <v>86174100</v>
      </c>
      <c r="L90" s="1"/>
      <c r="M90" s="1">
        <f t="shared" si="86"/>
        <v>86174100</v>
      </c>
    </row>
    <row r="91" spans="1:13" ht="18" customHeight="1" x14ac:dyDescent="0.25">
      <c r="A91" s="17"/>
      <c r="B91" s="7" t="s">
        <v>123</v>
      </c>
      <c r="C91" s="7" t="s">
        <v>72</v>
      </c>
      <c r="D91" s="2">
        <f>SUM(D92:D96)</f>
        <v>101787751</v>
      </c>
      <c r="E91" s="2">
        <f t="shared" ref="E91:K91" si="89">SUM(E92:E96)</f>
        <v>3708300</v>
      </c>
      <c r="F91" s="2">
        <f t="shared" si="89"/>
        <v>105496051</v>
      </c>
      <c r="G91" s="2">
        <f t="shared" ref="G91:H91" si="90">SUM(G92:G96)</f>
        <v>0</v>
      </c>
      <c r="H91" s="2">
        <f t="shared" si="90"/>
        <v>105496051</v>
      </c>
      <c r="I91" s="2">
        <f t="shared" si="89"/>
        <v>101787751</v>
      </c>
      <c r="J91" s="2">
        <f t="shared" si="89"/>
        <v>3708300</v>
      </c>
      <c r="K91" s="2">
        <f t="shared" si="89"/>
        <v>105496051</v>
      </c>
      <c r="L91" s="2">
        <f t="shared" ref="L91:M91" si="91">SUM(L92:L96)</f>
        <v>0</v>
      </c>
      <c r="M91" s="2">
        <f t="shared" si="91"/>
        <v>105496051</v>
      </c>
    </row>
    <row r="92" spans="1:13" ht="82.5" customHeight="1" x14ac:dyDescent="0.25">
      <c r="A92" s="17"/>
      <c r="B92" s="6" t="s">
        <v>104</v>
      </c>
      <c r="C92" s="18" t="s">
        <v>118</v>
      </c>
      <c r="D92" s="1">
        <v>27312938</v>
      </c>
      <c r="E92" s="1"/>
      <c r="F92" s="1">
        <f>D92+E92</f>
        <v>27312938</v>
      </c>
      <c r="G92" s="1"/>
      <c r="H92" s="1">
        <f t="shared" ref="H92:H94" si="92">F92+G92</f>
        <v>27312938</v>
      </c>
      <c r="I92" s="1">
        <v>27312938</v>
      </c>
      <c r="J92" s="1"/>
      <c r="K92" s="1">
        <f>I92+J92</f>
        <v>27312938</v>
      </c>
      <c r="L92" s="1"/>
      <c r="M92" s="1">
        <f t="shared" ref="M92:M94" si="93">K92+L92</f>
        <v>27312938</v>
      </c>
    </row>
    <row r="93" spans="1:13" ht="66.75" customHeight="1" x14ac:dyDescent="0.25">
      <c r="A93" s="17"/>
      <c r="B93" s="6" t="s">
        <v>105</v>
      </c>
      <c r="C93" s="18" t="s">
        <v>145</v>
      </c>
      <c r="D93" s="1">
        <v>7720913</v>
      </c>
      <c r="E93" s="1"/>
      <c r="F93" s="1">
        <f t="shared" ref="F93:F94" si="94">D93+E93</f>
        <v>7720913</v>
      </c>
      <c r="G93" s="1"/>
      <c r="H93" s="1">
        <f t="shared" si="92"/>
        <v>7720913</v>
      </c>
      <c r="I93" s="1">
        <v>7720913</v>
      </c>
      <c r="J93" s="1"/>
      <c r="K93" s="1">
        <f t="shared" ref="K93:K94" si="95">I93+J93</f>
        <v>7720913</v>
      </c>
      <c r="L93" s="1"/>
      <c r="M93" s="1">
        <f t="shared" si="93"/>
        <v>7720913</v>
      </c>
    </row>
    <row r="94" spans="1:13" ht="67.5" customHeight="1" x14ac:dyDescent="0.25">
      <c r="A94" s="17"/>
      <c r="B94" s="6" t="s">
        <v>101</v>
      </c>
      <c r="C94" s="18" t="s">
        <v>102</v>
      </c>
      <c r="D94" s="1">
        <v>66753900</v>
      </c>
      <c r="E94" s="1">
        <v>3708300</v>
      </c>
      <c r="F94" s="1">
        <f t="shared" si="94"/>
        <v>70462200</v>
      </c>
      <c r="G94" s="1"/>
      <c r="H94" s="1">
        <f t="shared" si="92"/>
        <v>70462200</v>
      </c>
      <c r="I94" s="1">
        <v>66753900</v>
      </c>
      <c r="J94" s="1">
        <v>3708300</v>
      </c>
      <c r="K94" s="1">
        <f t="shared" si="95"/>
        <v>70462200</v>
      </c>
      <c r="L94" s="1"/>
      <c r="M94" s="1">
        <f t="shared" si="93"/>
        <v>70462200</v>
      </c>
    </row>
    <row r="95" spans="1:13" ht="196.5" hidden="1" customHeight="1" x14ac:dyDescent="0.25">
      <c r="A95" s="17"/>
      <c r="B95" s="6" t="s">
        <v>119</v>
      </c>
      <c r="C95" s="6" t="s">
        <v>120</v>
      </c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66" hidden="1" customHeight="1" x14ac:dyDescent="0.25">
      <c r="A96" s="17"/>
      <c r="B96" s="6" t="s">
        <v>121</v>
      </c>
      <c r="C96" s="6" t="s">
        <v>122</v>
      </c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4" ht="33.75" hidden="1" customHeight="1" x14ac:dyDescent="0.25">
      <c r="A97" s="17"/>
      <c r="B97" s="7" t="s">
        <v>84</v>
      </c>
      <c r="C97" s="7" t="s">
        <v>85</v>
      </c>
      <c r="D97" s="21">
        <f t="shared" ref="D97" si="96">D98</f>
        <v>0</v>
      </c>
      <c r="E97" s="21"/>
      <c r="F97" s="21"/>
      <c r="G97" s="21"/>
      <c r="H97" s="21"/>
      <c r="I97" s="21">
        <f>I98</f>
        <v>0</v>
      </c>
      <c r="J97" s="21"/>
      <c r="K97" s="21"/>
      <c r="L97" s="21"/>
      <c r="M97" s="21"/>
    </row>
    <row r="98" spans="1:14" ht="50.25" hidden="1" customHeight="1" x14ac:dyDescent="0.25">
      <c r="A98" s="17"/>
      <c r="B98" s="7" t="s">
        <v>73</v>
      </c>
      <c r="C98" s="7" t="s">
        <v>74</v>
      </c>
      <c r="D98" s="2">
        <f>SUM(D99:D99)</f>
        <v>0</v>
      </c>
      <c r="E98" s="2"/>
      <c r="F98" s="2"/>
      <c r="G98" s="2"/>
      <c r="H98" s="2"/>
      <c r="I98" s="2">
        <f t="shared" ref="I98" si="97">SUM(I99:I99)</f>
        <v>0</v>
      </c>
      <c r="J98" s="2"/>
      <c r="K98" s="2"/>
      <c r="L98" s="2"/>
      <c r="M98" s="2"/>
    </row>
    <row r="99" spans="1:14" ht="99.75" hidden="1" customHeight="1" x14ac:dyDescent="0.25">
      <c r="A99" s="17"/>
      <c r="B99" s="9" t="s">
        <v>77</v>
      </c>
      <c r="C99" s="9" t="s">
        <v>78</v>
      </c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14" ht="19.5" customHeight="1" x14ac:dyDescent="0.25">
      <c r="A100" s="17"/>
      <c r="B100" s="29" t="s">
        <v>75</v>
      </c>
      <c r="C100" s="29"/>
      <c r="D100" s="2">
        <f>SUM(D12,D46)</f>
        <v>61674602560</v>
      </c>
      <c r="E100" s="2">
        <f t="shared" ref="E100:K100" si="98">SUM(E12,E46)</f>
        <v>982197500</v>
      </c>
      <c r="F100" s="2">
        <f t="shared" si="98"/>
        <v>62656800060</v>
      </c>
      <c r="G100" s="2">
        <f t="shared" ref="G100:H100" si="99">SUM(G12,G46)</f>
        <v>157290500</v>
      </c>
      <c r="H100" s="2">
        <f t="shared" si="99"/>
        <v>62814090560</v>
      </c>
      <c r="I100" s="2">
        <f t="shared" si="98"/>
        <v>66180573260</v>
      </c>
      <c r="J100" s="2">
        <f t="shared" si="98"/>
        <v>972744400</v>
      </c>
      <c r="K100" s="2">
        <f t="shared" si="98"/>
        <v>67153317660</v>
      </c>
      <c r="L100" s="2">
        <f t="shared" ref="L100:M100" si="100">SUM(L12,L46)</f>
        <v>65053400</v>
      </c>
      <c r="M100" s="2">
        <f t="shared" si="100"/>
        <v>67218371060</v>
      </c>
      <c r="N100" s="28" t="s">
        <v>187</v>
      </c>
    </row>
  </sheetData>
  <mergeCells count="6">
    <mergeCell ref="B100:C100"/>
    <mergeCell ref="B10:D10"/>
    <mergeCell ref="B9:M9"/>
    <mergeCell ref="K1:M1"/>
    <mergeCell ref="H2:M2"/>
    <mergeCell ref="H3:M3"/>
  </mergeCells>
  <phoneticPr fontId="0" type="noConversion"/>
  <printOptions horizontalCentered="1"/>
  <pageMargins left="0.78740157480314965" right="0.39370078740157483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2018-02-09T07:55:33Z</cp:lastPrinted>
  <dcterms:created xsi:type="dcterms:W3CDTF">2010-10-13T08:18:32Z</dcterms:created>
  <dcterms:modified xsi:type="dcterms:W3CDTF">2018-02-09T07:59:39Z</dcterms:modified>
</cp:coreProperties>
</file>