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315" windowHeight="12510"/>
  </bookViews>
  <sheets>
    <sheet name="Лист1" sheetId="1" r:id="rId1"/>
  </sheets>
  <definedNames>
    <definedName name="_xlnm._FilterDatabase" localSheetId="0" hidden="1">Лист1!$B$1:$B$429</definedName>
    <definedName name="_xlnm.Print_Titles" localSheetId="0">Лист1!$6:$7</definedName>
    <definedName name="_xlnm.Print_Area" localSheetId="0">Лист1!$A$1:$G$427</definedName>
  </definedNames>
  <calcPr calcId="145621"/>
</workbook>
</file>

<file path=xl/calcChain.xml><?xml version="1.0" encoding="utf-8"?>
<calcChain xmlns="http://schemas.openxmlformats.org/spreadsheetml/2006/main">
  <c r="F389" i="1" l="1"/>
  <c r="D389" i="1"/>
  <c r="C389" i="1"/>
  <c r="F416" i="1" l="1"/>
  <c r="D416" i="1"/>
  <c r="C416" i="1"/>
  <c r="E275" i="1" l="1"/>
  <c r="E274" i="1" l="1"/>
  <c r="E262" i="1"/>
  <c r="D13" i="1" l="1"/>
  <c r="F13" i="1"/>
  <c r="C13" i="1"/>
  <c r="E389" i="1" l="1"/>
  <c r="D89" i="1" l="1"/>
  <c r="E89" i="1"/>
  <c r="F89" i="1"/>
  <c r="C89" i="1"/>
  <c r="F305" i="1" l="1"/>
  <c r="F304" i="1" s="1"/>
  <c r="E305" i="1"/>
  <c r="E304" i="1" s="1"/>
  <c r="D305" i="1"/>
  <c r="D304" i="1" s="1"/>
  <c r="C305" i="1"/>
  <c r="C304" i="1" s="1"/>
  <c r="C57" i="1" l="1"/>
  <c r="D57" i="1"/>
  <c r="F57" i="1"/>
  <c r="C340" i="1" l="1"/>
  <c r="D340" i="1"/>
  <c r="F340" i="1"/>
  <c r="E340" i="1"/>
  <c r="C47" i="1" l="1"/>
  <c r="D47" i="1"/>
  <c r="E47" i="1"/>
  <c r="F47" i="1"/>
  <c r="C221" i="1" l="1"/>
  <c r="D221" i="1"/>
  <c r="E221" i="1"/>
  <c r="F221" i="1"/>
  <c r="D391" i="1" l="1"/>
  <c r="F391" i="1"/>
  <c r="D402" i="1"/>
  <c r="F402" i="1"/>
  <c r="C402" i="1"/>
  <c r="D380" i="1" l="1"/>
  <c r="E380" i="1"/>
  <c r="F380" i="1"/>
  <c r="C380" i="1"/>
  <c r="E416" i="1" l="1"/>
  <c r="D382" i="1"/>
  <c r="E382" i="1"/>
  <c r="F382" i="1"/>
  <c r="C382" i="1"/>
  <c r="D370" i="1"/>
  <c r="E370" i="1"/>
  <c r="F370" i="1"/>
  <c r="C370" i="1"/>
  <c r="C193" i="1" l="1"/>
  <c r="D193" i="1"/>
  <c r="E193" i="1"/>
  <c r="F193" i="1"/>
  <c r="D409" i="1" l="1"/>
  <c r="E409" i="1"/>
  <c r="F409" i="1"/>
  <c r="C409" i="1"/>
  <c r="D425" i="1"/>
  <c r="E425" i="1"/>
  <c r="F425" i="1"/>
  <c r="C425" i="1"/>
  <c r="D418" i="1"/>
  <c r="E418" i="1"/>
  <c r="F418" i="1"/>
  <c r="C418" i="1"/>
  <c r="D407" i="1"/>
  <c r="E407" i="1"/>
  <c r="F407" i="1"/>
  <c r="C407" i="1"/>
  <c r="D376" i="1"/>
  <c r="E376" i="1"/>
  <c r="F376" i="1"/>
  <c r="C376" i="1"/>
  <c r="D373" i="1"/>
  <c r="D372" i="1" s="1"/>
  <c r="E373" i="1"/>
  <c r="E372" i="1" s="1"/>
  <c r="F373" i="1"/>
  <c r="F372" i="1" s="1"/>
  <c r="C373" i="1"/>
  <c r="C372" i="1" s="1"/>
  <c r="D327" i="1"/>
  <c r="E327" i="1"/>
  <c r="F327" i="1"/>
  <c r="C327" i="1"/>
  <c r="D322" i="1"/>
  <c r="E322" i="1"/>
  <c r="F322" i="1"/>
  <c r="C322" i="1"/>
  <c r="D311" i="1"/>
  <c r="E311" i="1"/>
  <c r="F311" i="1"/>
  <c r="C311" i="1"/>
  <c r="D299" i="1"/>
  <c r="E299" i="1"/>
  <c r="F299" i="1"/>
  <c r="C299" i="1"/>
  <c r="D296" i="1"/>
  <c r="E296" i="1"/>
  <c r="F296" i="1"/>
  <c r="C296" i="1"/>
  <c r="D285" i="1"/>
  <c r="D284" i="1" s="1"/>
  <c r="E285" i="1"/>
  <c r="E284" i="1" s="1"/>
  <c r="F285" i="1"/>
  <c r="F284" i="1" s="1"/>
  <c r="C285" i="1"/>
  <c r="D262" i="1"/>
  <c r="F262" i="1"/>
  <c r="F261" i="1" s="1"/>
  <c r="C262" i="1"/>
  <c r="D258" i="1"/>
  <c r="E258" i="1"/>
  <c r="F258" i="1"/>
  <c r="C258" i="1"/>
  <c r="D244" i="1"/>
  <c r="E244" i="1"/>
  <c r="F244" i="1"/>
  <c r="C244" i="1"/>
  <c r="D237" i="1"/>
  <c r="D236" i="1" s="1"/>
  <c r="D235" i="1" s="1"/>
  <c r="E237" i="1"/>
  <c r="E236" i="1" s="1"/>
  <c r="E235" i="1" s="1"/>
  <c r="F237" i="1"/>
  <c r="F236" i="1" s="1"/>
  <c r="F235" i="1" s="1"/>
  <c r="C237" i="1"/>
  <c r="F138" i="1"/>
  <c r="E138" i="1"/>
  <c r="D106" i="1"/>
  <c r="E106" i="1"/>
  <c r="F106" i="1"/>
  <c r="C106" i="1"/>
  <c r="D96" i="1"/>
  <c r="E96" i="1"/>
  <c r="F96" i="1"/>
  <c r="C96" i="1"/>
  <c r="D73" i="1"/>
  <c r="E73" i="1"/>
  <c r="F73" i="1"/>
  <c r="C73" i="1"/>
  <c r="D38" i="1"/>
  <c r="E38" i="1"/>
  <c r="F38" i="1"/>
  <c r="C38" i="1"/>
  <c r="D10" i="1"/>
  <c r="E10" i="1"/>
  <c r="F10" i="1"/>
  <c r="C10" i="1"/>
  <c r="D361" i="1"/>
  <c r="D360" i="1" s="1"/>
  <c r="E361" i="1"/>
  <c r="E360" i="1" s="1"/>
  <c r="F361" i="1"/>
  <c r="F360" i="1" s="1"/>
  <c r="C361" i="1"/>
  <c r="C360" i="1" s="1"/>
  <c r="D355" i="1"/>
  <c r="E355" i="1"/>
  <c r="F355" i="1"/>
  <c r="C355" i="1"/>
  <c r="D352" i="1"/>
  <c r="E352" i="1"/>
  <c r="F352" i="1"/>
  <c r="C352" i="1"/>
  <c r="D348" i="1"/>
  <c r="E348" i="1"/>
  <c r="F348" i="1"/>
  <c r="C348" i="1"/>
  <c r="D330" i="1"/>
  <c r="E330" i="1"/>
  <c r="F330" i="1"/>
  <c r="C330" i="1"/>
  <c r="D301" i="1"/>
  <c r="E301" i="1"/>
  <c r="F301" i="1"/>
  <c r="C301" i="1"/>
  <c r="D302" i="1"/>
  <c r="E302" i="1"/>
  <c r="F302" i="1"/>
  <c r="C302" i="1"/>
  <c r="D279" i="1"/>
  <c r="D275" i="1" s="1"/>
  <c r="F279" i="1"/>
  <c r="F275" i="1" s="1"/>
  <c r="C279" i="1"/>
  <c r="C275" i="1" s="1"/>
  <c r="D230" i="1"/>
  <c r="E230" i="1"/>
  <c r="F230" i="1"/>
  <c r="C230" i="1"/>
  <c r="D216" i="1"/>
  <c r="E216" i="1"/>
  <c r="F216" i="1"/>
  <c r="C216" i="1"/>
  <c r="D174" i="1"/>
  <c r="E174" i="1"/>
  <c r="F174" i="1"/>
  <c r="C174" i="1"/>
  <c r="D160" i="1"/>
  <c r="D159" i="1" s="1"/>
  <c r="E160" i="1"/>
  <c r="E159" i="1" s="1"/>
  <c r="F160" i="1"/>
  <c r="F159" i="1" s="1"/>
  <c r="C160" i="1"/>
  <c r="C159" i="1" s="1"/>
  <c r="D271" i="1" l="1"/>
  <c r="D270" i="1" s="1"/>
  <c r="E271" i="1"/>
  <c r="E270" i="1" s="1"/>
  <c r="F271" i="1"/>
  <c r="F270" i="1" s="1"/>
  <c r="C271" i="1"/>
  <c r="C270" i="1" s="1"/>
  <c r="E295" i="1" l="1"/>
  <c r="F295" i="1"/>
  <c r="E187" i="1" l="1"/>
  <c r="E186" i="1" s="1"/>
  <c r="F187" i="1"/>
  <c r="F186" i="1" s="1"/>
  <c r="E179" i="1"/>
  <c r="E178" i="1" s="1"/>
  <c r="F179" i="1"/>
  <c r="F178" i="1" s="1"/>
  <c r="D150" i="1"/>
  <c r="E150" i="1"/>
  <c r="F150" i="1"/>
  <c r="C150" i="1"/>
  <c r="D125" i="1"/>
  <c r="E125" i="1"/>
  <c r="F125" i="1"/>
  <c r="C125" i="1"/>
  <c r="E112" i="1"/>
  <c r="F112" i="1"/>
  <c r="F105" i="1"/>
  <c r="F104" i="1" s="1"/>
  <c r="D77" i="1"/>
  <c r="E77" i="1"/>
  <c r="F77" i="1"/>
  <c r="C77" i="1"/>
  <c r="E75" i="1"/>
  <c r="F75" i="1"/>
  <c r="E67" i="1"/>
  <c r="F67" i="1"/>
  <c r="D53" i="1"/>
  <c r="E53" i="1"/>
  <c r="F53" i="1"/>
  <c r="C53" i="1"/>
  <c r="E51" i="1"/>
  <c r="F51" i="1"/>
  <c r="E46" i="1"/>
  <c r="F46" i="1"/>
  <c r="E44" i="1"/>
  <c r="E43" i="1" s="1"/>
  <c r="F44" i="1"/>
  <c r="F43" i="1" s="1"/>
  <c r="F30" i="1"/>
  <c r="F29" i="1" s="1"/>
  <c r="F12" i="1"/>
  <c r="E105" i="1"/>
  <c r="E104" i="1" s="1"/>
  <c r="E64" i="1"/>
  <c r="E63" i="1"/>
  <c r="E61" i="1"/>
  <c r="E30" i="1"/>
  <c r="E29" i="1" s="1"/>
  <c r="E19" i="1"/>
  <c r="E17" i="1"/>
  <c r="C30" i="1"/>
  <c r="C29" i="1" s="1"/>
  <c r="D30" i="1"/>
  <c r="D29" i="1" s="1"/>
  <c r="E13" i="1" l="1"/>
  <c r="E12" i="1" s="1"/>
  <c r="E57" i="1"/>
  <c r="E72" i="1"/>
  <c r="F72" i="1"/>
  <c r="F50" i="1"/>
  <c r="E50" i="1"/>
  <c r="F177" i="1"/>
  <c r="E177" i="1"/>
  <c r="D204" i="1"/>
  <c r="E204" i="1"/>
  <c r="E203" i="1" s="1"/>
  <c r="F204" i="1"/>
  <c r="F203" i="1" s="1"/>
  <c r="C204" i="1"/>
  <c r="E198" i="1"/>
  <c r="E197" i="1" s="1"/>
  <c r="F198" i="1"/>
  <c r="F197" i="1" s="1"/>
  <c r="E93" i="1"/>
  <c r="F93" i="1"/>
  <c r="E87" i="1"/>
  <c r="F87" i="1"/>
  <c r="F83" i="1"/>
  <c r="F82" i="1" s="1"/>
  <c r="F274" i="1"/>
  <c r="E84" i="1"/>
  <c r="E83" i="1" s="1"/>
  <c r="E82" i="1" s="1"/>
  <c r="F81" i="1" l="1"/>
  <c r="E81" i="1"/>
  <c r="E242" i="1"/>
  <c r="E241" i="1" s="1"/>
  <c r="F242" i="1"/>
  <c r="E422" i="1"/>
  <c r="F422" i="1"/>
  <c r="E420" i="1"/>
  <c r="F420" i="1"/>
  <c r="E386" i="1"/>
  <c r="F386" i="1"/>
  <c r="E367" i="1"/>
  <c r="F367" i="1"/>
  <c r="D358" i="1"/>
  <c r="E358" i="1"/>
  <c r="F358" i="1"/>
  <c r="C358" i="1"/>
  <c r="E351" i="1"/>
  <c r="F351" i="1"/>
  <c r="E347" i="1"/>
  <c r="F347" i="1"/>
  <c r="E339" i="1"/>
  <c r="F339" i="1"/>
  <c r="D335" i="1"/>
  <c r="D334" i="1" s="1"/>
  <c r="E335" i="1"/>
  <c r="E334" i="1" s="1"/>
  <c r="F335" i="1"/>
  <c r="F334" i="1" s="1"/>
  <c r="C335" i="1"/>
  <c r="C334" i="1" s="1"/>
  <c r="E329" i="1"/>
  <c r="F329" i="1"/>
  <c r="E326" i="1"/>
  <c r="F326" i="1"/>
  <c r="E321" i="1"/>
  <c r="F321" i="1"/>
  <c r="E257" i="1"/>
  <c r="F257" i="1"/>
  <c r="E252" i="1"/>
  <c r="E251" i="1" s="1"/>
  <c r="F252" i="1"/>
  <c r="F251" i="1" s="1"/>
  <c r="E248" i="1"/>
  <c r="E247" i="1" s="1"/>
  <c r="F248" i="1"/>
  <c r="F247" i="1" s="1"/>
  <c r="F241" i="1"/>
  <c r="E146" i="1"/>
  <c r="E145" i="1" s="1"/>
  <c r="F146" i="1"/>
  <c r="F145" i="1" s="1"/>
  <c r="E141" i="1"/>
  <c r="E140" i="1" s="1"/>
  <c r="F141" i="1"/>
  <c r="F140" i="1" s="1"/>
  <c r="E137" i="1"/>
  <c r="F137" i="1"/>
  <c r="D130" i="1"/>
  <c r="E130" i="1"/>
  <c r="F130" i="1"/>
  <c r="C130" i="1"/>
  <c r="D127" i="1"/>
  <c r="E127" i="1"/>
  <c r="F127" i="1"/>
  <c r="C127" i="1"/>
  <c r="E123" i="1"/>
  <c r="F123" i="1"/>
  <c r="E119" i="1"/>
  <c r="E118" i="1" s="1"/>
  <c r="F119" i="1"/>
  <c r="F118" i="1" s="1"/>
  <c r="D116" i="1"/>
  <c r="E116" i="1"/>
  <c r="F116" i="1"/>
  <c r="C116" i="1"/>
  <c r="D114" i="1"/>
  <c r="E114" i="1"/>
  <c r="F114" i="1"/>
  <c r="C114" i="1"/>
  <c r="E56" i="1"/>
  <c r="F56" i="1"/>
  <c r="E404" i="1"/>
  <c r="E402" i="1" s="1"/>
  <c r="E400" i="1"/>
  <c r="E391" i="1" s="1"/>
  <c r="C394" i="1"/>
  <c r="C393" i="1"/>
  <c r="C391" i="1" s="1"/>
  <c r="C141" i="1"/>
  <c r="F375" i="1" l="1"/>
  <c r="F250" i="1"/>
  <c r="E375" i="1"/>
  <c r="E366" i="1"/>
  <c r="E365" i="1" s="1"/>
  <c r="F366" i="1"/>
  <c r="F365" i="1" s="1"/>
  <c r="F240" i="1"/>
  <c r="E240" i="1"/>
  <c r="E320" i="1"/>
  <c r="F320" i="1"/>
  <c r="E136" i="1"/>
  <c r="F136" i="1"/>
  <c r="E122" i="1"/>
  <c r="F122" i="1"/>
  <c r="F111" i="1"/>
  <c r="E111" i="1"/>
  <c r="F354" i="1"/>
  <c r="F350" i="1" s="1"/>
  <c r="E354" i="1"/>
  <c r="E350" i="1" s="1"/>
  <c r="E250" i="1"/>
  <c r="F338" i="1"/>
  <c r="E338" i="1"/>
  <c r="C354" i="1"/>
  <c r="D354" i="1"/>
  <c r="E110" i="1" l="1"/>
  <c r="F110" i="1"/>
  <c r="D318" i="1"/>
  <c r="E318" i="1"/>
  <c r="F318" i="1"/>
  <c r="C318" i="1"/>
  <c r="E267" i="1"/>
  <c r="E266" i="1" s="1"/>
  <c r="F267" i="1"/>
  <c r="F266" i="1" s="1"/>
  <c r="F260" i="1" s="1"/>
  <c r="E261" i="1"/>
  <c r="E229" i="1"/>
  <c r="F229" i="1"/>
  <c r="E220" i="1"/>
  <c r="F220" i="1"/>
  <c r="E213" i="1"/>
  <c r="F213" i="1"/>
  <c r="E260" i="1" l="1"/>
  <c r="E212" i="1"/>
  <c r="F212" i="1"/>
  <c r="E149" i="1" l="1"/>
  <c r="F149" i="1"/>
  <c r="E95" i="1"/>
  <c r="F95" i="1"/>
  <c r="E209" i="1"/>
  <c r="E208" i="1" s="1"/>
  <c r="F209" i="1"/>
  <c r="F208" i="1" s="1"/>
  <c r="E192" i="1"/>
  <c r="F192" i="1"/>
  <c r="E165" i="1"/>
  <c r="E164" i="1" s="1"/>
  <c r="F165" i="1"/>
  <c r="F164" i="1" s="1"/>
  <c r="C99" i="1"/>
  <c r="D99" i="1"/>
  <c r="E99" i="1"/>
  <c r="E98" i="1" s="1"/>
  <c r="F99" i="1"/>
  <c r="F98" i="1" s="1"/>
  <c r="E86" i="1"/>
  <c r="F86" i="1"/>
  <c r="D69" i="1"/>
  <c r="E69" i="1"/>
  <c r="E66" i="1" s="1"/>
  <c r="E55" i="1" s="1"/>
  <c r="F69" i="1"/>
  <c r="F66" i="1" s="1"/>
  <c r="F55" i="1" s="1"/>
  <c r="C69" i="1"/>
  <c r="E37" i="1"/>
  <c r="F37" i="1"/>
  <c r="D41" i="1"/>
  <c r="D40" i="1" s="1"/>
  <c r="E41" i="1"/>
  <c r="E40" i="1" s="1"/>
  <c r="F41" i="1"/>
  <c r="F40" i="1" s="1"/>
  <c r="C41" i="1"/>
  <c r="C40" i="1" s="1"/>
  <c r="E9" i="1"/>
  <c r="E8" i="1" s="1"/>
  <c r="F9" i="1"/>
  <c r="F8" i="1" s="1"/>
  <c r="E28" i="1" l="1"/>
  <c r="F28" i="1"/>
  <c r="F191" i="1"/>
  <c r="E191" i="1"/>
  <c r="F148" i="1"/>
  <c r="E148" i="1"/>
  <c r="E85" i="1"/>
  <c r="F85" i="1"/>
  <c r="D314" i="1" l="1"/>
  <c r="D313" i="1" s="1"/>
  <c r="E314" i="1"/>
  <c r="E313" i="1" s="1"/>
  <c r="F314" i="1"/>
  <c r="F313" i="1" s="1"/>
  <c r="C314" i="1"/>
  <c r="C313" i="1" s="1"/>
  <c r="E310" i="1"/>
  <c r="F310" i="1"/>
  <c r="E308" i="1"/>
  <c r="E307" i="1" s="1"/>
  <c r="F308" i="1"/>
  <c r="F307" i="1" s="1"/>
  <c r="E298" i="1"/>
  <c r="F298" i="1"/>
  <c r="C289" i="1"/>
  <c r="C288" i="1" s="1"/>
  <c r="E289" i="1"/>
  <c r="E288" i="1" s="1"/>
  <c r="F289" i="1"/>
  <c r="F288" i="1" s="1"/>
  <c r="E173" i="1"/>
  <c r="F173" i="1"/>
  <c r="E169" i="1"/>
  <c r="E168" i="1" s="1"/>
  <c r="F169" i="1"/>
  <c r="F168" i="1" s="1"/>
  <c r="E287" i="1" l="1"/>
  <c r="F287" i="1"/>
  <c r="F167" i="1"/>
  <c r="E167" i="1"/>
  <c r="E427" i="1" s="1"/>
  <c r="F427" i="1" l="1"/>
  <c r="D386" i="1"/>
  <c r="D420" i="1"/>
  <c r="D422" i="1"/>
  <c r="D351" i="1"/>
  <c r="D350" i="1" s="1"/>
  <c r="D367" i="1"/>
  <c r="D339" i="1"/>
  <c r="D347" i="1"/>
  <c r="D326" i="1"/>
  <c r="D329" i="1"/>
  <c r="D321" i="1"/>
  <c r="D308" i="1"/>
  <c r="D307" i="1" s="1"/>
  <c r="D310" i="1"/>
  <c r="D289" i="1"/>
  <c r="D288" i="1" s="1"/>
  <c r="D295" i="1"/>
  <c r="D298" i="1"/>
  <c r="D274" i="1"/>
  <c r="D261" i="1"/>
  <c r="D267" i="1"/>
  <c r="D266" i="1" s="1"/>
  <c r="D252" i="1"/>
  <c r="D251" i="1" s="1"/>
  <c r="D257" i="1"/>
  <c r="D248" i="1"/>
  <c r="D247" i="1" s="1"/>
  <c r="D242" i="1"/>
  <c r="D241" i="1" s="1"/>
  <c r="D220" i="1"/>
  <c r="D229" i="1"/>
  <c r="D214" i="1"/>
  <c r="D203" i="1"/>
  <c r="D209" i="1"/>
  <c r="D208" i="1" s="1"/>
  <c r="D198" i="1"/>
  <c r="D197" i="1" s="1"/>
  <c r="D192" i="1"/>
  <c r="D187" i="1"/>
  <c r="D189" i="1"/>
  <c r="D179" i="1"/>
  <c r="D178" i="1" s="1"/>
  <c r="D173" i="1"/>
  <c r="D169" i="1"/>
  <c r="D168" i="1" s="1"/>
  <c r="D165" i="1"/>
  <c r="D164" i="1" s="1"/>
  <c r="D149" i="1"/>
  <c r="D146" i="1"/>
  <c r="D145" i="1" s="1"/>
  <c r="D141" i="1"/>
  <c r="D140" i="1" s="1"/>
  <c r="D138" i="1"/>
  <c r="D137" i="1" s="1"/>
  <c r="D123" i="1"/>
  <c r="D122" i="1" s="1"/>
  <c r="D119" i="1"/>
  <c r="D118" i="1" s="1"/>
  <c r="D112" i="1"/>
  <c r="D111" i="1" s="1"/>
  <c r="D105" i="1"/>
  <c r="D104" i="1" s="1"/>
  <c r="D98" i="1"/>
  <c r="D95" i="1"/>
  <c r="D93" i="1"/>
  <c r="D87" i="1"/>
  <c r="D83" i="1"/>
  <c r="D82" i="1" s="1"/>
  <c r="D75" i="1"/>
  <c r="D72" i="1" s="1"/>
  <c r="D67" i="1"/>
  <c r="D56" i="1"/>
  <c r="D51" i="1"/>
  <c r="D50" i="1" s="1"/>
  <c r="D46" i="1"/>
  <c r="D44" i="1"/>
  <c r="D43" i="1" s="1"/>
  <c r="D37" i="1"/>
  <c r="D12" i="1"/>
  <c r="D9" i="1"/>
  <c r="D375" i="1" l="1"/>
  <c r="D287" i="1"/>
  <c r="D366" i="1"/>
  <c r="D365" i="1" s="1"/>
  <c r="D240" i="1"/>
  <c r="D28" i="1"/>
  <c r="D320" i="1"/>
  <c r="D191" i="1"/>
  <c r="D186" i="1"/>
  <c r="D177" i="1" s="1"/>
  <c r="D167" i="1"/>
  <c r="D148" i="1"/>
  <c r="D136" i="1"/>
  <c r="D86" i="1"/>
  <c r="D85" i="1" s="1"/>
  <c r="D8" i="1"/>
  <c r="D110" i="1"/>
  <c r="D260" i="1"/>
  <c r="D338" i="1"/>
  <c r="D66" i="1"/>
  <c r="D213" i="1"/>
  <c r="D212" i="1" s="1"/>
  <c r="D250" i="1"/>
  <c r="D81" i="1"/>
  <c r="C146" i="1" l="1"/>
  <c r="C145" i="1" l="1"/>
  <c r="C267" i="1"/>
  <c r="C266" i="1" l="1"/>
  <c r="C198" i="1" l="1"/>
  <c r="C46" i="1" l="1"/>
  <c r="C169" i="1" l="1"/>
  <c r="C367" i="1" l="1"/>
  <c r="C366" i="1" l="1"/>
  <c r="C365" i="1" s="1"/>
  <c r="C284" i="1"/>
  <c r="C420" i="1" l="1"/>
  <c r="C386" i="1"/>
  <c r="C252" i="1"/>
  <c r="C168" i="1"/>
  <c r="C179" i="1"/>
  <c r="C187" i="1"/>
  <c r="C189" i="1"/>
  <c r="C192" i="1"/>
  <c r="C197" i="1"/>
  <c r="C209" i="1"/>
  <c r="C214" i="1"/>
  <c r="C220" i="1"/>
  <c r="C229" i="1"/>
  <c r="C119" i="1"/>
  <c r="C123" i="1"/>
  <c r="C122" i="1" s="1"/>
  <c r="C186" i="1" l="1"/>
  <c r="C236" i="1"/>
  <c r="C235" i="1" s="1"/>
  <c r="C208" i="1"/>
  <c r="C173" i="1"/>
  <c r="C167" i="1" s="1"/>
  <c r="C203" i="1"/>
  <c r="C178" i="1"/>
  <c r="C257" i="1"/>
  <c r="C213" i="1"/>
  <c r="C191" i="1" l="1"/>
  <c r="C177" i="1"/>
  <c r="C212" i="1"/>
  <c r="C44" i="1" l="1"/>
  <c r="C67" i="1"/>
  <c r="C66" i="1" s="1"/>
  <c r="C43" i="1" l="1"/>
  <c r="C295" i="1" l="1"/>
  <c r="C298" i="1"/>
  <c r="C165" i="1"/>
  <c r="C164" i="1" s="1"/>
  <c r="C422" i="1" l="1"/>
  <c r="C375" i="1" s="1"/>
  <c r="C83" i="1" l="1"/>
  <c r="C82" i="1" s="1"/>
  <c r="C75" i="1"/>
  <c r="C72" i="1" s="1"/>
  <c r="C93" i="1" l="1"/>
  <c r="C242" i="1" l="1"/>
  <c r="C241" i="1" s="1"/>
  <c r="C112" i="1" l="1"/>
  <c r="C111" i="1" s="1"/>
  <c r="C51" i="1"/>
  <c r="C50" i="1" s="1"/>
  <c r="C308" i="1" l="1"/>
  <c r="C307" i="1" l="1"/>
  <c r="C37" i="1" l="1"/>
  <c r="C28" i="1" s="1"/>
  <c r="C326" i="1" l="1"/>
  <c r="C347" i="1" l="1"/>
  <c r="C339" i="1"/>
  <c r="C248" i="1"/>
  <c r="C118" i="1"/>
  <c r="C110" i="1" s="1"/>
  <c r="C247" i="1" l="1"/>
  <c r="C240" i="1" s="1"/>
  <c r="C338" i="1"/>
  <c r="D55" i="1" l="1"/>
  <c r="D427" i="1" s="1"/>
  <c r="C261" i="1" l="1"/>
  <c r="C87" i="1" l="1"/>
  <c r="C86" i="1" s="1"/>
  <c r="C310" i="1" l="1"/>
  <c r="C287" i="1" s="1"/>
  <c r="C351" i="1" l="1"/>
  <c r="C350" i="1" s="1"/>
  <c r="C329" i="1" l="1"/>
  <c r="C321" i="1"/>
  <c r="C149" i="1"/>
  <c r="C148" i="1" s="1"/>
  <c r="C140" i="1"/>
  <c r="C138" i="1"/>
  <c r="C105" i="1"/>
  <c r="C104" i="1" s="1"/>
  <c r="C98" i="1"/>
  <c r="C81" i="1"/>
  <c r="C320" i="1" l="1"/>
  <c r="C137" i="1"/>
  <c r="C136" i="1" s="1"/>
  <c r="C9" i="1"/>
  <c r="C95" i="1" l="1"/>
  <c r="C85" i="1" s="1"/>
  <c r="C12" i="1" l="1"/>
  <c r="C8" i="1" s="1"/>
  <c r="C56" i="1" l="1"/>
  <c r="C274" i="1"/>
  <c r="C250" i="1" l="1"/>
  <c r="C260" i="1"/>
  <c r="C55" i="1"/>
  <c r="C427" i="1" l="1"/>
</calcChain>
</file>

<file path=xl/sharedStrings.xml><?xml version="1.0" encoding="utf-8"?>
<sst xmlns="http://schemas.openxmlformats.org/spreadsheetml/2006/main" count="524" uniqueCount="420">
  <si>
    <t xml:space="preserve">Пояснения </t>
  </si>
  <si>
    <t>№ ГП и ПП</t>
  </si>
  <si>
    <t xml:space="preserve"> Государственная программа "Развитие здравоохранения в Ярославской области"</t>
  </si>
  <si>
    <t>902 Департамент культуры ЯО</t>
  </si>
  <si>
    <t>Остатки федеральных средств</t>
  </si>
  <si>
    <t>25.0</t>
  </si>
  <si>
    <t xml:space="preserve"> Государственная программа "Развитие сельского хозяйства в Ярославской области"</t>
  </si>
  <si>
    <t>25.1</t>
  </si>
  <si>
    <t>Областная целевая программа "Развитие агропромышленного комплекса Ярославской области"</t>
  </si>
  <si>
    <t>25.7</t>
  </si>
  <si>
    <t>Ведомственная целевая программа департамента ветеринарии Ярославской области</t>
  </si>
  <si>
    <t>25.8</t>
  </si>
  <si>
    <t>Областная целевая программа "Устойчивое развитие сельских территорий Ярославской области"</t>
  </si>
  <si>
    <t>Государственная программа "Развитие культуры и туризма в Ярославской области"</t>
  </si>
  <si>
    <t>Областная целевая программа "Развитие туризма и отдыха в Ярославской области"</t>
  </si>
  <si>
    <t xml:space="preserve"> Государственная программа "Экономическое развитие и инновационная экономика в Ярославской области"</t>
  </si>
  <si>
    <t>Областная целевая программа "Стимулирование инвестиционной деятельности в Ярославской области"</t>
  </si>
  <si>
    <t>Ведомственная целевая программа департамента инвестиционной политики Ярославской области</t>
  </si>
  <si>
    <t>36.0</t>
  </si>
  <si>
    <t>Государственная программа "Создание условий для эффективного управления региональными и муниципальными финансами в Ярославской области"</t>
  </si>
  <si>
    <t>04.0</t>
  </si>
  <si>
    <t>Государственная программа "Доступная среда в Ярославской области"</t>
  </si>
  <si>
    <t>04.1</t>
  </si>
  <si>
    <t>07.0</t>
  </si>
  <si>
    <t>Государственная программа "Содействие занятости населения Ярославской области"</t>
  </si>
  <si>
    <t>07.1</t>
  </si>
  <si>
    <t>Ведомственная целевая программа "Содействие занятости населения Ярославской области"</t>
  </si>
  <si>
    <t>934 Департамент государственной службы занятости населения ЯО</t>
  </si>
  <si>
    <t>Государственная программа "Обеспечение общественного порядка и противодействие преступности на территории Ярославской области"</t>
  </si>
  <si>
    <t>948 Департамент региональной безопасности ЯО</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</si>
  <si>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</si>
  <si>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10.4</t>
  </si>
  <si>
    <t>904 Департамент информатизации и связи ЯО</t>
  </si>
  <si>
    <t>920 Правительство ЯО</t>
  </si>
  <si>
    <t>Государственная программа "Информационное общество в Ярославской области"</t>
  </si>
  <si>
    <t xml:space="preserve">Областная целевая программа "Гармонизация межнациональных отношений в Ярославской области" </t>
  </si>
  <si>
    <t xml:space="preserve">Ведомственная целевая программа департамента финансов Ярославской области    </t>
  </si>
  <si>
    <t>906 Департамент финансов ЯО</t>
  </si>
  <si>
    <t>Мероприятия по управлению государственным  имуществом Ярославской области</t>
  </si>
  <si>
    <t>911 Департамент имущественных и земельных отношений ЯО</t>
  </si>
  <si>
    <t>Непрограммные расходы</t>
  </si>
  <si>
    <t>901 Департамент здравоохранения  и фармации ЯО</t>
  </si>
  <si>
    <t>Итого</t>
  </si>
  <si>
    <t>Ведомственная целевая программа департамента здравоохранения и фармации Ярославской области</t>
  </si>
  <si>
    <t>Государственная программа "Развитие образования и молодежная политика в Ярославской области"</t>
  </si>
  <si>
    <t>Ведомственная целевая программа департамента образования Ярославской области</t>
  </si>
  <si>
    <t>903 Департамент образования ЯО</t>
  </si>
  <si>
    <t>Ведомственная целевая программа "Реализация государственной молодежной политики"</t>
  </si>
  <si>
    <t>Государственная программа "Социальная поддержка населения Ярославской области"</t>
  </si>
  <si>
    <t>Ведомственная целевая программа "Социальная поддержка населения Ярославской области"</t>
  </si>
  <si>
    <t>909 Департамент труда и социальной поддержки населения ЯО</t>
  </si>
  <si>
    <t>03.2</t>
  </si>
  <si>
    <t xml:space="preserve"> Региональная программа "Социальная  поддержка пожилых граждан в  Ярославской области"</t>
  </si>
  <si>
    <t>Областная целевая программа "Семья и дети Ярославии"</t>
  </si>
  <si>
    <t>Ведомственная целевая программа департамента культуры Ярославской области</t>
  </si>
  <si>
    <t>Государственная программа "Развитие физической культуры и спорта в Ярославской области"</t>
  </si>
  <si>
    <t>Ведомственная целевая программа "Физическая культура и спорт в Ярославской области"</t>
  </si>
  <si>
    <t>Областная целевая программа "Развитие материально-технической базы физической культуры и спорта Ярославской области"</t>
  </si>
  <si>
    <t>22 4</t>
  </si>
  <si>
    <t>Областная целевая программа "Развитие информационного общества Ярославской области"</t>
  </si>
  <si>
    <t>924 Департамент  строительства ЯО</t>
  </si>
  <si>
    <t>02.2</t>
  </si>
  <si>
    <t>Областная целевая программа "Обеспечение доступности дошкольного образования в Ярославской области"</t>
  </si>
  <si>
    <t>Государственная программа "Обеспечение доступным и комфортным жильем населения Ярославской области"</t>
  </si>
  <si>
    <t>Региональная адресная программа по переселению граждан из аварийного жилищного фонда Ярославской области</t>
  </si>
  <si>
    <t>Государственная программа "Охрана окружающей среды в Ярославской области"</t>
  </si>
  <si>
    <t>Региональная программа "Развитие водохозяйственного комплекса Ярославской области в 2013-2020 годах"</t>
  </si>
  <si>
    <t>Ведомственная целевая программа департамента жилищно-коммунального комплекса Ярославской области</t>
  </si>
  <si>
    <t>Государственная программа "Развитие дорожного хозяйства и транспорта в Ярославской области"</t>
  </si>
  <si>
    <t>Областная целевая программа "Комплексные меры противодействия злоупотреблению наркотиками и их незаконному обороту"</t>
  </si>
  <si>
    <t>946 Департамент общественных связей ЯО</t>
  </si>
  <si>
    <t>Государственная программа "Развитие промышленности в Ярославской области и повышение ее конкурентноспособности"</t>
  </si>
  <si>
    <t>Областная целевая программа "Развитие промышленности Ярославской области и повышение ее конкурентоспособности"</t>
  </si>
  <si>
    <t>Государственная программа "Развитие институтов гражданского общества в Ярославской области"</t>
  </si>
  <si>
    <t>23.0</t>
  </si>
  <si>
    <t>16.0</t>
  </si>
  <si>
    <t>Государственная программа "Государственные и муниципальные услуги Ярославской области"</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</si>
  <si>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</si>
  <si>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37.0</t>
  </si>
  <si>
    <t>37.1</t>
  </si>
  <si>
    <t>Государственная программа "Развитие системы государственного управления на территории Ярославской области"</t>
  </si>
  <si>
    <t>38.0</t>
  </si>
  <si>
    <t>Областная целевая программа "Противодействие коррупции в Ярославской области"</t>
  </si>
  <si>
    <t>38.2</t>
  </si>
  <si>
    <t>Государственная программа "Местное самоуправление в Ярославской области"</t>
  </si>
  <si>
    <t>Областная целевая программа "Реформирование принципов организации деятельности органов местного самоуправления Ярославской области"</t>
  </si>
  <si>
    <t>39.0</t>
  </si>
  <si>
    <t>39.1</t>
  </si>
  <si>
    <t>Областная целевая программа "Развитие транспортной системы Ярославской области"</t>
  </si>
  <si>
    <t>Ведомственная целевая программа "Управление охраной окружающей среды и рациональным природопользованием в Ярославской области"</t>
  </si>
  <si>
    <t>25.2</t>
  </si>
  <si>
    <t>Региональная программа "Поддержка начинающих фермеров Ярославской области"</t>
  </si>
  <si>
    <t>25.3</t>
  </si>
  <si>
    <t>Региональная программа "Развитие семейных животноводческих ферм на база крестьянских (фермерских) хозяйств"</t>
  </si>
  <si>
    <t>25.5</t>
  </si>
  <si>
    <t>Ведомственная целевая программа "Сохранность региональных автомобильных дорог Ярославской области"</t>
  </si>
  <si>
    <t>Ведомственная целевая программа "Обеспечение функционирования государственного казенного учреждения Ярославской области "Безопасный регион"</t>
  </si>
  <si>
    <t>10.3</t>
  </si>
  <si>
    <t>Областная целевая программа "Создание системы обеспечения вызова экстренных оперативных служб через единый номер "112" на базе единых дежурно-диспетчерских служб муниципальных образований в Ярославской области"</t>
  </si>
  <si>
    <t>22.7</t>
  </si>
  <si>
    <t>Реализация принципов открытого государственного управления</t>
  </si>
  <si>
    <t>37.2</t>
  </si>
  <si>
    <t>Ведомственная целевая программа "Обеспечение функционирования многофункциональных центров предоставления государственных и муниципальных услуг"</t>
  </si>
  <si>
    <t>38.3</t>
  </si>
  <si>
    <t>Организация оказания бесплатной юридической помощи</t>
  </si>
  <si>
    <t>25.6</t>
  </si>
  <si>
    <t>927 Департамент транспорта ЯО</t>
  </si>
  <si>
    <t>951 Департамент ветеринарии ЯО</t>
  </si>
  <si>
    <t>905 Департамент агропромышленного комплекса и потребительского рынка ЯО</t>
  </si>
  <si>
    <t>933 Департамент государственного заказа ЯО</t>
  </si>
  <si>
    <t>937 Инспекция государственного строительного надзора ЯО</t>
  </si>
  <si>
    <t>938 Департамент охраны окружающей среды и природопользования ЯО</t>
  </si>
  <si>
    <t>Ведомственная целевая программа "Транспортное обслуживание населения Ярославской области"</t>
  </si>
  <si>
    <t>957 Департамент охраны объектов культурного наследия ЯО</t>
  </si>
  <si>
    <t>Областная целевая программа "Развитие сети автомобильных дорог в Ярославской области"</t>
  </si>
  <si>
    <t xml:space="preserve">Региональная программа "Доступная среда" </t>
  </si>
  <si>
    <t>Ведомственная целевая программа департамента строительства ЯО</t>
  </si>
  <si>
    <t>Областная целевая программа "Профилактика правонарушений в Ярославской области"</t>
  </si>
  <si>
    <t>Ведомственная целевая программа "Реализация государственной политики в области гражданской защиты и пожарной безопасности"</t>
  </si>
  <si>
    <t>12.1</t>
  </si>
  <si>
    <t>Региональная программа "Развитие водоснабжения, водоотведения и очистки сточных вод Ярославской области"</t>
  </si>
  <si>
    <t>Региональная программа "Развитие комплексной системы обращения с твердыми коммунальными отходами на территории Ярославской области"</t>
  </si>
  <si>
    <t>Областная целевая программа "Развитие субъектов малого и среднего предпринимательства Ярославской области"</t>
  </si>
  <si>
    <t>36.3</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</si>
  <si>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</si>
  <si>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36.6</t>
  </si>
  <si>
    <t>Ведомственная целевая программа "Обеспечение государственных закупок Ярославской области"</t>
  </si>
  <si>
    <t>955 Аппарат Уполномоченного по защите прав предпринимателей в ЯО</t>
  </si>
  <si>
    <t>16.4</t>
  </si>
  <si>
    <t>941 Департамент инвестиций и промышленности ЯО</t>
  </si>
  <si>
    <t>958 Аппарат Уполномоченного по правам человека в ЯО</t>
  </si>
  <si>
    <t>02.4</t>
  </si>
  <si>
    <t>Областная целевая программа "Повышение эффективности и качества профессионального образования ЯО"</t>
  </si>
  <si>
    <t xml:space="preserve">Увеличение областных средств </t>
  </si>
  <si>
    <t>Строительство и реконструкция объектов культурного назначения</t>
  </si>
  <si>
    <t>Наименование</t>
  </si>
  <si>
    <t>Ведомственная целевая программа департамента имущественных и земельных отношений Ярославской области</t>
  </si>
  <si>
    <t>39.6</t>
  </si>
  <si>
    <t>Реализация мероприятий инициативного бюджетирования на территории Ярославской области</t>
  </si>
  <si>
    <t>Региональная программа "Комплексное развитие транспортной инфраструктуры городской агломерации "Ярославская"</t>
  </si>
  <si>
    <t>908 Департамент жилищно-коммунального хозяйства, энергетики и регулирования тарифов  ЯО</t>
  </si>
  <si>
    <t>950 Департамент туризма ЯО</t>
  </si>
  <si>
    <t>908 Департамент жилищно-коммунального хозяйства, энергетики и регулирования тарифов ЯО</t>
  </si>
  <si>
    <t>923 Департамент по физической культуре, спорту и молодежной политике ЯО</t>
  </si>
  <si>
    <t>959 Аппарат Уполномоченного по правам ребенка в ЯО</t>
  </si>
  <si>
    <t>10.6</t>
  </si>
  <si>
    <t>Областная целевая программа "Развитие региональной системы оповещения Ярославской области"</t>
  </si>
  <si>
    <t>Областная целевая программа "Обеспечение эпизоотического благополучия территории Ярославской области по африканской чуме свиней, бешенству и другим заразным и особо опасным болезням животных"</t>
  </si>
  <si>
    <t>Федеральные средства</t>
  </si>
  <si>
    <t>01.0</t>
  </si>
  <si>
    <t>01.1</t>
  </si>
  <si>
    <t>01.3</t>
  </si>
  <si>
    <t>02.0</t>
  </si>
  <si>
    <t>02.1</t>
  </si>
  <si>
    <t>03.0</t>
  </si>
  <si>
    <t>03.1</t>
  </si>
  <si>
    <t>03.3</t>
  </si>
  <si>
    <t>05.0</t>
  </si>
  <si>
    <t>05.2</t>
  </si>
  <si>
    <t>05.3</t>
  </si>
  <si>
    <t>08.4</t>
  </si>
  <si>
    <t>10.0</t>
  </si>
  <si>
    <t>11.0</t>
  </si>
  <si>
    <t>11.1</t>
  </si>
  <si>
    <t>11.3</t>
  </si>
  <si>
    <t>11.4</t>
  </si>
  <si>
    <t>12.0</t>
  </si>
  <si>
    <t>12.4</t>
  </si>
  <si>
    <t>13.0</t>
  </si>
  <si>
    <t>13.1</t>
  </si>
  <si>
    <t>13.2</t>
  </si>
  <si>
    <t>14.0</t>
  </si>
  <si>
    <t>14.2</t>
  </si>
  <si>
    <t>14.4</t>
  </si>
  <si>
    <t>14.6</t>
  </si>
  <si>
    <t>15.0</t>
  </si>
  <si>
    <t>15.1</t>
  </si>
  <si>
    <t>15.6</t>
  </si>
  <si>
    <t>22.0</t>
  </si>
  <si>
    <t>23.3</t>
  </si>
  <si>
    <t>23.5</t>
  </si>
  <si>
    <t>24.0</t>
  </si>
  <si>
    <t>24.1</t>
  </si>
  <si>
    <t>24.5</t>
  </si>
  <si>
    <t>36.1</t>
  </si>
  <si>
    <t>50.0</t>
  </si>
  <si>
    <t>Приложение 3</t>
  </si>
  <si>
    <t>к пояснительной записке</t>
  </si>
  <si>
    <t>руб.</t>
  </si>
  <si>
    <t>08.0</t>
  </si>
  <si>
    <t xml:space="preserve">Уменьшение областных средств </t>
  </si>
  <si>
    <t xml:space="preserve">Информация по внесению изменений в Закон Ярославской области 
"Об областном бюджете на 2018 год и на плановый период 2019 и 2020 годов" 
</t>
  </si>
  <si>
    <t>Природоохранные мероприятия</t>
  </si>
  <si>
    <t>Субсидия на государственное задание подведомственному учреждению</t>
  </si>
  <si>
    <t>Реализация мероприятий по проекту "Комплексная экологическая реабилитация озера Неро в Ростовском муниципальном районе"</t>
  </si>
  <si>
    <t xml:space="preserve">Мероприятия, направленные на поддержку племенного животноводства </t>
  </si>
  <si>
    <t xml:space="preserve">Субсидирование % ставок по привлеченным краткосрочным кредитам </t>
  </si>
  <si>
    <t xml:space="preserve">Субсидии на поддержку сельскохозяйственного производства </t>
  </si>
  <si>
    <t>Реализация мероприятий по строительству медицинских организаций Ярославской области</t>
  </si>
  <si>
    <t>Реализация мероприятий по строительству дошкольных образовательных организаций за счет средств областного бюджета</t>
  </si>
  <si>
    <t>02.3</t>
  </si>
  <si>
    <t>Строительство и реконструкция зданий образовательных организаций</t>
  </si>
  <si>
    <t>Субсидия на реализацию мероприятий по строительству и реконструкции зданий образовательных организаций Ярославской области</t>
  </si>
  <si>
    <t>Реализация отдельных функций и полномочий в области социальной поддержки пожилых граждан</t>
  </si>
  <si>
    <t>Субсидия на обеспечение мероприятий по переселению граждан из аварийного жилищного фонда на приобретение жилых помещений, площадь которых больше площади занимаемых помещений, за счет средств областного бюджета</t>
  </si>
  <si>
    <t>Содержание и обеспечение деятельности казенного учреждения</t>
  </si>
  <si>
    <t>Предупреждение и ликвидация последствий чрезвычайных ситуаций и стихийных бедствий природного и техногенного характера</t>
  </si>
  <si>
    <t>Содержание объектов капитального строительства с момента ввода в эксплуатацию до передачи эксплуатирующей организации</t>
  </si>
  <si>
    <t>Субсидия на реконструкцию объектов культурного назначения за счет средств областного бюджета</t>
  </si>
  <si>
    <t>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t>
  </si>
  <si>
    <t>Субсидия на реализацию мероприятий по строительству и реконструкции объектов теплоснабжения</t>
  </si>
  <si>
    <t>Субсидия на реализацию мероприятий по строительству объектов газификации</t>
  </si>
  <si>
    <t>Межбюджетные трансферты</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</si>
  <si>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</si>
  <si>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</si>
  <si>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Иные бюджетные ассигнования</t>
  </si>
  <si>
    <t xml:space="preserve">Межбюджетные трансферты  
</t>
  </si>
  <si>
    <t>Капитальные вложения в объекты государственной (муниципальной) собственности</t>
  </si>
  <si>
    <t xml:space="preserve">Капитальные вложения в объекты государственной (муниципальной) собственности  
</t>
  </si>
  <si>
    <t>Увеличение ассигнований на погашение кредиторской задолженности за размещение в средствах массовой информации социальных роликов</t>
  </si>
  <si>
    <t>Увеличение ассигнований на погашение кредиторской задолженности за установку видеокамер</t>
  </si>
  <si>
    <t xml:space="preserve">Увеличение ассигнований на погашение кредиторской задолженности  с филиалом в Ярославской и Костромской областях ПАО "Ростелеком" на поставку программно-технических комплексов для оснащения удаленных автоматизированных рабочих мест с учетом пуско-наладки и подключения к центру обработки вызовов системы обеспечения вызова экстренных оперативных служб через единый номер «112» на территории Ярославской области </t>
  </si>
  <si>
    <t>Увеличение ассигнований на погашение кредиторской задолженности  по проектным работам по газификации системы теплоснабжения</t>
  </si>
  <si>
    <t>ГБУ "Электронный регион"</t>
  </si>
  <si>
    <t>Увеличение ассигнований на погашение кредиторской задолженности за 2017 год за предоставление статинформации</t>
  </si>
  <si>
    <t xml:space="preserve">Увеличение ассигнований на погашение кредиторской задолженности 2017 года </t>
  </si>
  <si>
    <t>ГБУ ЯО "Центр кадастровой оценки"</t>
  </si>
  <si>
    <t>Субсидия Адвокатской палате Ярославской области</t>
  </si>
  <si>
    <t>38.5</t>
  </si>
  <si>
    <t>Субсидия Ассоциации"Совет муниципальных образований"</t>
  </si>
  <si>
    <t>Закупка товаров, работ, услуг</t>
  </si>
  <si>
    <t>Субсидия на реализацию мероприятий инициативного бюджетирования на территории Ярославской области</t>
  </si>
  <si>
    <t>Увеличение ассигнований на выполнение судебных решений по испонительным листам</t>
  </si>
  <si>
    <t>Содержание депутатов Государственной Думы РФ и их помощников</t>
  </si>
  <si>
    <t>Увеличение ассигнований на уплату пеней по решению суда</t>
  </si>
  <si>
    <t>Увеличение ассигнований в связи с уточнением командировочных расходов</t>
  </si>
  <si>
    <t>Мероприятия по оборудованию объектов жилищного фонда и дворовых территорий для инвалидов с ограниченными возможностями передвижения</t>
  </si>
  <si>
    <t>Определение нормативов накопления твердых коммунальных отходов</t>
  </si>
  <si>
    <t xml:space="preserve">Субвенция на освобождение от оплаты стоимости проезда лиц, находящихся под диспансерным наблюдением в связи с туберкулезом, и больных туберкулезом </t>
  </si>
  <si>
    <t>Субвенция на освобождение от оплаты стоимости проезда детей из многодетных семей</t>
  </si>
  <si>
    <t>Мероприятия по обеспечению мобилизационной готовности экономики</t>
  </si>
  <si>
    <t>Субсидии на иные цели бюджетным и автономным учреждениям</t>
  </si>
  <si>
    <t>Социальная поддержка Героев Советского Союза, Героев Российской Федерации и полных кавалеров ордена Славы, социальная поддержка Героев Социалистического Труда, Героев Труда Российской Федерации и полных кавалеров ордена Трудовой Славы за счет средств Пенсионного фонда Российской Федерации</t>
  </si>
  <si>
    <t>Субвенция на осуществление переданных полномочий Российской Федерации по назначению и осуществлению ежемесячной выплаты в связи с рождением (усыновлением) первого ребенка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</si>
  <si>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</si>
  <si>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Укрепление материально-технической базы организаций социального обслуживания населения, оказание адресной социальной помощи неработающим пенсионерам, обучение компьютерной грамотности неработающих пенсионеров</t>
  </si>
  <si>
    <t>Субсидия на проведение капитального ремонта муниципальных учреждений культуры</t>
  </si>
  <si>
    <t>Субсидия на укрепление материально-технической базы муниципальных учреждений физической культуры и спорта</t>
  </si>
  <si>
    <t>Субсидия на развитие сети плоскостных спортивных сооружений в муниципальных образованиях Ярославской области</t>
  </si>
  <si>
    <t>Увеличение ассигнований на погашение кредиторской задолженности за 2017 год</t>
  </si>
  <si>
    <t>Перераспределение ассигнований в связи с изменениями федерального законодательства (постановление Правительства РФ от 13.12.2017 № 1544)</t>
  </si>
  <si>
    <t>Увеличение ассигнований на погашение кредиторской задолженности по государственным контрактам за выполненные работы в 2017 году</t>
  </si>
  <si>
    <t xml:space="preserve">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t>
  </si>
  <si>
    <t>950  Департамент туризма ЯО</t>
  </si>
  <si>
    <t xml:space="preserve">Увеличение ассигнований на погашение кредиторской задолженности на приобретение оборудования в рамках субсидии на иные цели </t>
  </si>
  <si>
    <t>Увеличение ассигнований на погашение кредиторской задолженности за проведенные работы по совершенствованию программного обеспечения в рамках субсидии на иные цели</t>
  </si>
  <si>
    <t>Увеличение ассигнований на погашение кредиторской задолженности за проведение противопожарных мероприятий в рамках субсидии на иные цели</t>
  </si>
  <si>
    <t>Увеличение ассигнований на частичную оплату неисполненных обязательств по контрактам 2017 года на содержание центров занятости</t>
  </si>
  <si>
    <t>Увеличение ассигнований на частичное погашение кредиторской задолженности за проведение ремонта и обслуживания высокотехнологичного или дорогостоящего медицинского оборудования, вышедшего из строя, в рамках субсидии на иные цели</t>
  </si>
  <si>
    <t>Увеличение бюджетных ассигнований с целью погашения кредиторской задолженности за 2017 год перед негосударственным образовательным учреждением за оказание услуг по образовательным программам среднего профессионального образования</t>
  </si>
  <si>
    <t xml:space="preserve">Увеличение ассигнований на погашение кредиторской задолженности бюджетных и автономных учреждений образования по обязательствам 2017 года на приобретение оборудования, проведение противопожарных и антитеррористических мероприятий, питание обучающихся в учреждениях профессионального образования, проведение мероприятий с воспитанниками </t>
  </si>
  <si>
    <t xml:space="preserve">Увеличение ассигнований в соответствии с постановлением Правления Пенсионного Фонда Российской Федерации от 21.12.2017 № 814-п                                                                                                                                                                                                                                                                                                                                                                                                                                                                                                                                                                                                                                                                                                                                                                                                                                                         </t>
  </si>
  <si>
    <t xml:space="preserve">Увеличение ассигнований в соответствии с постановлением Правления Пенсионного Фонда РФ от 15.12.2017 № 801-п                                                                                                                                                                                                                                                                                                          (софинансирование расходов на проведение работ по капитальному ремонту государственного бюджетного учреждения социального обслуживания Ярославской области)                                                                                                                                                                                                                                                                                                                                                                                                                                                                                                                                                  </t>
  </si>
  <si>
    <t>Увеличение ассигнований на погашение кредиторской задолженности государственного автономного учреждения здравоохранения Ярославской области "Детский санаторий "Искра" по обязательствам 2017 года за приобретение оборудования</t>
  </si>
  <si>
    <t>36.4</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</si>
  <si>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</si>
  <si>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 xml:space="preserve">Увеличение ассигнований с целью оплаты по исполнительным листам </t>
  </si>
  <si>
    <t>Увеличение ассигнований (распоряжение Правительства Российской Федерации от 15.12.2017 № 2831-р):
- по объекту "Реконструкция тренировочной площадки - стадион "Шинник" к чемпионату мира 2018 года, г. Ярославль, площадь Труда, д.3 в сумме 66 890 тыс.руб.,
- по объекту "Реконструкция тренировочной площадки - стадион "Славнефть" к чемпионату мира 2018 года, г. Ярославль, улица Гагарина, д.1а в сумме 28 990 тыс.руб.</t>
  </si>
  <si>
    <t xml:space="preserve">Увеличение ассигнований на погашение кредиторской задолженности по государственному контракту 2017 года  </t>
  </si>
  <si>
    <t>Увеличение ассигнований на оплату кредиторской задолженности в части обслуживания и сопровождения портала "Народное единство"</t>
  </si>
  <si>
    <t>Субсидия на поддержку элитного семеноводства</t>
  </si>
  <si>
    <t>25.4</t>
  </si>
  <si>
    <t>Субсидия на производство сырья льна</t>
  </si>
  <si>
    <t>Увеличение бюджетных ассигнований на приобретение ГАУ "Многофункциональный центр" биометрических комплексов для выдачи заграничных паспортов нового поколения</t>
  </si>
  <si>
    <t>Увеличение ассигнований на оплату труда с начислениями по ГАУ "Многофункциональный центр" в связи с приведением в соответствие с установленными нормативами</t>
  </si>
  <si>
    <t>Увеличение ассигнований на погашение кредиторской задолженности Адвокатской палаты Ярослаской области за оказанные услуги по предоставлению бесплатной юридической помощи</t>
  </si>
  <si>
    <t>Увеличение ассигнований для оплаты судебных издержек и пеней по исполнительным листам департамента здравоохранения и фармации Ярославской области</t>
  </si>
  <si>
    <t>Увеличение ассигнований на погашение кредиторской задолженности по оказанию услуг на предоставление метеорологических данных по государственному контракту 2017 года</t>
  </si>
  <si>
    <t>949 Инспекция административно-технического  надзора  ЯО</t>
  </si>
  <si>
    <t>917 Избирательная комиссия  ЯО</t>
  </si>
  <si>
    <t>Увеличение ассигнований на оплату кредиторской задолженности 2017 года за выполненные работы и услуги</t>
  </si>
  <si>
    <t xml:space="preserve">Увеличение ассигнований в связи с установлением годового лимита подлежащих возмещению расходов по использованию служебного транспорта </t>
  </si>
  <si>
    <t>Увеличение ассигнований на погашение кредиторской задолженности ГАУ "Многофункциональный центр" за обновление защитной сети передачи данных, создание систем видеонаблюдения, ремонтные работы для размещения филиала ГАУ "Многофункциональный центр" в городе Ростове</t>
  </si>
  <si>
    <t>Увеличение ассигнований на исполнение судебных решений по исполнительным листам</t>
  </si>
  <si>
    <t>Увеличение ассигнований на погашение кредиторской задолженности в части содержания ГКУ "Центр координации информатизации Ярославской области"</t>
  </si>
  <si>
    <t>Увеличение ассигнований на погашение кредиторской задолженности за  приобретение и установку технических средств системы оповещения</t>
  </si>
  <si>
    <t>Увеличение ассигнований на погашение кредиторской задолженности по мероприятиям по поддержке в постоянной готовности региональной автоматизированной системы центрального оповещения в Ярославской области</t>
  </si>
  <si>
    <t>Увеличение ассигнований на погашение кредиторской задолженности в части деятельности учреждений в сфере пожарной безопасности</t>
  </si>
  <si>
    <t>Увеличение ассигнований на погашение кредиторской задолженности за приобретение оперативно-технических и специальных средств контроля и связи</t>
  </si>
  <si>
    <t>Региональная программа "Развитие льняного комплекса Ярославской области"</t>
  </si>
  <si>
    <t>Ведомственная целевая программа департамента агропромышленного комплекса и потребительского рынка Ярославской области</t>
  </si>
  <si>
    <t>Увеличение бюджетных ассигнований на увеличение уставного капитала ОАО "Аэропорт Туношна"</t>
  </si>
  <si>
    <t xml:space="preserve">Увеличение ассигнований на погашение кредиторской задолженности за услуги по сопровождению программы для ЭВМ "Система автоматизированного рабочего места муниципального образования", используемой для функционирования системы "Региональный регистр муниципальных нормативных актов" и повышение квалификации муниципальных служащих  </t>
  </si>
  <si>
    <t xml:space="preserve">Увеличение ассигнований на погашение кредиторской задолженности за выполненные работы в 2017 году
</t>
  </si>
  <si>
    <t xml:space="preserve">Уменьшение расходов с целью переноса ассигнований на строительство газовой блочно-модульной котельной в Переславском районе
</t>
  </si>
  <si>
    <t>36.8</t>
  </si>
  <si>
    <t>36.7</t>
  </si>
  <si>
    <t xml:space="preserve">923 Департамент по физической культуре, спорту и молодежной политике ЯО
</t>
  </si>
  <si>
    <t>931 Департамент государственного жилищного надзора ЯО</t>
  </si>
  <si>
    <t xml:space="preserve">Увеличение ассигнований в соответствии с распоряжением Правительства Российской Федерации от 27.12.2017 № 2965-р "О распределении в 2018 году субвенций, предоставляемых из федерального бюджета бюджетам субъектов Российской Федерации и бюджету города Байконура на финансовое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t>
  </si>
  <si>
    <t>Увеличение ассигнований на погашение кредиторской задолженности областного государственного бюджетного учреждения здравоохранения "Костромская областная психиатрическая больница" по обязательствам 2017 года за проведение стационарной судебно-психиатрической и комплексной психолого-психиатрической экспертизы лиц, содержащихся под стражей</t>
  </si>
  <si>
    <t xml:space="preserve">Увеличение ассигнований по объекту "Строительство корпуса больницы для детской поликлиники ГУЗ ЯО "Клиническая больница № 2" (проектные работы) на погашение кредиторской задолженности                                                                                                                                                                                   </t>
  </si>
  <si>
    <t>02.5</t>
  </si>
  <si>
    <t>02.6</t>
  </si>
  <si>
    <t>Областная целевая программа "Патриотическое воспитание и допризывная подготовка граждан Российской Федерации, проживающих на территории Ярославской области"</t>
  </si>
  <si>
    <t xml:space="preserve">Увеличение ассигнований на погашение кредиторской задолженности по государственным контрактам </t>
  </si>
  <si>
    <t>Стационарные учреждения социального обслуживания для граждан пожилого возраста и инвалидов</t>
  </si>
  <si>
    <t>Стационарные учреждения социального обслуживания для граждан пожилого возраста и инвалидов (ГКУ социального обслуживания Ярославской области Гаврилов-Ямский детский дом-интернат для умственно отсталых детей)</t>
  </si>
  <si>
    <t>Прочие учреждения в сфере социальной политики (ГКУ социального обслуживания Ярославской области социально-реабилитационный центр для несовершеннолетних)</t>
  </si>
  <si>
    <t>Субсидии на иные цели</t>
  </si>
  <si>
    <t>Прочие учреждения в сфере социальной политики (ГБУ социального обслуживания Ярославской области социально-оздоровительный центр "Чайка", "Центр социального обслуживания граждан пожилого возраста и инвалидов")</t>
  </si>
  <si>
    <t xml:space="preserve">Увеличение ассигнований на погашение кредиторской задолженности за 2017 год и исполнение по судебным решениям </t>
  </si>
  <si>
    <t>08.3</t>
  </si>
  <si>
    <t>08.6</t>
  </si>
  <si>
    <t>Увеличение ассигнований для погашения кредиторской задолженности за 2017 год</t>
  </si>
  <si>
    <t>Увеличение ассигнований на погашение кредиторской задолженности перед поставщиками ГКУ "Безопасный регион"</t>
  </si>
  <si>
    <t xml:space="preserve">Увеличение ассигнований на оплату неисполненных обязательств по соглашениям 2017 года с физкультурно-спортивными некоммерческими организациями </t>
  </si>
  <si>
    <t>14.5</t>
  </si>
  <si>
    <t>15.3</t>
  </si>
  <si>
    <t>ГКУ "Центр координации информатизации Ярославской области"</t>
  </si>
  <si>
    <t>24.2</t>
  </si>
  <si>
    <t>24.4</t>
  </si>
  <si>
    <t>24.6</t>
  </si>
  <si>
    <t xml:space="preserve">Увеличение ассигнований за счет средств федерального бюджета на реализацию приоритетного проекта "Безопасные и качественные дороги" </t>
  </si>
  <si>
    <t>Перераспределение ассигнований с региональной программы "Развитие льняного комплекса Ярославской области" в связи с изменениями федерального законодательства (постановление Правительства РФ от 13.12.2017 № 1544)</t>
  </si>
  <si>
    <t xml:space="preserve">Увеличение ассигнований на оплату обязательств подлежащих исполнению в 2017 году </t>
  </si>
  <si>
    <t>Государственное казенное учреждение</t>
  </si>
  <si>
    <t>Увеличение ассигнований на завершение обучения победителей проекта "Муниципальная команда Губернатора области"</t>
  </si>
  <si>
    <t>Увеличение ассигнований на погашение кредиторской задолженности 2017 года</t>
  </si>
  <si>
    <t>Увеличение ассигнований на проведение конкурса на лучшую участковую избирательную комиссию муниципального образования</t>
  </si>
  <si>
    <t>Увеличение бюджетных ассигнований на оплату кредиторской задолженности 2017 года на  освещение деятельности органов власти в средствах массовой информации</t>
  </si>
  <si>
    <t xml:space="preserve">Увеличение ассигнований в соответствии с распоряжением Правительства Российской Федерации от 30.12.2017 № 3008-рп (предоставление ежемесячной выплаты в связи с рождением (усыновлением) первого ребенка)                                                                                                                                                                                                                                                                                                                                                                                                                                                                                                                                                                                                                                                                                                                                                                                                                                                                                                                                                                                                                                                                                                                                                                                                                                                                                                                                                        </t>
  </si>
  <si>
    <t xml:space="preserve">Увеличение ассигнований для создания резерва продовольствия </t>
  </si>
  <si>
    <t>Увеличение ассигнований на уплату неустойки и госпошлины за поставку автобусов в пользу ООО "ЯрКамп"</t>
  </si>
  <si>
    <t>05.1</t>
  </si>
  <si>
    <t>Увеличение ассигнований на погашение кредиторской задолженности за выполненные работы 2017 года</t>
  </si>
  <si>
    <t xml:space="preserve">Увеличение бюджетных ассигнований на погашение кредиторской задолженности по содержанию и ремонту                                                                                                                                                                                                                                                                                                                                                  </t>
  </si>
  <si>
    <t xml:space="preserve">Увеличение ассигнований на погашение кредиторской задолженности 2017 года по субсидии на содержание улично-дорожной сети города Ярославля и субсидии по капитальному ремонту дорожных объектов муниципальной собственности </t>
  </si>
  <si>
    <t>Увеличение бюджетных ассигнований:                                                                                                                                                                                                                     - 53 000,0 тыс.руб. на завершение работ по ул. Дорожная в г. Переславль-Залесский,                                                                                                                                                  - 11 000,0 тыс.руб. на обеспечение софинансирования из областного бюджета по субсидии на реконструкцию моста через реку Которосль в г.Ярославле</t>
  </si>
  <si>
    <r>
      <t xml:space="preserve">Увеличение ассигнований на государственную поддержку малого и среднего предпринимательства за счет средств федерального бюджета. </t>
    </r>
    <r>
      <rPr>
        <b/>
        <sz val="10"/>
        <rFont val="Times New Roman"/>
        <family val="1"/>
        <charset val="204"/>
      </rPr>
      <t>Аналогичные изменения произвести в 2019 году: федеральный бюджет в сумме 3 161,7 тыс. руб., областной бюджет -1 291,4 тыс. руб.;  в 2020 году - федеральный бюджет в сумме 3 300,5 тыс. руб., областной бюджет -  1 348,1 тыс. руб.</t>
    </r>
  </si>
  <si>
    <r>
      <t xml:space="preserve">Увеличение ассигнований на государственную поддержку малого и среднего предпринимательства за счет средств федерального бюджета. </t>
    </r>
    <r>
      <rPr>
        <b/>
        <sz val="10"/>
        <rFont val="Times New Roman"/>
        <family val="1"/>
        <charset val="204"/>
      </rPr>
      <t>Аналогичные изменения произвести в 2019 году: федеральный бюджет в сумме 26 583,6 тыс. руб., областной бюджет -10 858,1 тыс. руб.;  в 2020 году: федеральный бюджет в сумме 35 756,4 тыс. руб., областной бюджет - 14 604,7 тыс. руб.</t>
    </r>
  </si>
  <si>
    <r>
      <t xml:space="preserve">Увеличение ассигнований на государственную поддержку малого и среднего предпринимательства </t>
    </r>
    <r>
      <rPr>
        <b/>
        <sz val="10"/>
        <rFont val="Times New Roman"/>
        <family val="1"/>
        <charset val="204"/>
      </rPr>
      <t>в 2019 году за счет средств федерального бюджета в сумме 101 542,8 тыс. руб., областного бюджета 41 475,2 тыс. руб.</t>
    </r>
  </si>
  <si>
    <t>Увеличение ассигнований на погашение кредиторской задолженности ГБУ "Электронный регион" за выполнение работ по развитию  государственной системы "Единый портал государственных  и муниципальных услуг"</t>
  </si>
  <si>
    <t xml:space="preserve">Увеличение бюджетных ассигнований на дооборудование автоматизированной информационной системы ГАУ "Многофункциональный центр" (приобретение аппаратной платформы для Application Firewall и специализированного программного обеспечения) и проведение аттестационных работ в рамках осуществления мероприятий по защите информации </t>
  </si>
  <si>
    <t>Увеличение ассигнований на погашение кредиторской задолженности по государственным контрактам за выполненные работы (оказанные услуги)</t>
  </si>
  <si>
    <t xml:space="preserve">Увеличение ассигнований на оплату кредиторской задолженности  за выполненные работы по созданию автоматизированной информационной системы инспектирования жилищного фонда Ярославской области </t>
  </si>
  <si>
    <t xml:space="preserve">Увеличение ассигнований на погашение кредиторской задолженности по муниципальным контрактам за проведение капитального ремонта муниципальных домов культуры </t>
  </si>
  <si>
    <t>Областная целевая программа "Развитие материально-технической базы медицинских организаций Ярославской области"</t>
  </si>
  <si>
    <t>Увеличение ассигнований по обязательствам 2017 года за поставку вакцин частично в целях погашения кредиторской задолженности и проведения закупочных процедур в первом полугодии 2018 года</t>
  </si>
  <si>
    <t xml:space="preserve">Увеличение ассигнований на погашение кредиторской задолженности по обязательствам 2017 года за услуги связи, приобретение программного обеспечения и оборудования в целях совершенствования программного обеспечения по информационной безопасности </t>
  </si>
  <si>
    <t>Увеличение ассигнований на погашение кредиторской задолженности за проведение мероприятий по хранению вакцин, их выдаче и развозке в медицинские организации Ярослаской области в рамках субсидии на иные цели</t>
  </si>
  <si>
    <t xml:space="preserve">Предоставление грантов в форме субсидий организациям, осуществляющим образовательную деятельность </t>
  </si>
  <si>
    <t xml:space="preserve">Увеличение ассигнований на погашение кредиторской задолженности перед ПАО "Ростелеком" за обеспечение доступа школ Ярославской области к сети Интернет </t>
  </si>
  <si>
    <t xml:space="preserve">Увеличение ассигнований по объекту "Строительство спального корпуса с очистными сооружениями государственного бюджетного учреждения социального обслуживания Ярославской области "Кривецкий специальный дом-интернат для престарелых и инвалидов" Мышкинского муниципального района с целью погашения кредиторской задолженности 2017 года                                                                                </t>
  </si>
  <si>
    <t xml:space="preserve"> Реализация мероприятий в рамках обласной целевой программы "Семья и дети Ярославии"</t>
  </si>
  <si>
    <t>Увеличение ассигнований на погашение кредиторской задолженности по неисполненным обязательствам 2017 года за проведенные мероприятия в рамках областной целевой программы и проведение закупочных процедур в 1 полугодии 2018 года</t>
  </si>
  <si>
    <t>Региональная программа "Стимулирование развития жилищного строительства на территории Ярославской области"</t>
  </si>
  <si>
    <r>
      <t xml:space="preserve">Увеличение ассигнований, предусмотренных Федеральном законом от 05.12.2017 № 362-ФЗ "О федеральном бюджете на 2018 и на плановый период 2019 и 2020 годов".
</t>
    </r>
    <r>
      <rPr>
        <b/>
        <sz val="10"/>
        <rFont val="Times New Roman"/>
        <family val="1"/>
        <charset val="204"/>
      </rPr>
      <t>Увеличение ассигнований в 2019 году - в сумме 14 687,4 тыс.руб.,                                                    в 2020 году- в сумме 14 683,9 тыс.руб.</t>
    </r>
  </si>
  <si>
    <r>
      <t xml:space="preserve">Увеличение ассигнований, предусмотренных Федеральным законом от 05.12.2017 № 362-ФЗ "О федеральном бюджете на 2018 и на плановый период 2019 и 2020 годов".
</t>
    </r>
    <r>
      <rPr>
        <b/>
        <sz val="10"/>
        <rFont val="Times New Roman"/>
        <family val="1"/>
        <charset val="204"/>
      </rPr>
      <t xml:space="preserve">Увеличение ассигнований в 2019 году - в сумме 11 315 тыс.руб.,                                                      в 2020 году- в сумме 11 312,6 тыс.руб. </t>
    </r>
  </si>
  <si>
    <t xml:space="preserve">Субвенция гражданам на приобретение жилья, обеспечение жильем отдельных категорий граждан, установленных Федеральным законом от 12 января 1995 года № 5-ФЗ "О ветеранах" </t>
  </si>
  <si>
    <t xml:space="preserve">Субвенция гражданам на приобретение жилья, обеспечение жильем отдельных категорий граждан, установленных Федеральным законом от 24 ноября 1995 года № 181-ФЗ "О социальной защите инвалидов в Российской Федерации" </t>
  </si>
  <si>
    <t xml:space="preserve">Расходы по профессиональному обучению безработных граждан </t>
  </si>
  <si>
    <t>Увеличение ассигнований на погашение кредиторской задолжености за 2017 год</t>
  </si>
  <si>
    <t>Увеличение ассигнований по объекту "Реконструкция здания по адресу:                                                               г. Переславль-Залесский, пл. Народная, д. 8 для размещения городского культурно-досугового центра" с целью погашения кредиторской задолженности 2017 года</t>
  </si>
  <si>
    <t xml:space="preserve"> Государственная программа "Обеспечение качественными коммунальными услугами населения Ярославской области"</t>
  </si>
  <si>
    <t>Региональная программа "Газификация и модернизация жилищно-коммунального хозяйства, промышленных и иных организаций Ярославской области"</t>
  </si>
  <si>
    <t xml:space="preserve">Увеличение ассигнований на погашение кредиторской задолженности за 2017 год </t>
  </si>
  <si>
    <t xml:space="preserve">Ведомственная целевая программа департамента информатизации и связи Ярославской области </t>
  </si>
  <si>
    <t>ГКУ "Центр координации информатизации Ярославской области",                                        ГБУ "Электронный регион",                                       ГБУ "Информационно-аналитический центр "Геоинформационные и навигационные системы""</t>
  </si>
  <si>
    <t>Увеличение ассигнований на оплату труда с начислениями по подведомственным учреждениям департамента в связи с приведением в соответствие с установленными нормативами</t>
  </si>
  <si>
    <t xml:space="preserve">Увеличение ассигнований на погашение кредиторской задолженности перед поставщиками за оказанные услуги по организации и проведение конкурсов в ИТ-сфере, за оказание услуг по повышению компьютерной грамотности, за поставку серверного оборудования, за поставку шлюза и программных средств защищенного доступа </t>
  </si>
  <si>
    <t>Увеличение бюджетных ассигнований на разработку рабочих проектов по строительству и реконструкцию сельских дорог</t>
  </si>
  <si>
    <t>Субсидия на возмещение затрат транспортных предприятий, осуществляющих пассажирские перевозки по регулируемым тарифам</t>
  </si>
  <si>
    <t>Перераспределение ассигнований на областную целевую программу "Развитие агропромышленного комплекса Ярославской области" в связи с изменениями федерального законодательства (постановление Правительства РФ от 13.12.2017                                        № 1544)</t>
  </si>
  <si>
    <t xml:space="preserve">Увеличение дотации на реализацию мероприятий, предусмотренных нормативными правовыми актами органов государственной власти Ярославской области, в связи с необходимостью исполнения отдельных решений Правительства Ярославской области </t>
  </si>
  <si>
    <t xml:space="preserve">Увеличение ассигнований на создание подведомственного департаменту государственного заказа Ярослаской области государственного казенного учреждения по централизации закупок в Ярославской области </t>
  </si>
  <si>
    <t xml:space="preserve">Увеличение ассигнований в связи с передачей полномочий органам государственной власти Ярославской области в сфере рекламы </t>
  </si>
  <si>
    <t>Областная целевая программа "Развитие государственной гражданской и муниципальной службы в Ярославской области"</t>
  </si>
  <si>
    <t xml:space="preserve">Увеличение ассигнований в связи с изменением норматива на материальное обеспечение деятельности члена Совета Федерации Федерального Собрания Российской Федерации и его помощников (распоряжение председателя СФ ФС РФ от 08.12.2017 № 232 рп-СФ) </t>
  </si>
  <si>
    <t>Содержание членов СФ ФС РФ и их помощников</t>
  </si>
  <si>
    <t xml:space="preserve">ГКУЯО "Учреждение по содержанию и эксплуатации административных зданий" </t>
  </si>
  <si>
    <t>ГКУ ЯО "Учреждение по содержанию и эксплуатации административных зданий"</t>
  </si>
  <si>
    <t xml:space="preserve">ГКУ ЯО "Государственный архив" </t>
  </si>
  <si>
    <t xml:space="preserve">Увеличение средств на выполнение монтажа оборудования в целях технической укрепленности и усиления мер по антитеррористической безопасности в административных зданиях Ярославской области </t>
  </si>
  <si>
    <t xml:space="preserve">Увеличение ассигнований на погашение кредиторской задолженности по государственным контрактам за выполненные работы (оказанные услуги), поставленный товар в 2017 году </t>
  </si>
  <si>
    <t>Увеличение  ассигнований на сумму кредиторской задолженности 2017 года по обеспечению деятельности Общественной палаты Ярослаской области</t>
  </si>
  <si>
    <t>Субсидия ГАУ "Информационное агентство "Верхняя Волга"</t>
  </si>
  <si>
    <t>Увеличение ассигнований на погашение кредиторской задолженности по обязательствам 2017 года за приобретение санаторно-курортных путевок в целях долечивания больных в ЗАО "Санаторий имени Воровского"</t>
  </si>
  <si>
    <t>Субсидия на иные цели государственного задания ГБУ ЯО "Яроблтранском"</t>
  </si>
  <si>
    <t>Увеличение ассигнований на погашение кредиторской задолженности по предоставлению субсидии на иные цели</t>
  </si>
  <si>
    <t xml:space="preserve">Увеличение ассигнований на погашение кредиторской задолженности за проведенные работы </t>
  </si>
  <si>
    <t xml:space="preserve">Субсидия бюджетным и автономным учреждениям </t>
  </si>
  <si>
    <t>Увеличение ассигнований на погашение  кредиторской задолженности подведомственных учреждений в рамках субсидии на иные цели</t>
  </si>
  <si>
    <t xml:space="preserve">Увеличение ассигнований на погашение  кредиторской задолженности за 2017 год в части реализации мероприятий по патриотическому воспитанию граждан </t>
  </si>
  <si>
    <t xml:space="preserve">Увеличение ассигнований на погашение  кредиторской задолженности за 2017 год </t>
  </si>
  <si>
    <t>Увеличение ассигнований на погашение  кредиторской задолженности за 2017 год</t>
  </si>
  <si>
    <t>Увеличение ассигнований на погашение  кредиторской задолженности за 2017 год, а также на реализацию мероприятий по адаптации объектов жилищного фонда</t>
  </si>
  <si>
    <t>Увеличение ассигнований на погашение  кредиторской задолженности в рамках оказания дополнительной государственной поддержки (грантов) в области театрального и музыкального искусства</t>
  </si>
  <si>
    <t>Увеличение ассигнований на погашение  кредиторской задолженности за выполненные реставрационные работы на объект культурного наследия "Мучной гостиный двор" ГАУК ЯО "Рыбинский музей-заповедник"</t>
  </si>
  <si>
    <t>Увеличение ассигнований на погашение  кредиторской задолженности за выполненные противоаварийные работы в ГАУК ЯО "Музей-заповедник Н.А.Некрасова "Карабиха"</t>
  </si>
  <si>
    <t>Увеличение ассигнований на погашение  кредиторской задолженности за разработку проектно-сметной документации и ремонтные работы в ГАУК ЯО "Областная библиотека им.Н.А. Некрасова"</t>
  </si>
  <si>
    <t>Увеличение ассигнований на погашение  задолженности за приобретение оборудования для ГУК ЯО "Ярославский театр юного зрителя"</t>
  </si>
  <si>
    <t xml:space="preserve">Увеличение ассигнований на погашение  кредиторской задолженности за посещение спектаклей социально-незащищенными категориями граждан для ФГУК "Российский государственный академический театр драмы имени Федора Волкова" </t>
  </si>
  <si>
    <t>Увеличение ассигнований на погашение  кредиторской задолжености за выполненные в 2017 году работы</t>
  </si>
  <si>
    <t>Увеличение ассигнований на погашение  кредиторской задолженности по государственному заданию за 2017 год</t>
  </si>
  <si>
    <t>Увеличение ассигнований на погашение  кредиторской задолженности за предоставленные услуги средств массовой информации</t>
  </si>
  <si>
    <t>Увеличение ассигнований на погашение  кредиторской задолженности по муниципальному контракту на ремонт футбольного поля для Ярославского футбольного клуба "Шинник"</t>
  </si>
  <si>
    <t>Увеличение ассигнований на погашение  кредиторской задолженности по обустройству плоскостного спортсооружения в Ярославском муниципальном районе (Заволжское поселение, село Спас-Виталий)</t>
  </si>
  <si>
    <t xml:space="preserve">Увеличение ассигнований на погашение  кредиторской задолженности  по обязательствам 2017 года по единовременным компенсационным выплатам медицинским работникам </t>
  </si>
  <si>
    <t xml:space="preserve">Увеличение ассигнований в сумме  кредиторской задолженности по обязательствам 2017 года за поставку лекарственных средств льготным категориям граждан, имеющим право на льготное лекарственное обеспечение в соответствии с постановлением Правительства Российской Федерации от 30.07.1994 № 890 </t>
  </si>
  <si>
    <t>Увеличение ассигнований на погашение  кредиторской задолженности по обязательствам 2017 года ГКУЗ ЯО "Медицинский центр мобилизационных резервов "Резерв"</t>
  </si>
  <si>
    <t>Увеличение ассигнований кредиторской задолженности учреждений здравоохранения, сложившейся в рамках исполнения государственного задания</t>
  </si>
  <si>
    <t xml:space="preserve">Увеличение ассигнований в связи с необходимостью доработки информационной системы "Единый социальный регистр населения Ярославской области" в целях взаимодействия с государственной информационной системой жилищно-коммунального хозяйства в сумме 2600 тыс.руб. и единой государственной информационной системой социального обеспечения в сумме 1000 тыс.руб. для предоставления информации о мерах социальной поддержки отдельным категориям граждан в соответствии с изменениями законодательства с 1 января 2018 года
</t>
  </si>
  <si>
    <t>Увеличение ассигнований на погашение кредиторской задолженности ГБУЗ ЯО "Ярославская областная клиническая наркологическая больница" по обязательствам 2017 года за приобретение оборудования, расходных материалов</t>
  </si>
  <si>
    <t>Увеличение ассигнований на погашение кредиторской задолженности за предоставление видеоматериалов по терроризму и экстримизму</t>
  </si>
  <si>
    <t>Субсидия Ассоциации "Совет муниципальных образований"</t>
  </si>
  <si>
    <t>Увеличение ассигнований по объекту "Строительство здания школы с инженерными коммуникациями. г. Ярославль, Кировский район,                                                                  ул. Б. Октябрьская, д.64а" с целью погашения кредиторской задолженности 2017 года</t>
  </si>
  <si>
    <t>Увеличение ассигнований на предоставление субсидии Спасо-Яковлевскому монастырю города Ростова на проведение ремонтно-реставрационных работ</t>
  </si>
  <si>
    <t>Погашение кредиторской задолженности по смете расходов Правительства области</t>
  </si>
  <si>
    <t>Увеличение ассигнований на приведение в соответствие с установленными нормативами начислений во внебюджетные фонды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</si>
</sst>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
    <numFmt numFmtId="166" formatCode="#,##0.0"/>
    <numFmt numFmtId="167" formatCode="000"/>
    <numFmt numFmtId="168" formatCode="#,##0.00;[Red]\-#,##0.00;0.00"/>
  </numFmts>
  <fonts count="2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family val="2"/>
      <charset val="204"/>
    </font>
    <font>
      <sz val="10"/>
      <name val="Arial Cyr"/>
      <charset val="204"/>
    </font>
    <font>
      <i/>
      <sz val="10"/>
      <name val="Times New Roman"/>
      <family val="1"/>
      <charset val="204"/>
    </font>
    <font>
      <sz val="10"/>
      <name val="Times New Roman"/>
      <family val="1"/>
      <charset val="204"/>
    </font>
    <font>
      <sz val="12"/>
      <name val="Times New Roman"/>
      <family val="1"/>
      <charset val="204"/>
    </font>
    <font>
      <i/>
      <sz val="12"/>
      <name val="Times New Roman"/>
      <family val="1"/>
      <charset val="204"/>
    </font>
    <font>
      <b/>
      <sz val="10"/>
      <name val="Times New Roman"/>
      <family val="1"/>
      <charset val="204"/>
    </font>
    <font>
      <b/>
      <sz val="11"/>
      <name val="Times New Roman"/>
      <family val="1"/>
      <charset val="204"/>
    </font>
    <font>
      <b/>
      <sz val="14"/>
      <name val="Times New Roman"/>
      <family val="1"/>
      <charset val="204"/>
    </font>
    <font>
      <sz val="11"/>
      <name val="Times New Roman"/>
      <family val="1"/>
      <charset val="204"/>
    </font>
    <font>
      <b/>
      <sz val="12"/>
      <name val="Times New Roman"/>
      <family val="1"/>
      <charset val="204"/>
    </font>
    <font>
      <b/>
      <i/>
      <sz val="10"/>
      <name val="Times New Roman"/>
      <family val="1"/>
      <charset val="204"/>
    </font>
    <font>
      <sz val="9"/>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1">
    <xf numFmtId="0" fontId="0" fillId="0" borderId="0"/>
    <xf numFmtId="0" fontId="9" fillId="0" borderId="0"/>
    <xf numFmtId="0" fontId="8" fillId="0" borderId="0"/>
    <xf numFmtId="0" fontId="8" fillId="0" borderId="0"/>
    <xf numFmtId="0" fontId="8" fillId="0" borderId="0"/>
    <xf numFmtId="0" fontId="8" fillId="0" borderId="0"/>
    <xf numFmtId="164" fontId="10" fillId="0" borderId="0" applyFont="0" applyFill="0" applyBorder="0" applyAlignment="0" applyProtection="0"/>
    <xf numFmtId="0" fontId="8" fillId="0" borderId="0"/>
    <xf numFmtId="0" fontId="8" fillId="0" borderId="0"/>
    <xf numFmtId="0" fontId="7" fillId="0" borderId="0"/>
    <xf numFmtId="0" fontId="6" fillId="0" borderId="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9">
    <xf numFmtId="0" fontId="0" fillId="0" borderId="0" xfId="0"/>
    <xf numFmtId="0" fontId="12" fillId="2" borderId="1" xfId="3" applyNumberFormat="1" applyFont="1" applyFill="1" applyBorder="1" applyAlignment="1" applyProtection="1">
      <alignment horizontal="left" vertical="top" wrapText="1"/>
      <protection hidden="1"/>
    </xf>
    <xf numFmtId="49" fontId="12" fillId="2" borderId="1" xfId="0" applyNumberFormat="1" applyFont="1" applyFill="1" applyBorder="1" applyAlignment="1">
      <alignment horizontal="left" vertical="center" wrapText="1"/>
    </xf>
    <xf numFmtId="0" fontId="11" fillId="2" borderId="1" xfId="3" applyNumberFormat="1" applyFont="1" applyFill="1" applyBorder="1" applyAlignment="1" applyProtection="1">
      <alignment horizontal="left" vertical="top" wrapText="1"/>
      <protection hidden="1"/>
    </xf>
    <xf numFmtId="0" fontId="11" fillId="2" borderId="1" xfId="0" applyFont="1" applyFill="1" applyBorder="1" applyAlignment="1" applyProtection="1">
      <alignment horizontal="left" vertical="top" wrapText="1"/>
      <protection hidden="1"/>
    </xf>
    <xf numFmtId="49" fontId="12" fillId="2" borderId="1" xfId="0" applyNumberFormat="1" applyFont="1" applyFill="1" applyBorder="1" applyAlignment="1">
      <alignment vertical="top" wrapText="1"/>
    </xf>
    <xf numFmtId="0" fontId="11" fillId="2" borderId="1" xfId="5" applyNumberFormat="1" applyFont="1" applyFill="1" applyBorder="1" applyAlignment="1" applyProtection="1">
      <alignment vertical="top" wrapText="1"/>
      <protection hidden="1"/>
    </xf>
    <xf numFmtId="3" fontId="13" fillId="2" borderId="1" xfId="0" applyNumberFormat="1" applyFont="1" applyFill="1" applyBorder="1" applyAlignment="1">
      <alignment wrapText="1"/>
    </xf>
    <xf numFmtId="166" fontId="13" fillId="2" borderId="1" xfId="0" applyNumberFormat="1" applyFont="1" applyFill="1" applyBorder="1" applyAlignment="1">
      <alignment wrapText="1"/>
    </xf>
    <xf numFmtId="3" fontId="13" fillId="2" borderId="1" xfId="0" applyNumberFormat="1" applyFont="1" applyFill="1" applyBorder="1" applyAlignment="1"/>
    <xf numFmtId="0" fontId="12" fillId="2" borderId="1" xfId="0" applyFont="1" applyFill="1" applyBorder="1" applyAlignment="1" applyProtection="1">
      <alignment horizontal="left" vertical="top" wrapText="1"/>
    </xf>
    <xf numFmtId="0" fontId="12" fillId="2" borderId="1" xfId="0" applyFont="1" applyFill="1" applyBorder="1" applyAlignment="1">
      <alignment horizontal="left" vertical="top" wrapText="1"/>
    </xf>
    <xf numFmtId="49" fontId="15" fillId="2" borderId="0" xfId="0" applyNumberFormat="1" applyFont="1" applyFill="1"/>
    <xf numFmtId="0" fontId="16" fillId="2" borderId="0" xfId="0" applyFont="1" applyFill="1" applyAlignment="1">
      <alignment horizontal="left" vertical="top"/>
    </xf>
    <xf numFmtId="0" fontId="12" fillId="2" borderId="0" xfId="0" applyFont="1" applyFill="1"/>
    <xf numFmtId="0" fontId="13" fillId="2" borderId="0" xfId="0" applyNumberFormat="1" applyFont="1" applyFill="1" applyAlignment="1">
      <alignment horizontal="right"/>
    </xf>
    <xf numFmtId="0" fontId="12" fillId="2" borderId="0" xfId="0" applyFont="1" applyFill="1" applyBorder="1"/>
    <xf numFmtId="0" fontId="13" fillId="2" borderId="0" xfId="0" applyNumberFormat="1" applyFont="1" applyFill="1" applyAlignment="1">
      <alignment horizontal="right" wrapText="1"/>
    </xf>
    <xf numFmtId="0" fontId="12" fillId="2" borderId="0" xfId="0" applyFont="1" applyFill="1" applyAlignment="1">
      <alignment horizontal="right" wrapText="1"/>
    </xf>
    <xf numFmtId="0" fontId="18" fillId="2" borderId="0" xfId="0" applyFont="1" applyFill="1" applyAlignment="1">
      <alignment vertical="top"/>
    </xf>
    <xf numFmtId="0" fontId="12" fillId="2" borderId="0" xfId="0" applyFont="1" applyFill="1" applyAlignment="1">
      <alignment horizontal="right" vertical="top"/>
    </xf>
    <xf numFmtId="49" fontId="15" fillId="2" borderId="1" xfId="4" applyNumberFormat="1" applyFont="1" applyFill="1" applyBorder="1" applyAlignment="1" applyProtection="1">
      <alignment horizontal="center" wrapText="1"/>
      <protection hidden="1"/>
    </xf>
    <xf numFmtId="0" fontId="15" fillId="2" borderId="1" xfId="1" applyNumberFormat="1" applyFont="1" applyFill="1" applyBorder="1" applyAlignment="1" applyProtection="1">
      <alignment horizontal="left" vertical="top" wrapText="1"/>
      <protection hidden="1"/>
    </xf>
    <xf numFmtId="3" fontId="19" fillId="2" borderId="1" xfId="0" applyNumberFormat="1" applyFont="1" applyFill="1" applyBorder="1" applyAlignment="1"/>
    <xf numFmtId="165" fontId="12" fillId="2" borderId="1" xfId="1" applyNumberFormat="1" applyFont="1" applyFill="1" applyBorder="1" applyAlignment="1" applyProtection="1">
      <alignment horizontal="left" vertical="top" wrapText="1"/>
      <protection hidden="1"/>
    </xf>
    <xf numFmtId="0" fontId="15" fillId="2" borderId="1" xfId="3" applyNumberFormat="1" applyFont="1" applyFill="1" applyBorder="1" applyAlignment="1" applyProtection="1">
      <alignment horizontal="left" vertical="top" wrapText="1"/>
      <protection hidden="1"/>
    </xf>
    <xf numFmtId="0" fontId="12" fillId="2" borderId="1" xfId="3" applyNumberFormat="1" applyFont="1" applyFill="1" applyBorder="1" applyAlignment="1" applyProtection="1">
      <alignment horizontal="left" vertical="top" wrapText="1"/>
    </xf>
    <xf numFmtId="49" fontId="15" fillId="2" borderId="1" xfId="4" applyNumberFormat="1" applyFont="1" applyFill="1" applyBorder="1" applyAlignment="1" applyProtection="1">
      <alignment horizontal="center" vertical="top" wrapText="1"/>
      <protection hidden="1"/>
    </xf>
    <xf numFmtId="3" fontId="14" fillId="2" borderId="1" xfId="0" applyNumberFormat="1" applyFont="1" applyFill="1" applyBorder="1" applyAlignment="1"/>
    <xf numFmtId="0" fontId="15" fillId="2" borderId="1" xfId="3" applyNumberFormat="1" applyFont="1" applyFill="1" applyBorder="1" applyAlignment="1" applyProtection="1">
      <alignment horizontal="left" vertical="top" wrapText="1"/>
    </xf>
    <xf numFmtId="3" fontId="19" fillId="2" borderId="1" xfId="0" applyNumberFormat="1" applyFont="1" applyFill="1" applyBorder="1" applyAlignment="1" applyProtection="1"/>
    <xf numFmtId="0" fontId="12" fillId="2" borderId="1" xfId="3" applyFont="1" applyFill="1" applyBorder="1" applyAlignment="1">
      <alignment horizontal="left" vertical="top" wrapText="1"/>
    </xf>
    <xf numFmtId="3" fontId="14" fillId="2" borderId="1" xfId="0" applyNumberFormat="1" applyFont="1" applyFill="1" applyBorder="1" applyAlignment="1" applyProtection="1"/>
    <xf numFmtId="3" fontId="13" fillId="2" borderId="1" xfId="0" applyNumberFormat="1" applyFont="1" applyFill="1" applyBorder="1" applyAlignment="1" applyProtection="1"/>
    <xf numFmtId="3" fontId="13" fillId="2" borderId="1" xfId="0" applyNumberFormat="1" applyFont="1" applyFill="1" applyBorder="1" applyAlignment="1" applyProtection="1">
      <alignment wrapText="1"/>
      <protection hidden="1"/>
    </xf>
    <xf numFmtId="0" fontId="12" fillId="2" borderId="0" xfId="3" applyFont="1" applyFill="1" applyBorder="1" applyAlignment="1">
      <alignment horizontal="left" vertical="top" wrapText="1"/>
    </xf>
    <xf numFmtId="0" fontId="12" fillId="2" borderId="0" xfId="0" applyFont="1" applyFill="1" applyBorder="1" applyAlignment="1">
      <alignment horizontal="left" vertical="top" wrapText="1"/>
    </xf>
    <xf numFmtId="3" fontId="12" fillId="2" borderId="1" xfId="3" applyNumberFormat="1" applyFont="1" applyFill="1" applyBorder="1" applyAlignment="1" applyProtection="1">
      <alignment horizontal="left" vertical="top" wrapText="1"/>
      <protection hidden="1"/>
    </xf>
    <xf numFmtId="0" fontId="0" fillId="2" borderId="0" xfId="0" applyFont="1" applyFill="1" applyBorder="1" applyAlignment="1" applyProtection="1">
      <alignment horizontal="left" vertical="top"/>
      <protection hidden="1"/>
    </xf>
    <xf numFmtId="0" fontId="13" fillId="2" borderId="1" xfId="0" applyNumberFormat="1" applyFont="1" applyFill="1" applyBorder="1" applyAlignment="1"/>
    <xf numFmtId="0" fontId="12" fillId="2" borderId="0" xfId="0" applyFont="1" applyFill="1" applyBorder="1" applyAlignment="1" applyProtection="1">
      <alignment horizontal="left" vertical="top" wrapText="1"/>
      <protection hidden="1"/>
    </xf>
    <xf numFmtId="0" fontId="13" fillId="2" borderId="1" xfId="0" applyFont="1" applyFill="1" applyBorder="1" applyAlignment="1"/>
    <xf numFmtId="0" fontId="12" fillId="2" borderId="1" xfId="0" applyNumberFormat="1" applyFont="1" applyFill="1" applyBorder="1" applyAlignment="1" applyProtection="1">
      <alignment horizontal="left" vertical="top" wrapText="1"/>
      <protection hidden="1"/>
    </xf>
    <xf numFmtId="3" fontId="19" fillId="2" borderId="1" xfId="0" applyNumberFormat="1" applyFont="1" applyFill="1" applyBorder="1" applyAlignment="1" applyProtection="1">
      <alignment wrapText="1"/>
      <protection hidden="1"/>
    </xf>
    <xf numFmtId="49" fontId="11" fillId="2" borderId="1" xfId="4" applyNumberFormat="1" applyFont="1" applyFill="1" applyBorder="1" applyAlignment="1" applyProtection="1">
      <alignment horizontal="center" vertical="top" wrapText="1"/>
      <protection hidden="1"/>
    </xf>
    <xf numFmtId="3" fontId="14" fillId="2" borderId="1" xfId="0" applyNumberFormat="1" applyFont="1" applyFill="1" applyBorder="1" applyAlignment="1" applyProtection="1">
      <alignment wrapText="1"/>
      <protection hidden="1"/>
    </xf>
    <xf numFmtId="0" fontId="11" fillId="2" borderId="0" xfId="0" applyFont="1" applyFill="1" applyBorder="1"/>
    <xf numFmtId="0" fontId="11" fillId="2" borderId="0" xfId="0" applyFont="1" applyFill="1"/>
    <xf numFmtId="0" fontId="12" fillId="2" borderId="1" xfId="3" applyNumberFormat="1" applyFont="1" applyFill="1" applyBorder="1" applyAlignment="1" applyProtection="1">
      <alignment horizontal="left" vertical="top"/>
    </xf>
    <xf numFmtId="0" fontId="12" fillId="2" borderId="0" xfId="0" applyFont="1" applyFill="1" applyBorder="1" applyAlignment="1">
      <alignment vertical="justify"/>
    </xf>
    <xf numFmtId="49" fontId="20" fillId="2" borderId="1" xfId="4" applyNumberFormat="1" applyFont="1" applyFill="1" applyBorder="1" applyAlignment="1" applyProtection="1">
      <alignment horizontal="center" wrapText="1"/>
      <protection hidden="1"/>
    </xf>
    <xf numFmtId="0" fontId="12" fillId="2" borderId="1" xfId="3" quotePrefix="1" applyNumberFormat="1" applyFont="1" applyFill="1" applyBorder="1" applyAlignment="1" applyProtection="1">
      <alignment horizontal="left" vertical="top" wrapText="1"/>
      <protection hidden="1"/>
    </xf>
    <xf numFmtId="0" fontId="12" fillId="2" borderId="0" xfId="0" quotePrefix="1" applyFont="1" applyFill="1" applyBorder="1" applyAlignment="1" applyProtection="1">
      <alignment horizontal="left" vertical="top" wrapText="1"/>
      <protection hidden="1"/>
    </xf>
    <xf numFmtId="0" fontId="15" fillId="2" borderId="1" xfId="2" applyNumberFormat="1" applyFont="1" applyFill="1" applyBorder="1" applyAlignment="1" applyProtection="1">
      <alignment horizontal="left" vertical="top" wrapText="1"/>
      <protection hidden="1"/>
    </xf>
    <xf numFmtId="0" fontId="12" fillId="2" borderId="1" xfId="0" applyFont="1" applyFill="1" applyBorder="1" applyAlignment="1">
      <alignment horizontal="left" vertical="top"/>
    </xf>
    <xf numFmtId="0" fontId="11" fillId="2" borderId="1" xfId="2" applyNumberFormat="1" applyFont="1" applyFill="1" applyBorder="1" applyAlignment="1" applyProtection="1">
      <alignment horizontal="left" vertical="top" wrapText="1"/>
      <protection hidden="1"/>
    </xf>
    <xf numFmtId="0" fontId="11" fillId="2" borderId="1" xfId="0" applyFont="1" applyFill="1" applyBorder="1" applyAlignment="1">
      <alignment horizontal="left" vertical="top" wrapText="1"/>
    </xf>
    <xf numFmtId="0" fontId="21" fillId="2" borderId="0" xfId="0" applyFont="1" applyFill="1" applyBorder="1" applyAlignment="1">
      <alignment horizontal="left" wrapText="1"/>
    </xf>
    <xf numFmtId="0" fontId="12" fillId="2" borderId="1" xfId="0" applyNumberFormat="1" applyFont="1" applyFill="1" applyBorder="1" applyAlignment="1" applyProtection="1">
      <alignment horizontal="left" vertical="top" wrapText="1"/>
    </xf>
    <xf numFmtId="0" fontId="21" fillId="2" borderId="0" xfId="0" applyNumberFormat="1" applyFont="1" applyFill="1" applyBorder="1" applyAlignment="1" applyProtection="1">
      <alignment horizontal="left" vertical="top" wrapText="1"/>
    </xf>
    <xf numFmtId="0" fontId="21" fillId="2" borderId="0" xfId="0" applyFont="1" applyFill="1" applyBorder="1" applyAlignment="1">
      <alignment horizontal="left" vertical="top" wrapText="1"/>
    </xf>
    <xf numFmtId="3" fontId="14" fillId="2" borderId="1" xfId="0" applyNumberFormat="1" applyFont="1" applyFill="1" applyBorder="1" applyAlignment="1">
      <alignment wrapText="1"/>
    </xf>
    <xf numFmtId="3" fontId="13" fillId="2" borderId="1" xfId="0" applyNumberFormat="1" applyFont="1" applyFill="1" applyBorder="1" applyAlignment="1" applyProtection="1">
      <protection hidden="1"/>
    </xf>
    <xf numFmtId="0" fontId="15" fillId="2" borderId="1" xfId="2" applyNumberFormat="1" applyFont="1" applyFill="1" applyBorder="1" applyAlignment="1" applyProtection="1">
      <alignment horizontal="left" vertical="top" wrapText="1"/>
    </xf>
    <xf numFmtId="0" fontId="12" fillId="2" borderId="0" xfId="0" applyFont="1" applyFill="1" applyBorder="1" applyAlignment="1">
      <alignment wrapText="1"/>
    </xf>
    <xf numFmtId="0" fontId="12" fillId="2" borderId="0" xfId="0" applyFont="1" applyFill="1" applyBorder="1" applyAlignment="1"/>
    <xf numFmtId="0" fontId="15" fillId="2" borderId="1" xfId="7" applyNumberFormat="1" applyFont="1" applyFill="1" applyBorder="1" applyAlignment="1" applyProtection="1">
      <alignment horizontal="left" vertical="top" wrapText="1"/>
      <protection hidden="1"/>
    </xf>
    <xf numFmtId="0" fontId="15" fillId="2" borderId="1" xfId="5" applyNumberFormat="1" applyFont="1" applyFill="1" applyBorder="1" applyAlignment="1" applyProtection="1">
      <alignment horizontal="left" vertical="top" wrapText="1"/>
      <protection hidden="1"/>
    </xf>
    <xf numFmtId="49" fontId="15" fillId="2" borderId="1" xfId="4" applyNumberFormat="1" applyFont="1" applyFill="1" applyBorder="1" applyAlignment="1" applyProtection="1">
      <alignment horizontal="center" vertical="center" wrapText="1"/>
      <protection hidden="1"/>
    </xf>
    <xf numFmtId="0" fontId="11" fillId="2" borderId="1" xfId="5" applyNumberFormat="1" applyFont="1" applyFill="1" applyBorder="1" applyAlignment="1" applyProtection="1">
      <alignment horizontal="left" vertical="top" wrapText="1"/>
      <protection hidden="1"/>
    </xf>
    <xf numFmtId="0" fontId="12" fillId="2" borderId="1" xfId="5" applyNumberFormat="1" applyFont="1" applyFill="1" applyBorder="1" applyAlignment="1" applyProtection="1">
      <alignment horizontal="left" vertical="top" wrapText="1"/>
      <protection hidden="1"/>
    </xf>
    <xf numFmtId="3" fontId="13" fillId="2" borderId="1" xfId="6" applyNumberFormat="1" applyFont="1" applyFill="1" applyBorder="1" applyAlignment="1" applyProtection="1">
      <alignment wrapText="1"/>
      <protection hidden="1"/>
    </xf>
    <xf numFmtId="0" fontId="15" fillId="2" borderId="1" xfId="8" applyNumberFormat="1" applyFont="1" applyFill="1" applyBorder="1" applyAlignment="1" applyProtection="1">
      <alignment horizontal="left" vertical="top" wrapText="1"/>
      <protection hidden="1"/>
    </xf>
    <xf numFmtId="0" fontId="12" fillId="2" borderId="1" xfId="8" applyNumberFormat="1" applyFont="1" applyFill="1" applyBorder="1" applyAlignment="1" applyProtection="1">
      <alignment horizontal="left" vertical="top" wrapText="1"/>
      <protection hidden="1"/>
    </xf>
    <xf numFmtId="49" fontId="15" fillId="2" borderId="1" xfId="3" applyNumberFormat="1" applyFont="1" applyFill="1" applyBorder="1" applyAlignment="1" applyProtection="1">
      <alignment vertical="top"/>
    </xf>
    <xf numFmtId="49" fontId="15" fillId="2" borderId="1" xfId="3" applyNumberFormat="1" applyFont="1" applyFill="1" applyBorder="1" applyAlignment="1" applyProtection="1">
      <alignment vertical="top" wrapText="1"/>
      <protection hidden="1"/>
    </xf>
    <xf numFmtId="167" fontId="12" fillId="2" borderId="1" xfId="5" applyNumberFormat="1" applyFont="1" applyFill="1" applyBorder="1" applyAlignment="1" applyProtection="1">
      <alignment horizontal="left" vertical="top" wrapText="1"/>
      <protection hidden="1"/>
    </xf>
    <xf numFmtId="0" fontId="12" fillId="2" borderId="1" xfId="0" applyFont="1" applyFill="1" applyBorder="1" applyAlignment="1" applyProtection="1">
      <alignment horizontal="left" vertical="top" wrapText="1"/>
      <protection hidden="1"/>
    </xf>
    <xf numFmtId="49" fontId="15" fillId="2" borderId="1" xfId="0" applyNumberFormat="1" applyFont="1" applyFill="1" applyBorder="1" applyAlignment="1">
      <alignment horizontal="left" vertical="top" wrapText="1"/>
    </xf>
    <xf numFmtId="49" fontId="11" fillId="2" borderId="1" xfId="3" applyNumberFormat="1" applyFont="1" applyFill="1" applyBorder="1" applyAlignment="1" applyProtection="1">
      <alignment horizontal="left" vertical="top" wrapText="1"/>
      <protection hidden="1"/>
    </xf>
    <xf numFmtId="0" fontId="13" fillId="2" borderId="1" xfId="3" applyNumberFormat="1" applyFont="1" applyFill="1" applyBorder="1" applyAlignment="1" applyProtection="1">
      <alignment wrapText="1"/>
      <protection hidden="1"/>
    </xf>
    <xf numFmtId="166" fontId="12" fillId="2" borderId="1" xfId="2" applyNumberFormat="1" applyFont="1" applyFill="1" applyBorder="1" applyAlignment="1" applyProtection="1">
      <alignment horizontal="left" vertical="top" wrapText="1"/>
      <protection hidden="1"/>
    </xf>
    <xf numFmtId="0" fontId="12" fillId="2" borderId="1" xfId="2" applyNumberFormat="1" applyFont="1" applyFill="1" applyBorder="1" applyAlignment="1" applyProtection="1">
      <alignment horizontal="left" vertical="top" wrapText="1"/>
      <protection hidden="1"/>
    </xf>
    <xf numFmtId="3" fontId="12" fillId="2" borderId="1" xfId="0" applyNumberFormat="1" applyFont="1" applyFill="1" applyBorder="1" applyAlignment="1">
      <alignment horizontal="left" vertical="top" wrapText="1"/>
    </xf>
    <xf numFmtId="3" fontId="19" fillId="2" borderId="1" xfId="5" applyNumberFormat="1" applyFont="1" applyFill="1" applyBorder="1" applyAlignment="1" applyProtection="1">
      <alignment wrapText="1"/>
      <protection hidden="1"/>
    </xf>
    <xf numFmtId="3" fontId="14" fillId="2" borderId="1" xfId="3" applyNumberFormat="1" applyFont="1" applyFill="1" applyBorder="1" applyAlignment="1" applyProtection="1">
      <alignment wrapText="1"/>
      <protection hidden="1"/>
    </xf>
    <xf numFmtId="49" fontId="12" fillId="2" borderId="1" xfId="4" applyNumberFormat="1" applyFont="1" applyFill="1" applyBorder="1" applyAlignment="1" applyProtection="1">
      <alignment horizontal="center" wrapText="1"/>
      <protection hidden="1"/>
    </xf>
    <xf numFmtId="3" fontId="13" fillId="2" borderId="1" xfId="3" applyNumberFormat="1" applyFont="1" applyFill="1" applyBorder="1" applyAlignment="1" applyProtection="1">
      <alignment wrapText="1"/>
      <protection hidden="1"/>
    </xf>
    <xf numFmtId="49" fontId="12" fillId="2" borderId="1" xfId="3" applyNumberFormat="1" applyFont="1" applyFill="1" applyBorder="1" applyAlignment="1" applyProtection="1">
      <alignment vertical="top" wrapText="1"/>
      <protection hidden="1"/>
    </xf>
    <xf numFmtId="0" fontId="12" fillId="2" borderId="1" xfId="3" applyNumberFormat="1" applyFont="1" applyFill="1" applyBorder="1" applyAlignment="1" applyProtection="1">
      <alignment vertical="center" wrapText="1"/>
      <protection hidden="1"/>
    </xf>
    <xf numFmtId="0" fontId="12" fillId="2" borderId="1" xfId="3" applyNumberFormat="1" applyFont="1" applyFill="1" applyBorder="1" applyAlignment="1" applyProtection="1">
      <alignment vertical="top" wrapText="1"/>
      <protection hidden="1"/>
    </xf>
    <xf numFmtId="49" fontId="12" fillId="2" borderId="1" xfId="0" applyNumberFormat="1" applyFont="1" applyFill="1" applyBorder="1"/>
    <xf numFmtId="165" fontId="12" fillId="2" borderId="1" xfId="0" applyNumberFormat="1" applyFont="1" applyFill="1" applyBorder="1" applyAlignment="1" applyProtection="1">
      <alignment horizontal="left" vertical="top"/>
    </xf>
    <xf numFmtId="3" fontId="19" fillId="2" borderId="1" xfId="3" applyNumberFormat="1" applyFont="1" applyFill="1" applyBorder="1" applyAlignment="1" applyProtection="1">
      <alignment wrapText="1"/>
      <protection hidden="1"/>
    </xf>
    <xf numFmtId="3" fontId="19" fillId="2" borderId="1" xfId="3" applyNumberFormat="1" applyFont="1" applyFill="1" applyBorder="1" applyAlignment="1" applyProtection="1"/>
    <xf numFmtId="3" fontId="19" fillId="2" borderId="1" xfId="6" applyNumberFormat="1" applyFont="1" applyFill="1" applyBorder="1" applyAlignment="1"/>
    <xf numFmtId="3" fontId="13" fillId="2" borderId="1" xfId="6" applyNumberFormat="1" applyFont="1" applyFill="1" applyBorder="1" applyAlignment="1"/>
    <xf numFmtId="0" fontId="12" fillId="2" borderId="1" xfId="0" applyFont="1" applyFill="1" applyBorder="1" applyAlignment="1">
      <alignment vertical="top" wrapText="1"/>
    </xf>
    <xf numFmtId="3" fontId="13" fillId="2" borderId="3" xfId="0" applyNumberFormat="1" applyFont="1" applyFill="1" applyBorder="1" applyAlignment="1"/>
    <xf numFmtId="3" fontId="13" fillId="2" borderId="1" xfId="3" applyNumberFormat="1" applyFont="1" applyFill="1" applyBorder="1" applyAlignment="1" applyProtection="1"/>
    <xf numFmtId="49" fontId="12" fillId="2" borderId="1" xfId="0" applyNumberFormat="1" applyFont="1" applyFill="1" applyBorder="1" applyAlignment="1">
      <alignment horizontal="center" vertical="center" wrapText="1"/>
    </xf>
    <xf numFmtId="49" fontId="15" fillId="2" borderId="1" xfId="4" applyNumberFormat="1" applyFont="1" applyFill="1" applyBorder="1" applyAlignment="1" applyProtection="1">
      <alignment horizontal="left" wrapText="1"/>
      <protection hidden="1"/>
    </xf>
    <xf numFmtId="0" fontId="15" fillId="2" borderId="1" xfId="0" applyFont="1" applyFill="1" applyBorder="1" applyAlignment="1" applyProtection="1">
      <alignment horizontal="left" vertical="top" wrapText="1"/>
      <protection hidden="1"/>
    </xf>
    <xf numFmtId="4" fontId="12" fillId="2" borderId="1" xfId="0" applyNumberFormat="1" applyFont="1" applyFill="1" applyBorder="1" applyAlignment="1">
      <alignment horizontal="left" vertical="top" wrapText="1"/>
    </xf>
    <xf numFmtId="168" fontId="12" fillId="2" borderId="1" xfId="5" applyNumberFormat="1" applyFont="1" applyFill="1" applyBorder="1" applyAlignment="1" applyProtection="1">
      <alignment horizontal="left" vertical="top" wrapText="1"/>
      <protection hidden="1"/>
    </xf>
    <xf numFmtId="49" fontId="12" fillId="2" borderId="1" xfId="3" applyNumberFormat="1" applyFont="1" applyFill="1" applyBorder="1" applyAlignment="1" applyProtection="1">
      <alignment horizontal="left" vertical="top" wrapText="1"/>
      <protection hidden="1"/>
    </xf>
    <xf numFmtId="0" fontId="15" fillId="2" borderId="0" xfId="0" applyFont="1" applyFill="1" applyBorder="1"/>
    <xf numFmtId="0" fontId="15" fillId="2" borderId="0" xfId="0" applyFont="1" applyFill="1"/>
    <xf numFmtId="49" fontId="15" fillId="2" borderId="1" xfId="4" applyNumberFormat="1" applyFont="1" applyFill="1" applyBorder="1" applyAlignment="1" applyProtection="1">
      <alignment wrapText="1"/>
      <protection hidden="1"/>
    </xf>
    <xf numFmtId="3" fontId="12" fillId="2" borderId="1" xfId="0" applyNumberFormat="1" applyFont="1" applyFill="1" applyBorder="1" applyAlignment="1">
      <alignment horizontal="left" vertical="top"/>
    </xf>
    <xf numFmtId="49" fontId="12" fillId="2" borderId="1" xfId="0" applyNumberFormat="1" applyFont="1" applyFill="1" applyBorder="1" applyAlignment="1">
      <alignment horizontal="left" vertical="top" wrapText="1"/>
    </xf>
    <xf numFmtId="0" fontId="20" fillId="2" borderId="1" xfId="5" applyNumberFormat="1" applyFont="1" applyFill="1" applyBorder="1" applyAlignment="1" applyProtection="1">
      <alignment horizontal="left" vertical="top" wrapText="1"/>
      <protection hidden="1"/>
    </xf>
    <xf numFmtId="0" fontId="11" fillId="2" borderId="1" xfId="7" applyNumberFormat="1" applyFont="1" applyFill="1" applyBorder="1" applyAlignment="1" applyProtection="1">
      <alignment horizontal="left" vertical="top" wrapText="1"/>
      <protection hidden="1"/>
    </xf>
    <xf numFmtId="0" fontId="12" fillId="2" borderId="1" xfId="7" applyNumberFormat="1" applyFont="1" applyFill="1" applyBorder="1" applyAlignment="1" applyProtection="1">
      <alignment horizontal="left" vertical="top" wrapText="1"/>
      <protection hidden="1"/>
    </xf>
    <xf numFmtId="3" fontId="12" fillId="2" borderId="0" xfId="0" applyNumberFormat="1" applyFont="1" applyFill="1" applyBorder="1"/>
    <xf numFmtId="0" fontId="12" fillId="2" borderId="3" xfId="0" applyFont="1" applyFill="1" applyBorder="1" applyAlignment="1">
      <alignment horizontal="left" vertical="top" wrapText="1"/>
    </xf>
    <xf numFmtId="0" fontId="12" fillId="2" borderId="1" xfId="0" applyNumberFormat="1" applyFont="1" applyFill="1" applyBorder="1" applyAlignment="1">
      <alignment horizontal="left" vertical="top" wrapText="1"/>
    </xf>
    <xf numFmtId="49" fontId="12" fillId="2" borderId="1" xfId="5" applyNumberFormat="1" applyFont="1" applyFill="1" applyBorder="1" applyAlignment="1">
      <alignment horizontal="left" vertical="top" wrapText="1"/>
    </xf>
    <xf numFmtId="0" fontId="11" fillId="2" borderId="1" xfId="8" applyNumberFormat="1" applyFont="1" applyFill="1" applyBorder="1" applyAlignment="1" applyProtection="1">
      <alignment horizontal="left" vertical="top" wrapText="1"/>
      <protection hidden="1"/>
    </xf>
    <xf numFmtId="0" fontId="12" fillId="2" borderId="1" xfId="5" applyNumberFormat="1" applyFont="1" applyFill="1" applyBorder="1" applyAlignment="1" applyProtection="1">
      <alignment vertical="top" wrapText="1"/>
      <protection hidden="1"/>
    </xf>
    <xf numFmtId="0" fontId="12" fillId="2" borderId="1" xfId="5" applyNumberFormat="1" applyFont="1" applyFill="1" applyBorder="1" applyAlignment="1" applyProtection="1">
      <alignment horizontal="center" vertical="top" wrapText="1"/>
      <protection hidden="1"/>
    </xf>
    <xf numFmtId="0" fontId="11" fillId="2" borderId="1" xfId="9" applyFont="1" applyFill="1" applyBorder="1" applyAlignment="1">
      <alignment horizontal="left" vertical="top" wrapText="1"/>
    </xf>
    <xf numFmtId="0" fontId="12" fillId="2" borderId="1" xfId="9" applyFont="1" applyFill="1" applyBorder="1" applyAlignment="1">
      <alignment horizontal="left" vertical="top" wrapText="1"/>
    </xf>
    <xf numFmtId="49" fontId="15" fillId="2" borderId="0" xfId="4" applyNumberFormat="1" applyFont="1" applyFill="1" applyBorder="1" applyAlignment="1" applyProtection="1">
      <alignment horizontal="center" wrapText="1"/>
      <protection hidden="1"/>
    </xf>
    <xf numFmtId="0" fontId="18" fillId="2" borderId="0" xfId="0" applyFont="1" applyFill="1" applyBorder="1" applyAlignment="1" applyProtection="1">
      <alignment vertical="top" wrapText="1"/>
      <protection hidden="1"/>
    </xf>
    <xf numFmtId="0" fontId="12" fillId="2" borderId="0" xfId="3" applyNumberFormat="1" applyFont="1" applyFill="1" applyBorder="1" applyAlignment="1" applyProtection="1">
      <alignment vertical="top" wrapText="1"/>
      <protection hidden="1"/>
    </xf>
    <xf numFmtId="3" fontId="12" fillId="2" borderId="0" xfId="0" applyNumberFormat="1" applyFont="1" applyFill="1"/>
    <xf numFmtId="0" fontId="12" fillId="2" borderId="0" xfId="0" applyFont="1" applyFill="1" applyAlignment="1">
      <alignment vertical="top"/>
    </xf>
    <xf numFmtId="0" fontId="12" fillId="2" borderId="1" xfId="0" applyFont="1" applyFill="1" applyBorder="1" applyAlignment="1">
      <alignment horizontal="left" vertical="top" wrapText="1"/>
    </xf>
    <xf numFmtId="0" fontId="12" fillId="2" borderId="1" xfId="3" applyNumberFormat="1" applyFont="1" applyFill="1" applyBorder="1" applyAlignment="1" applyProtection="1">
      <alignment horizontal="left" vertical="top" wrapText="1"/>
      <protection hidden="1"/>
    </xf>
    <xf numFmtId="0" fontId="12" fillId="2" borderId="2" xfId="0" applyFont="1" applyFill="1" applyBorder="1" applyAlignment="1">
      <alignment vertical="top" wrapText="1"/>
    </xf>
    <xf numFmtId="0" fontId="12" fillId="2" borderId="3" xfId="0" applyFont="1" applyFill="1" applyBorder="1" applyAlignment="1">
      <alignment vertical="top" wrapText="1"/>
    </xf>
    <xf numFmtId="0" fontId="19" fillId="2" borderId="1" xfId="0" applyFont="1" applyFill="1" applyBorder="1" applyAlignment="1">
      <alignment horizontal="left" vertical="top"/>
    </xf>
    <xf numFmtId="0" fontId="12" fillId="2" borderId="1" xfId="0" applyFont="1" applyFill="1" applyBorder="1" applyAlignment="1">
      <alignment horizontal="left" vertical="top" wrapText="1"/>
    </xf>
    <xf numFmtId="0" fontId="12" fillId="2" borderId="1" xfId="3" applyNumberFormat="1" applyFont="1" applyFill="1" applyBorder="1" applyAlignment="1" applyProtection="1">
      <alignment horizontal="left" vertical="top" wrapText="1"/>
      <protection hidden="1"/>
    </xf>
    <xf numFmtId="0" fontId="22" fillId="2" borderId="1" xfId="3" applyNumberFormat="1" applyFont="1" applyFill="1" applyBorder="1" applyAlignment="1" applyProtection="1">
      <alignment horizontal="left" vertical="top" wrapText="1"/>
      <protection hidden="1"/>
    </xf>
    <xf numFmtId="49" fontId="15" fillId="2" borderId="2" xfId="4" applyNumberFormat="1" applyFont="1" applyFill="1" applyBorder="1" applyAlignment="1" applyProtection="1">
      <alignment horizontal="center" wrapText="1"/>
      <protection hidden="1"/>
    </xf>
    <xf numFmtId="49" fontId="15" fillId="2" borderId="3" xfId="4" applyNumberFormat="1" applyFont="1" applyFill="1" applyBorder="1" applyAlignment="1" applyProtection="1">
      <alignment horizontal="center" wrapText="1"/>
      <protection hidden="1"/>
    </xf>
    <xf numFmtId="0" fontId="17" fillId="2" borderId="0" xfId="0" applyFont="1" applyFill="1" applyAlignment="1">
      <alignment horizontal="center" vertical="top" wrapText="1"/>
    </xf>
    <xf numFmtId="49" fontId="18"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12" fillId="2" borderId="2" xfId="5" applyNumberFormat="1" applyFont="1" applyFill="1" applyBorder="1" applyAlignment="1" applyProtection="1">
      <alignment horizontal="left" vertical="top" wrapText="1"/>
      <protection hidden="1"/>
    </xf>
    <xf numFmtId="0" fontId="12" fillId="2" borderId="3" xfId="5" applyNumberFormat="1" applyFont="1" applyFill="1" applyBorder="1" applyAlignment="1" applyProtection="1">
      <alignment horizontal="left" vertical="top" wrapText="1"/>
      <protection hidden="1"/>
    </xf>
    <xf numFmtId="3" fontId="12"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2" fillId="2" borderId="1" xfId="3" applyNumberFormat="1" applyFont="1" applyFill="1" applyBorder="1" applyAlignment="1" applyProtection="1">
      <alignment horizontal="left" vertical="top" wrapText="1"/>
      <protection hidden="1"/>
    </xf>
    <xf numFmtId="0" fontId="12" fillId="2" borderId="2" xfId="0" applyFont="1" applyFill="1" applyBorder="1" applyAlignment="1">
      <alignment horizontal="left" vertical="top" wrapText="1"/>
    </xf>
    <xf numFmtId="0" fontId="12" fillId="2" borderId="3" xfId="0" applyFont="1" applyFill="1" applyBorder="1" applyAlignment="1">
      <alignment horizontal="left" vertical="top" wrapText="1"/>
    </xf>
  </cellXfs>
  <cellStyles count="81">
    <cellStyle name="Обычный" xfId="0" builtinId="0"/>
    <cellStyle name="Обычный 2" xfId="5"/>
    <cellStyle name="Обычный 2 2" xfId="7"/>
    <cellStyle name="Обычный 3" xfId="9"/>
    <cellStyle name="Обычный 3 2" xfId="11"/>
    <cellStyle name="Обычный 3 2 2" xfId="14"/>
    <cellStyle name="Обычный 3 2 2 2" xfId="20"/>
    <cellStyle name="Обычный 3 2 2 2 2" xfId="32"/>
    <cellStyle name="Обычный 3 2 2 2 2 2" xfId="68"/>
    <cellStyle name="Обычный 3 2 2 2 3" xfId="44"/>
    <cellStyle name="Обычный 3 2 2 2 3 2" xfId="80"/>
    <cellStyle name="Обычный 3 2 2 2 4" xfId="56"/>
    <cellStyle name="Обычный 3 2 2 3" xfId="26"/>
    <cellStyle name="Обычный 3 2 2 3 2" xfId="62"/>
    <cellStyle name="Обычный 3 2 2 4" xfId="38"/>
    <cellStyle name="Обычный 3 2 2 4 2" xfId="74"/>
    <cellStyle name="Обычный 3 2 2 5" xfId="50"/>
    <cellStyle name="Обычный 3 2 3" xfId="17"/>
    <cellStyle name="Обычный 3 2 3 2" xfId="29"/>
    <cellStyle name="Обычный 3 2 3 2 2" xfId="65"/>
    <cellStyle name="Обычный 3 2 3 3" xfId="41"/>
    <cellStyle name="Обычный 3 2 3 3 2" xfId="77"/>
    <cellStyle name="Обычный 3 2 3 4" xfId="53"/>
    <cellStyle name="Обычный 3 2 4" xfId="23"/>
    <cellStyle name="Обычный 3 2 4 2" xfId="59"/>
    <cellStyle name="Обычный 3 2 5" xfId="35"/>
    <cellStyle name="Обычный 3 2 5 2" xfId="71"/>
    <cellStyle name="Обычный 3 2 6" xfId="47"/>
    <cellStyle name="Обычный 3 3" xfId="10"/>
    <cellStyle name="Обычный 3 3 2" xfId="13"/>
    <cellStyle name="Обычный 3 3 2 2" xfId="19"/>
    <cellStyle name="Обычный 3 3 2 2 2" xfId="31"/>
    <cellStyle name="Обычный 3 3 2 2 2 2" xfId="67"/>
    <cellStyle name="Обычный 3 3 2 2 3" xfId="43"/>
    <cellStyle name="Обычный 3 3 2 2 3 2" xfId="79"/>
    <cellStyle name="Обычный 3 3 2 2 4" xfId="55"/>
    <cellStyle name="Обычный 3 3 2 3" xfId="25"/>
    <cellStyle name="Обычный 3 3 2 3 2" xfId="61"/>
    <cellStyle name="Обычный 3 3 2 4" xfId="37"/>
    <cellStyle name="Обычный 3 3 2 4 2" xfId="73"/>
    <cellStyle name="Обычный 3 3 2 5" xfId="49"/>
    <cellStyle name="Обычный 3 3 3" xfId="16"/>
    <cellStyle name="Обычный 3 3 3 2" xfId="28"/>
    <cellStyle name="Обычный 3 3 3 2 2" xfId="64"/>
    <cellStyle name="Обычный 3 3 3 3" xfId="40"/>
    <cellStyle name="Обычный 3 3 3 3 2" xfId="76"/>
    <cellStyle name="Обычный 3 3 3 4" xfId="52"/>
    <cellStyle name="Обычный 3 3 4" xfId="22"/>
    <cellStyle name="Обычный 3 3 4 2" xfId="58"/>
    <cellStyle name="Обычный 3 3 5" xfId="34"/>
    <cellStyle name="Обычный 3 3 5 2" xfId="70"/>
    <cellStyle name="Обычный 3 3 6" xfId="46"/>
    <cellStyle name="Обычный 3 4" xfId="12"/>
    <cellStyle name="Обычный 3 4 2" xfId="18"/>
    <cellStyle name="Обычный 3 4 2 2" xfId="30"/>
    <cellStyle name="Обычный 3 4 2 2 2" xfId="66"/>
    <cellStyle name="Обычный 3 4 2 3" xfId="42"/>
    <cellStyle name="Обычный 3 4 2 3 2" xfId="78"/>
    <cellStyle name="Обычный 3 4 2 4" xfId="54"/>
    <cellStyle name="Обычный 3 4 3" xfId="24"/>
    <cellStyle name="Обычный 3 4 3 2" xfId="60"/>
    <cellStyle name="Обычный 3 4 4" xfId="36"/>
    <cellStyle name="Обычный 3 4 4 2" xfId="72"/>
    <cellStyle name="Обычный 3 4 5" xfId="48"/>
    <cellStyle name="Обычный 3 5" xfId="15"/>
    <cellStyle name="Обычный 3 5 2" xfId="27"/>
    <cellStyle name="Обычный 3 5 2 2" xfId="63"/>
    <cellStyle name="Обычный 3 5 3" xfId="39"/>
    <cellStyle name="Обычный 3 5 3 2" xfId="75"/>
    <cellStyle name="Обычный 3 5 4" xfId="51"/>
    <cellStyle name="Обычный 3 6" xfId="21"/>
    <cellStyle name="Обычный 3 6 2" xfId="57"/>
    <cellStyle name="Обычный 3 7" xfId="33"/>
    <cellStyle name="Обычный 3 7 2" xfId="69"/>
    <cellStyle name="Обычный 3 8" xfId="45"/>
    <cellStyle name="Обычный_tmp" xfId="1"/>
    <cellStyle name="Обычный_tmp 10" xfId="2"/>
    <cellStyle name="Обычный_tmp 2" xfId="3"/>
    <cellStyle name="Обычный_tmp 4" xfId="8"/>
    <cellStyle name="Обычный_Tmp1" xfId="4"/>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9"/>
  <sheetViews>
    <sheetView tabSelected="1" view="pageBreakPreview" zoomScaleNormal="80" zoomScaleSheetLayoutView="100" workbookViewId="0">
      <pane xSplit="1" ySplit="7" topLeftCell="B403" activePane="bottomRight" state="frozen"/>
      <selection pane="topRight" activeCell="B1" sqref="B1"/>
      <selection pane="bottomLeft" activeCell="A8" sqref="A8"/>
      <selection pane="bottomRight" activeCell="G405" sqref="G405"/>
    </sheetView>
  </sheetViews>
  <sheetFormatPr defaultRowHeight="14.25" x14ac:dyDescent="0.2"/>
  <cols>
    <col min="1" max="1" width="6.7109375" style="12" customWidth="1"/>
    <col min="2" max="2" width="28.7109375" style="13" customWidth="1"/>
    <col min="3" max="3" width="15.7109375" style="14" customWidth="1"/>
    <col min="4" max="4" width="14.42578125" style="14" hidden="1" customWidth="1"/>
    <col min="5" max="5" width="14.85546875" style="14" customWidth="1"/>
    <col min="6" max="6" width="15" style="14" customWidth="1"/>
    <col min="7" max="7" width="65.7109375" style="127" customWidth="1"/>
    <col min="8" max="8" width="21.28515625" style="16" customWidth="1"/>
    <col min="9" max="16384" width="9.140625" style="14"/>
  </cols>
  <sheetData>
    <row r="1" spans="1:8" ht="15.75" x14ac:dyDescent="0.25">
      <c r="G1" s="15" t="s">
        <v>186</v>
      </c>
    </row>
    <row r="2" spans="1:8" ht="12.75" customHeight="1" x14ac:dyDescent="0.25">
      <c r="G2" s="17" t="s">
        <v>187</v>
      </c>
    </row>
    <row r="3" spans="1:8" x14ac:dyDescent="0.2">
      <c r="G3" s="18"/>
    </row>
    <row r="4" spans="1:8" ht="45" customHeight="1" x14ac:dyDescent="0.2">
      <c r="A4" s="138" t="s">
        <v>191</v>
      </c>
      <c r="B4" s="138"/>
      <c r="C4" s="138"/>
      <c r="D4" s="138"/>
      <c r="E4" s="138"/>
      <c r="F4" s="138"/>
      <c r="G4" s="138"/>
    </row>
    <row r="5" spans="1:8" ht="15" x14ac:dyDescent="0.2">
      <c r="B5" s="19"/>
      <c r="G5" s="20" t="s">
        <v>188</v>
      </c>
    </row>
    <row r="6" spans="1:8" ht="51" customHeight="1" x14ac:dyDescent="0.2">
      <c r="A6" s="139" t="s">
        <v>1</v>
      </c>
      <c r="B6" s="140" t="s">
        <v>135</v>
      </c>
      <c r="C6" s="140" t="s">
        <v>148</v>
      </c>
      <c r="D6" s="140" t="s">
        <v>4</v>
      </c>
      <c r="E6" s="140" t="s">
        <v>133</v>
      </c>
      <c r="F6" s="140" t="s">
        <v>190</v>
      </c>
      <c r="G6" s="141" t="s">
        <v>0</v>
      </c>
    </row>
    <row r="7" spans="1:8" ht="14.25" customHeight="1" x14ac:dyDescent="0.2">
      <c r="A7" s="139"/>
      <c r="B7" s="140"/>
      <c r="C7" s="140"/>
      <c r="D7" s="140"/>
      <c r="E7" s="140"/>
      <c r="F7" s="140"/>
      <c r="G7" s="141"/>
    </row>
    <row r="8" spans="1:8" ht="41.25" customHeight="1" x14ac:dyDescent="0.25">
      <c r="A8" s="21" t="s">
        <v>149</v>
      </c>
      <c r="B8" s="22" t="s">
        <v>2</v>
      </c>
      <c r="C8" s="23">
        <f>C9+C12</f>
        <v>184118800</v>
      </c>
      <c r="D8" s="23">
        <f t="shared" ref="D8:F8" si="0">D9+D12</f>
        <v>0</v>
      </c>
      <c r="E8" s="23">
        <f t="shared" si="0"/>
        <v>343566843</v>
      </c>
      <c r="F8" s="23">
        <f t="shared" si="0"/>
        <v>0</v>
      </c>
      <c r="G8" s="24"/>
    </row>
    <row r="9" spans="1:8" ht="67.5" customHeight="1" x14ac:dyDescent="0.25">
      <c r="A9" s="21" t="s">
        <v>150</v>
      </c>
      <c r="B9" s="25" t="s">
        <v>347</v>
      </c>
      <c r="C9" s="23">
        <f t="shared" ref="C9:F10" si="1">C10</f>
        <v>0</v>
      </c>
      <c r="D9" s="23">
        <f t="shared" si="1"/>
        <v>0</v>
      </c>
      <c r="E9" s="23">
        <f t="shared" si="1"/>
        <v>8739733</v>
      </c>
      <c r="F9" s="23">
        <f t="shared" si="1"/>
        <v>0</v>
      </c>
      <c r="G9" s="26"/>
    </row>
    <row r="10" spans="1:8" ht="25.5" x14ac:dyDescent="0.25">
      <c r="A10" s="27"/>
      <c r="B10" s="3" t="s">
        <v>60</v>
      </c>
      <c r="C10" s="28">
        <f>C11</f>
        <v>0</v>
      </c>
      <c r="D10" s="28">
        <f t="shared" si="1"/>
        <v>0</v>
      </c>
      <c r="E10" s="28">
        <f t="shared" si="1"/>
        <v>8739733</v>
      </c>
      <c r="F10" s="28">
        <f t="shared" si="1"/>
        <v>0</v>
      </c>
      <c r="G10" s="26"/>
    </row>
    <row r="11" spans="1:8" ht="44.25" customHeight="1" x14ac:dyDescent="0.25">
      <c r="A11" s="27"/>
      <c r="B11" s="1" t="s">
        <v>198</v>
      </c>
      <c r="C11" s="28"/>
      <c r="D11" s="28"/>
      <c r="E11" s="9">
        <v>8739733</v>
      </c>
      <c r="F11" s="28"/>
      <c r="G11" s="26" t="s">
        <v>301</v>
      </c>
    </row>
    <row r="12" spans="1:8" ht="52.5" customHeight="1" x14ac:dyDescent="0.25">
      <c r="A12" s="21" t="s">
        <v>151</v>
      </c>
      <c r="B12" s="29" t="s">
        <v>43</v>
      </c>
      <c r="C12" s="30">
        <f t="shared" ref="C12:F12" si="2">C13</f>
        <v>184118800</v>
      </c>
      <c r="D12" s="30">
        <f t="shared" si="2"/>
        <v>0</v>
      </c>
      <c r="E12" s="30">
        <f t="shared" si="2"/>
        <v>334827110</v>
      </c>
      <c r="F12" s="30">
        <f t="shared" si="2"/>
        <v>0</v>
      </c>
      <c r="G12" s="31"/>
    </row>
    <row r="13" spans="1:8" ht="30" customHeight="1" x14ac:dyDescent="0.25">
      <c r="A13" s="21"/>
      <c r="B13" s="3" t="s">
        <v>41</v>
      </c>
      <c r="C13" s="32">
        <f>SUM(C14:C27)</f>
        <v>184118800</v>
      </c>
      <c r="D13" s="32">
        <f>SUM(D14:D27)</f>
        <v>0</v>
      </c>
      <c r="E13" s="32">
        <f>SUM(E14:E27)</f>
        <v>334827110</v>
      </c>
      <c r="F13" s="32">
        <f>SUM(F14:F27)</f>
        <v>0</v>
      </c>
      <c r="G13" s="31"/>
    </row>
    <row r="14" spans="1:8" ht="117" customHeight="1" x14ac:dyDescent="0.25">
      <c r="A14" s="21"/>
      <c r="B14" s="3"/>
      <c r="C14" s="33">
        <v>184118800</v>
      </c>
      <c r="D14" s="33"/>
      <c r="E14" s="34"/>
      <c r="F14" s="34"/>
      <c r="G14" s="31" t="s">
        <v>299</v>
      </c>
    </row>
    <row r="15" spans="1:8" ht="53.25" customHeight="1" x14ac:dyDescent="0.25">
      <c r="A15" s="21"/>
      <c r="B15" s="3"/>
      <c r="C15" s="32"/>
      <c r="D15" s="32"/>
      <c r="E15" s="34">
        <v>200000000</v>
      </c>
      <c r="F15" s="34"/>
      <c r="G15" s="31" t="s">
        <v>409</v>
      </c>
      <c r="H15" s="35"/>
    </row>
    <row r="16" spans="1:8" ht="41.25" customHeight="1" x14ac:dyDescent="0.25">
      <c r="A16" s="21"/>
      <c r="B16" s="3"/>
      <c r="C16" s="32"/>
      <c r="D16" s="32"/>
      <c r="E16" s="34">
        <v>15648407</v>
      </c>
      <c r="F16" s="34"/>
      <c r="G16" s="31" t="s">
        <v>348</v>
      </c>
      <c r="H16" s="35"/>
    </row>
    <row r="17" spans="1:8" ht="55.5" customHeight="1" x14ac:dyDescent="0.25">
      <c r="A17" s="21"/>
      <c r="B17" s="3"/>
      <c r="C17" s="32"/>
      <c r="D17" s="32"/>
      <c r="E17" s="34">
        <f>4893964+1260300+8009346</f>
        <v>14163610</v>
      </c>
      <c r="F17" s="34"/>
      <c r="G17" s="31" t="s">
        <v>349</v>
      </c>
      <c r="H17" s="35"/>
    </row>
    <row r="18" spans="1:8" ht="38.25" x14ac:dyDescent="0.25">
      <c r="A18" s="21"/>
      <c r="B18" s="3"/>
      <c r="C18" s="32"/>
      <c r="D18" s="32"/>
      <c r="E18" s="34">
        <v>4522800</v>
      </c>
      <c r="F18" s="34"/>
      <c r="G18" s="31" t="s">
        <v>387</v>
      </c>
      <c r="H18" s="35"/>
    </row>
    <row r="19" spans="1:8" ht="38.25" x14ac:dyDescent="0.25">
      <c r="A19" s="21"/>
      <c r="B19" s="3"/>
      <c r="C19" s="32"/>
      <c r="D19" s="32"/>
      <c r="E19" s="34">
        <f>361530+4603924+996450</f>
        <v>5961904</v>
      </c>
      <c r="F19" s="34"/>
      <c r="G19" s="31" t="s">
        <v>410</v>
      </c>
      <c r="H19" s="35"/>
    </row>
    <row r="20" spans="1:8" ht="69" customHeight="1" x14ac:dyDescent="0.25">
      <c r="A20" s="21"/>
      <c r="B20" s="3"/>
      <c r="C20" s="32"/>
      <c r="D20" s="32"/>
      <c r="E20" s="34">
        <v>223400</v>
      </c>
      <c r="F20" s="34"/>
      <c r="G20" s="31" t="s">
        <v>300</v>
      </c>
      <c r="H20" s="35"/>
    </row>
    <row r="21" spans="1:8" ht="38.25" x14ac:dyDescent="0.25">
      <c r="A21" s="21"/>
      <c r="B21" s="3"/>
      <c r="C21" s="32"/>
      <c r="D21" s="32"/>
      <c r="E21" s="34">
        <v>50000000</v>
      </c>
      <c r="F21" s="34"/>
      <c r="G21" s="31" t="s">
        <v>411</v>
      </c>
      <c r="H21" s="35"/>
    </row>
    <row r="22" spans="1:8" ht="27.75" customHeight="1" x14ac:dyDescent="0.25">
      <c r="A22" s="21"/>
      <c r="B22" s="1"/>
      <c r="C22" s="32"/>
      <c r="D22" s="32"/>
      <c r="E22" s="33">
        <v>1177468</v>
      </c>
      <c r="F22" s="33"/>
      <c r="G22" s="31" t="s">
        <v>254</v>
      </c>
      <c r="H22" s="35"/>
    </row>
    <row r="23" spans="1:8" ht="27" customHeight="1" x14ac:dyDescent="0.25">
      <c r="A23" s="21"/>
      <c r="B23" s="1"/>
      <c r="C23" s="32"/>
      <c r="D23" s="32"/>
      <c r="E23" s="33">
        <v>14000000</v>
      </c>
      <c r="F23" s="33"/>
      <c r="G23" s="31" t="s">
        <v>256</v>
      </c>
      <c r="H23" s="35"/>
    </row>
    <row r="24" spans="1:8" ht="39" customHeight="1" x14ac:dyDescent="0.25">
      <c r="A24" s="21"/>
      <c r="B24" s="1"/>
      <c r="C24" s="32"/>
      <c r="D24" s="32"/>
      <c r="E24" s="33">
        <v>20000000</v>
      </c>
      <c r="F24" s="33"/>
      <c r="G24" s="128" t="s">
        <v>258</v>
      </c>
      <c r="H24" s="36"/>
    </row>
    <row r="25" spans="1:8" ht="38.25" x14ac:dyDescent="0.25">
      <c r="A25" s="21"/>
      <c r="B25" s="1"/>
      <c r="C25" s="32"/>
      <c r="D25" s="32"/>
      <c r="E25" s="33">
        <v>4541520</v>
      </c>
      <c r="F25" s="33"/>
      <c r="G25" s="128" t="s">
        <v>255</v>
      </c>
      <c r="H25" s="36"/>
    </row>
    <row r="26" spans="1:8" ht="27.75" customHeight="1" x14ac:dyDescent="0.25">
      <c r="A26" s="21"/>
      <c r="B26" s="1"/>
      <c r="C26" s="32"/>
      <c r="D26" s="32"/>
      <c r="E26" s="33">
        <v>1790501</v>
      </c>
      <c r="F26" s="33"/>
      <c r="G26" s="128" t="s">
        <v>390</v>
      </c>
      <c r="H26" s="36"/>
    </row>
    <row r="27" spans="1:8" ht="41.25" customHeight="1" x14ac:dyDescent="0.25">
      <c r="A27" s="21"/>
      <c r="B27" s="1"/>
      <c r="C27" s="32"/>
      <c r="D27" s="32"/>
      <c r="E27" s="33">
        <v>2797500</v>
      </c>
      <c r="F27" s="33"/>
      <c r="G27" s="128" t="s">
        <v>350</v>
      </c>
      <c r="H27" s="36"/>
    </row>
    <row r="28" spans="1:8" ht="53.25" customHeight="1" x14ac:dyDescent="0.25">
      <c r="A28" s="21" t="s">
        <v>152</v>
      </c>
      <c r="B28" s="25" t="s">
        <v>44</v>
      </c>
      <c r="C28" s="23">
        <f>C29+C37+C46+C50+C43+C40</f>
        <v>0</v>
      </c>
      <c r="D28" s="23">
        <f>D29+D37+D46+D50+D43+D40</f>
        <v>0</v>
      </c>
      <c r="E28" s="23">
        <f>E29+E37+E46+E50+E43+E40</f>
        <v>61286563</v>
      </c>
      <c r="F28" s="23">
        <f>F29+F37+F46+F50+F43+F40</f>
        <v>0</v>
      </c>
      <c r="G28" s="37"/>
    </row>
    <row r="29" spans="1:8" ht="51.75" customHeight="1" x14ac:dyDescent="0.25">
      <c r="A29" s="21" t="s">
        <v>153</v>
      </c>
      <c r="B29" s="25" t="s">
        <v>45</v>
      </c>
      <c r="C29" s="23">
        <f>C30</f>
        <v>0</v>
      </c>
      <c r="D29" s="23">
        <f t="shared" ref="D29:F29" si="3">D30</f>
        <v>0</v>
      </c>
      <c r="E29" s="23">
        <f t="shared" si="3"/>
        <v>26589202</v>
      </c>
      <c r="F29" s="23">
        <f t="shared" si="3"/>
        <v>0</v>
      </c>
      <c r="G29" s="1"/>
    </row>
    <row r="30" spans="1:8" ht="25.5" x14ac:dyDescent="0.25">
      <c r="A30" s="21"/>
      <c r="B30" s="3" t="s">
        <v>46</v>
      </c>
      <c r="C30" s="28">
        <f>SUM(C31:C36)</f>
        <v>0</v>
      </c>
      <c r="D30" s="28">
        <f>SUM(D31:D36)</f>
        <v>0</v>
      </c>
      <c r="E30" s="28">
        <f>SUM(E31:E36)</f>
        <v>26589202</v>
      </c>
      <c r="F30" s="28">
        <f>SUM(F31:F36)</f>
        <v>0</v>
      </c>
      <c r="G30" s="1"/>
    </row>
    <row r="31" spans="1:8" ht="15.75" hidden="1" x14ac:dyDescent="0.25">
      <c r="A31" s="21"/>
      <c r="B31" s="26"/>
      <c r="C31" s="9"/>
      <c r="D31" s="9"/>
      <c r="E31" s="9"/>
      <c r="F31" s="9"/>
      <c r="G31" s="26"/>
      <c r="H31" s="38"/>
    </row>
    <row r="32" spans="1:8" ht="54" customHeight="1" x14ac:dyDescent="0.25">
      <c r="A32" s="21"/>
      <c r="B32" s="1" t="s">
        <v>351</v>
      </c>
      <c r="C32" s="28"/>
      <c r="D32" s="28"/>
      <c r="E32" s="9">
        <v>707000</v>
      </c>
      <c r="F32" s="39"/>
      <c r="G32" s="26" t="s">
        <v>259</v>
      </c>
      <c r="H32" s="40"/>
    </row>
    <row r="33" spans="1:8" ht="15.75" hidden="1" x14ac:dyDescent="0.25">
      <c r="A33" s="21"/>
      <c r="B33" s="1"/>
      <c r="C33" s="28"/>
      <c r="D33" s="28"/>
      <c r="E33" s="9"/>
      <c r="F33" s="41"/>
      <c r="G33" s="26"/>
      <c r="H33" s="40"/>
    </row>
    <row r="34" spans="1:8" ht="27.75" customHeight="1" x14ac:dyDescent="0.25">
      <c r="A34" s="21"/>
      <c r="B34" s="1"/>
      <c r="C34" s="28"/>
      <c r="D34" s="28"/>
      <c r="E34" s="9">
        <v>5997412</v>
      </c>
      <c r="F34" s="41"/>
      <c r="G34" s="26" t="s">
        <v>352</v>
      </c>
      <c r="H34" s="36"/>
    </row>
    <row r="35" spans="1:8" ht="71.25" customHeight="1" x14ac:dyDescent="0.25">
      <c r="A35" s="21"/>
      <c r="B35" s="1" t="s">
        <v>241</v>
      </c>
      <c r="C35" s="28"/>
      <c r="D35" s="28"/>
      <c r="E35" s="9">
        <v>19689006</v>
      </c>
      <c r="F35" s="41"/>
      <c r="G35" s="26" t="s">
        <v>260</v>
      </c>
      <c r="H35" s="40"/>
    </row>
    <row r="36" spans="1:8" ht="25.5" x14ac:dyDescent="0.25">
      <c r="A36" s="21"/>
      <c r="B36" s="42" t="s">
        <v>391</v>
      </c>
      <c r="C36" s="28"/>
      <c r="D36" s="28"/>
      <c r="E36" s="9">
        <v>195784</v>
      </c>
      <c r="F36" s="41"/>
      <c r="G36" s="26" t="s">
        <v>389</v>
      </c>
      <c r="H36" s="36"/>
    </row>
    <row r="37" spans="1:8" ht="54.75" customHeight="1" x14ac:dyDescent="0.25">
      <c r="A37" s="27" t="s">
        <v>61</v>
      </c>
      <c r="B37" s="25" t="s">
        <v>62</v>
      </c>
      <c r="C37" s="43">
        <f>C38</f>
        <v>0</v>
      </c>
      <c r="D37" s="43">
        <f t="shared" ref="D37:F38" si="4">D38</f>
        <v>0</v>
      </c>
      <c r="E37" s="43">
        <f t="shared" si="4"/>
        <v>9000000</v>
      </c>
      <c r="F37" s="43">
        <f t="shared" si="4"/>
        <v>0</v>
      </c>
      <c r="G37" s="31"/>
    </row>
    <row r="38" spans="1:8" s="47" customFormat="1" ht="25.5" x14ac:dyDescent="0.25">
      <c r="A38" s="44"/>
      <c r="B38" s="3" t="s">
        <v>60</v>
      </c>
      <c r="C38" s="45">
        <f>C39</f>
        <v>0</v>
      </c>
      <c r="D38" s="45">
        <f t="shared" si="4"/>
        <v>0</v>
      </c>
      <c r="E38" s="45">
        <f t="shared" si="4"/>
        <v>9000000</v>
      </c>
      <c r="F38" s="45">
        <f t="shared" si="4"/>
        <v>0</v>
      </c>
      <c r="G38" s="31"/>
      <c r="H38" s="46"/>
    </row>
    <row r="39" spans="1:8" ht="51" x14ac:dyDescent="0.25">
      <c r="A39" s="27"/>
      <c r="B39" s="1" t="s">
        <v>199</v>
      </c>
      <c r="C39" s="34"/>
      <c r="D39" s="34"/>
      <c r="E39" s="34">
        <v>9000000</v>
      </c>
      <c r="F39" s="34"/>
      <c r="G39" s="26" t="s">
        <v>249</v>
      </c>
    </row>
    <row r="40" spans="1:8" ht="42" customHeight="1" x14ac:dyDescent="0.25">
      <c r="A40" s="27" t="s">
        <v>200</v>
      </c>
      <c r="B40" s="25" t="s">
        <v>201</v>
      </c>
      <c r="C40" s="34">
        <f>C41</f>
        <v>0</v>
      </c>
      <c r="D40" s="34">
        <f t="shared" ref="D40:F40" si="5">D41</f>
        <v>0</v>
      </c>
      <c r="E40" s="34">
        <f t="shared" si="5"/>
        <v>17028766</v>
      </c>
      <c r="F40" s="34">
        <f t="shared" si="5"/>
        <v>0</v>
      </c>
      <c r="G40" s="26"/>
    </row>
    <row r="41" spans="1:8" ht="25.5" x14ac:dyDescent="0.25">
      <c r="A41" s="27"/>
      <c r="B41" s="3" t="s">
        <v>60</v>
      </c>
      <c r="C41" s="34">
        <f>C42</f>
        <v>0</v>
      </c>
      <c r="D41" s="34">
        <f t="shared" ref="D41:F41" si="6">D42</f>
        <v>0</v>
      </c>
      <c r="E41" s="34">
        <f t="shared" si="6"/>
        <v>17028766</v>
      </c>
      <c r="F41" s="34">
        <f t="shared" si="6"/>
        <v>0</v>
      </c>
      <c r="G41" s="26"/>
    </row>
    <row r="42" spans="1:8" ht="66.75" customHeight="1" x14ac:dyDescent="0.25">
      <c r="A42" s="27"/>
      <c r="B42" s="1" t="s">
        <v>202</v>
      </c>
      <c r="C42" s="34"/>
      <c r="D42" s="34"/>
      <c r="E42" s="34">
        <v>17028766</v>
      </c>
      <c r="F42" s="34"/>
      <c r="G42" s="26" t="s">
        <v>416</v>
      </c>
    </row>
    <row r="43" spans="1:8" ht="51" hidden="1" x14ac:dyDescent="0.25">
      <c r="A43" s="27" t="s">
        <v>131</v>
      </c>
      <c r="B43" s="25" t="s">
        <v>132</v>
      </c>
      <c r="C43" s="43">
        <f>C44</f>
        <v>0</v>
      </c>
      <c r="D43" s="43">
        <f t="shared" ref="D43:F43" si="7">D44</f>
        <v>0</v>
      </c>
      <c r="E43" s="43">
        <f t="shared" si="7"/>
        <v>0</v>
      </c>
      <c r="F43" s="43">
        <f t="shared" si="7"/>
        <v>0</v>
      </c>
      <c r="G43" s="26"/>
    </row>
    <row r="44" spans="1:8" ht="25.5" hidden="1" x14ac:dyDescent="0.25">
      <c r="A44" s="27"/>
      <c r="B44" s="3" t="s">
        <v>46</v>
      </c>
      <c r="C44" s="45">
        <f>SUM(C45:C45)</f>
        <v>0</v>
      </c>
      <c r="D44" s="45">
        <f>SUM(D45:D45)</f>
        <v>0</v>
      </c>
      <c r="E44" s="45">
        <f>SUM(E45:E45)</f>
        <v>0</v>
      </c>
      <c r="F44" s="45">
        <f>SUM(F45:F45)</f>
        <v>0</v>
      </c>
      <c r="G44" s="26"/>
    </row>
    <row r="45" spans="1:8" ht="15.75" hidden="1" x14ac:dyDescent="0.25">
      <c r="A45" s="27"/>
      <c r="B45" s="1"/>
      <c r="C45" s="43"/>
      <c r="D45" s="43"/>
      <c r="E45" s="45"/>
      <c r="F45" s="43"/>
      <c r="G45" s="26"/>
      <c r="H45" s="36"/>
    </row>
    <row r="46" spans="1:8" ht="53.25" customHeight="1" x14ac:dyDescent="0.25">
      <c r="A46" s="21" t="s">
        <v>302</v>
      </c>
      <c r="B46" s="29" t="s">
        <v>47</v>
      </c>
      <c r="C46" s="23">
        <f>C47</f>
        <v>0</v>
      </c>
      <c r="D46" s="23">
        <f t="shared" ref="D46:F46" si="8">D47</f>
        <v>0</v>
      </c>
      <c r="E46" s="23">
        <f t="shared" si="8"/>
        <v>4498178</v>
      </c>
      <c r="F46" s="23">
        <f t="shared" si="8"/>
        <v>0</v>
      </c>
      <c r="G46" s="48"/>
    </row>
    <row r="47" spans="1:8" ht="38.25" x14ac:dyDescent="0.25">
      <c r="A47" s="21"/>
      <c r="B47" s="3" t="s">
        <v>143</v>
      </c>
      <c r="C47" s="28">
        <f>SUM(C48:C49)</f>
        <v>0</v>
      </c>
      <c r="D47" s="28">
        <f>SUM(D48:D49)</f>
        <v>0</v>
      </c>
      <c r="E47" s="28">
        <f>SUM(E48:E49)</f>
        <v>4498178</v>
      </c>
      <c r="F47" s="28">
        <f>SUM(F48:F49)</f>
        <v>0</v>
      </c>
      <c r="G47" s="48"/>
    </row>
    <row r="48" spans="1:8" ht="26.25" customHeight="1" x14ac:dyDescent="0.25">
      <c r="A48" s="21"/>
      <c r="B48" s="1"/>
      <c r="C48" s="9"/>
      <c r="D48" s="9"/>
      <c r="E48" s="9">
        <v>3436128</v>
      </c>
      <c r="F48" s="9"/>
      <c r="G48" s="26" t="s">
        <v>305</v>
      </c>
      <c r="H48" s="49"/>
    </row>
    <row r="49" spans="1:8" ht="30.75" customHeight="1" x14ac:dyDescent="0.25">
      <c r="A49" s="21"/>
      <c r="B49" s="1"/>
      <c r="C49" s="9"/>
      <c r="D49" s="9"/>
      <c r="E49" s="9">
        <v>1062050</v>
      </c>
      <c r="F49" s="9"/>
      <c r="G49" s="26" t="s">
        <v>392</v>
      </c>
      <c r="H49" s="36"/>
    </row>
    <row r="50" spans="1:8" ht="79.5" customHeight="1" x14ac:dyDescent="0.25">
      <c r="A50" s="21" t="s">
        <v>303</v>
      </c>
      <c r="B50" s="25" t="s">
        <v>304</v>
      </c>
      <c r="C50" s="43">
        <f>C51+C53</f>
        <v>0</v>
      </c>
      <c r="D50" s="43">
        <f t="shared" ref="D50:F50" si="9">D51+D53</f>
        <v>0</v>
      </c>
      <c r="E50" s="43">
        <f t="shared" si="9"/>
        <v>4170417</v>
      </c>
      <c r="F50" s="43">
        <f t="shared" si="9"/>
        <v>0</v>
      </c>
      <c r="G50" s="1"/>
    </row>
    <row r="51" spans="1:8" ht="25.5" hidden="1" x14ac:dyDescent="0.25">
      <c r="A51" s="50"/>
      <c r="B51" s="3" t="s">
        <v>46</v>
      </c>
      <c r="C51" s="45">
        <f>C52</f>
        <v>0</v>
      </c>
      <c r="D51" s="45">
        <f t="shared" ref="D51:F51" si="10">D52</f>
        <v>0</v>
      </c>
      <c r="E51" s="45">
        <f t="shared" si="10"/>
        <v>0</v>
      </c>
      <c r="F51" s="45">
        <f t="shared" si="10"/>
        <v>0</v>
      </c>
      <c r="G51" s="51"/>
    </row>
    <row r="52" spans="1:8" ht="15.75" hidden="1" x14ac:dyDescent="0.25">
      <c r="A52" s="50"/>
      <c r="B52" s="1"/>
      <c r="C52" s="28"/>
      <c r="D52" s="28"/>
      <c r="E52" s="34"/>
      <c r="F52" s="34"/>
      <c r="G52" s="10"/>
      <c r="H52" s="52"/>
    </row>
    <row r="53" spans="1:8" ht="38.25" x14ac:dyDescent="0.25">
      <c r="A53" s="50"/>
      <c r="B53" s="3" t="s">
        <v>143</v>
      </c>
      <c r="C53" s="45">
        <f>SUM(C54:C54)</f>
        <v>0</v>
      </c>
      <c r="D53" s="45">
        <f>SUM(D54:D54)</f>
        <v>0</v>
      </c>
      <c r="E53" s="45">
        <f>SUM(E54:E54)</f>
        <v>4170417</v>
      </c>
      <c r="F53" s="45">
        <f>SUM(F54:F54)</f>
        <v>0</v>
      </c>
      <c r="G53" s="51"/>
    </row>
    <row r="54" spans="1:8" ht="38.25" x14ac:dyDescent="0.25">
      <c r="A54" s="50"/>
      <c r="B54" s="1"/>
      <c r="C54" s="28"/>
      <c r="D54" s="28"/>
      <c r="E54" s="34">
        <v>4170417</v>
      </c>
      <c r="F54" s="34"/>
      <c r="G54" s="10" t="s">
        <v>393</v>
      </c>
      <c r="H54" s="49"/>
    </row>
    <row r="55" spans="1:8" ht="42" customHeight="1" x14ac:dyDescent="0.25">
      <c r="A55" s="21" t="s">
        <v>154</v>
      </c>
      <c r="B55" s="53" t="s">
        <v>48</v>
      </c>
      <c r="C55" s="23">
        <f>C56+C66+C72</f>
        <v>168114700</v>
      </c>
      <c r="D55" s="23">
        <f>D56+D66+D72</f>
        <v>0</v>
      </c>
      <c r="E55" s="23">
        <f>E56+E66+E72</f>
        <v>44877185.269999996</v>
      </c>
      <c r="F55" s="23">
        <f>F56+F66+F72</f>
        <v>0</v>
      </c>
      <c r="G55" s="54"/>
    </row>
    <row r="56" spans="1:8" ht="54" customHeight="1" x14ac:dyDescent="0.25">
      <c r="A56" s="21" t="s">
        <v>155</v>
      </c>
      <c r="B56" s="53" t="s">
        <v>49</v>
      </c>
      <c r="C56" s="23">
        <f t="shared" ref="C56:F56" si="11">C57</f>
        <v>156641500</v>
      </c>
      <c r="D56" s="23">
        <f t="shared" si="11"/>
        <v>0</v>
      </c>
      <c r="E56" s="23">
        <f t="shared" si="11"/>
        <v>41216030.269999996</v>
      </c>
      <c r="F56" s="23">
        <f t="shared" si="11"/>
        <v>0</v>
      </c>
      <c r="G56" s="1"/>
    </row>
    <row r="57" spans="1:8" ht="38.25" x14ac:dyDescent="0.25">
      <c r="A57" s="21"/>
      <c r="B57" s="55" t="s">
        <v>50</v>
      </c>
      <c r="C57" s="28">
        <f>SUM(C58:C65)</f>
        <v>156641500</v>
      </c>
      <c r="D57" s="28">
        <f>SUM(D58:D65)</f>
        <v>0</v>
      </c>
      <c r="E57" s="28">
        <f>SUM(E58:E65)</f>
        <v>41216030.269999996</v>
      </c>
      <c r="F57" s="28">
        <f>SUM(F58:F65)</f>
        <v>0</v>
      </c>
      <c r="G57" s="1"/>
    </row>
    <row r="58" spans="1:8" ht="132" customHeight="1" x14ac:dyDescent="0.25">
      <c r="A58" s="21"/>
      <c r="B58" s="11" t="s">
        <v>242</v>
      </c>
      <c r="C58" s="9">
        <v>9000</v>
      </c>
      <c r="D58" s="9"/>
      <c r="E58" s="41"/>
      <c r="F58" s="41"/>
      <c r="G58" s="11" t="s">
        <v>261</v>
      </c>
    </row>
    <row r="59" spans="1:8" ht="91.5" customHeight="1" x14ac:dyDescent="0.25">
      <c r="A59" s="21"/>
      <c r="B59" s="128" t="s">
        <v>243</v>
      </c>
      <c r="C59" s="9">
        <v>156632500</v>
      </c>
      <c r="D59" s="9"/>
      <c r="E59" s="28"/>
      <c r="F59" s="41"/>
      <c r="G59" s="11" t="s">
        <v>331</v>
      </c>
    </row>
    <row r="60" spans="1:8" ht="55.5" customHeight="1" x14ac:dyDescent="0.25">
      <c r="A60" s="21"/>
      <c r="B60" s="128" t="s">
        <v>306</v>
      </c>
      <c r="C60" s="33"/>
      <c r="D60" s="9"/>
      <c r="E60" s="9">
        <v>199997</v>
      </c>
      <c r="F60" s="9"/>
      <c r="G60" s="11" t="s">
        <v>394</v>
      </c>
      <c r="H60" s="57"/>
    </row>
    <row r="61" spans="1:8" ht="103.5" customHeight="1" x14ac:dyDescent="0.25">
      <c r="A61" s="21"/>
      <c r="B61" s="128" t="s">
        <v>307</v>
      </c>
      <c r="C61" s="33"/>
      <c r="D61" s="9"/>
      <c r="E61" s="9">
        <f>467134+484061+594711+2907784</f>
        <v>4453690</v>
      </c>
      <c r="F61" s="9"/>
      <c r="G61" s="58" t="s">
        <v>395</v>
      </c>
      <c r="H61" s="59"/>
    </row>
    <row r="62" spans="1:8" ht="105.75" customHeight="1" x14ac:dyDescent="0.25">
      <c r="A62" s="21"/>
      <c r="B62" s="128" t="s">
        <v>310</v>
      </c>
      <c r="C62" s="33"/>
      <c r="D62" s="9"/>
      <c r="E62" s="9">
        <v>135565</v>
      </c>
      <c r="F62" s="9"/>
      <c r="G62" s="11" t="s">
        <v>395</v>
      </c>
      <c r="H62" s="60"/>
    </row>
    <row r="63" spans="1:8" ht="78.75" customHeight="1" x14ac:dyDescent="0.25">
      <c r="A63" s="21"/>
      <c r="B63" s="128" t="s">
        <v>308</v>
      </c>
      <c r="C63" s="33"/>
      <c r="D63" s="9"/>
      <c r="E63" s="9">
        <f>154016+138595+4829304+6558923</f>
        <v>11680838</v>
      </c>
      <c r="F63" s="9"/>
      <c r="G63" s="58" t="s">
        <v>395</v>
      </c>
      <c r="H63" s="59"/>
    </row>
    <row r="64" spans="1:8" ht="130.5" customHeight="1" x14ac:dyDescent="0.25">
      <c r="A64" s="21"/>
      <c r="B64" s="128" t="s">
        <v>244</v>
      </c>
      <c r="C64" s="33"/>
      <c r="D64" s="9"/>
      <c r="E64" s="9">
        <f>21145940.27</f>
        <v>21145940.27</v>
      </c>
      <c r="F64" s="9"/>
      <c r="G64" s="58" t="s">
        <v>395</v>
      </c>
      <c r="H64" s="59"/>
    </row>
    <row r="65" spans="1:8" ht="107.25" customHeight="1" x14ac:dyDescent="0.25">
      <c r="A65" s="21"/>
      <c r="B65" s="56"/>
      <c r="C65" s="33"/>
      <c r="D65" s="9"/>
      <c r="E65" s="9">
        <v>3600000</v>
      </c>
      <c r="F65" s="9"/>
      <c r="G65" s="11" t="s">
        <v>412</v>
      </c>
      <c r="H65" s="36"/>
    </row>
    <row r="66" spans="1:8" ht="54" customHeight="1" x14ac:dyDescent="0.25">
      <c r="A66" s="21" t="s">
        <v>51</v>
      </c>
      <c r="B66" s="53" t="s">
        <v>52</v>
      </c>
      <c r="C66" s="23">
        <f t="shared" ref="C66:F66" si="12">C67+C69</f>
        <v>11473200</v>
      </c>
      <c r="D66" s="23">
        <f t="shared" si="12"/>
        <v>0</v>
      </c>
      <c r="E66" s="23">
        <f t="shared" si="12"/>
        <v>919841</v>
      </c>
      <c r="F66" s="23">
        <f t="shared" si="12"/>
        <v>0</v>
      </c>
      <c r="G66" s="54"/>
    </row>
    <row r="67" spans="1:8" ht="38.25" x14ac:dyDescent="0.25">
      <c r="A67" s="21"/>
      <c r="B67" s="55" t="s">
        <v>50</v>
      </c>
      <c r="C67" s="61">
        <f t="shared" ref="C67:F67" si="13">SUM(C68:C68)</f>
        <v>11473200</v>
      </c>
      <c r="D67" s="61">
        <f t="shared" si="13"/>
        <v>0</v>
      </c>
      <c r="E67" s="61">
        <f t="shared" si="13"/>
        <v>0</v>
      </c>
      <c r="F67" s="61">
        <f t="shared" si="13"/>
        <v>0</v>
      </c>
      <c r="G67" s="10"/>
    </row>
    <row r="68" spans="1:8" ht="104.25" customHeight="1" x14ac:dyDescent="0.25">
      <c r="A68" s="21"/>
      <c r="B68" s="128" t="s">
        <v>245</v>
      </c>
      <c r="C68" s="62">
        <v>11473200</v>
      </c>
      <c r="D68" s="62"/>
      <c r="E68" s="62"/>
      <c r="F68" s="62"/>
      <c r="G68" s="11" t="s">
        <v>262</v>
      </c>
      <c r="H68" s="36"/>
    </row>
    <row r="69" spans="1:8" ht="25.5" x14ac:dyDescent="0.25">
      <c r="A69" s="21"/>
      <c r="B69" s="55" t="s">
        <v>60</v>
      </c>
      <c r="C69" s="28">
        <f>C70+C71</f>
        <v>0</v>
      </c>
      <c r="D69" s="28">
        <f>D70+D71</f>
        <v>0</v>
      </c>
      <c r="E69" s="28">
        <f>E70+E71</f>
        <v>919841</v>
      </c>
      <c r="F69" s="28">
        <f>F70+F71</f>
        <v>0</v>
      </c>
      <c r="G69" s="11"/>
    </row>
    <row r="70" spans="1:8" ht="66.75" customHeight="1" x14ac:dyDescent="0.25">
      <c r="A70" s="21"/>
      <c r="B70" s="130" t="s">
        <v>203</v>
      </c>
      <c r="C70" s="28"/>
      <c r="D70" s="62"/>
      <c r="E70" s="62">
        <v>919841</v>
      </c>
      <c r="F70" s="62"/>
      <c r="G70" s="11" t="s">
        <v>353</v>
      </c>
    </row>
    <row r="71" spans="1:8" ht="15.75" hidden="1" x14ac:dyDescent="0.25">
      <c r="A71" s="21"/>
      <c r="B71" s="131"/>
      <c r="C71" s="28"/>
      <c r="D71" s="62"/>
      <c r="E71" s="62"/>
      <c r="F71" s="62"/>
      <c r="G71" s="11"/>
    </row>
    <row r="72" spans="1:8" ht="26.25" customHeight="1" x14ac:dyDescent="0.25">
      <c r="A72" s="21" t="s">
        <v>156</v>
      </c>
      <c r="B72" s="63" t="s">
        <v>53</v>
      </c>
      <c r="C72" s="23">
        <f>C73+C75+C77</f>
        <v>0</v>
      </c>
      <c r="D72" s="23">
        <f t="shared" ref="D72:F72" si="14">D73+D75+D77</f>
        <v>0</v>
      </c>
      <c r="E72" s="23">
        <f t="shared" si="14"/>
        <v>2741314</v>
      </c>
      <c r="F72" s="23">
        <f t="shared" si="14"/>
        <v>0</v>
      </c>
      <c r="G72" s="1"/>
    </row>
    <row r="73" spans="1:8" ht="38.25" x14ac:dyDescent="0.25">
      <c r="A73" s="21"/>
      <c r="B73" s="3" t="s">
        <v>41</v>
      </c>
      <c r="C73" s="28">
        <f>C74</f>
        <v>0</v>
      </c>
      <c r="D73" s="28">
        <f t="shared" ref="D73:F73" si="15">D74</f>
        <v>0</v>
      </c>
      <c r="E73" s="28">
        <f t="shared" si="15"/>
        <v>741314</v>
      </c>
      <c r="F73" s="28">
        <f t="shared" si="15"/>
        <v>0</v>
      </c>
      <c r="G73" s="1"/>
    </row>
    <row r="74" spans="1:8" ht="53.25" customHeight="1" x14ac:dyDescent="0.25">
      <c r="A74" s="21"/>
      <c r="B74" s="42" t="s">
        <v>309</v>
      </c>
      <c r="C74" s="9"/>
      <c r="D74" s="9"/>
      <c r="E74" s="9">
        <v>741314</v>
      </c>
      <c r="F74" s="9"/>
      <c r="G74" s="11" t="s">
        <v>263</v>
      </c>
      <c r="H74" s="36"/>
    </row>
    <row r="75" spans="1:8" ht="25.5" hidden="1" customHeight="1" x14ac:dyDescent="0.25">
      <c r="A75" s="21"/>
      <c r="B75" s="3" t="s">
        <v>46</v>
      </c>
      <c r="C75" s="28">
        <f t="shared" ref="C75:F75" si="16">SUM(C76:C76)</f>
        <v>0</v>
      </c>
      <c r="D75" s="28">
        <f t="shared" si="16"/>
        <v>0</v>
      </c>
      <c r="E75" s="28">
        <f t="shared" si="16"/>
        <v>0</v>
      </c>
      <c r="F75" s="28">
        <f t="shared" si="16"/>
        <v>0</v>
      </c>
      <c r="G75" s="54"/>
    </row>
    <row r="76" spans="1:8" ht="15.75" hidden="1" customHeight="1" x14ac:dyDescent="0.25">
      <c r="A76" s="21"/>
      <c r="B76" s="11"/>
      <c r="C76" s="9"/>
      <c r="D76" s="9"/>
      <c r="E76" s="9"/>
      <c r="F76" s="9"/>
      <c r="G76" s="11"/>
    </row>
    <row r="77" spans="1:8" ht="15.75" x14ac:dyDescent="0.25">
      <c r="A77" s="21"/>
      <c r="B77" s="55" t="s">
        <v>33</v>
      </c>
      <c r="C77" s="28">
        <f t="shared" ref="C77:F77" si="17">SUM(C78:C80)</f>
        <v>0</v>
      </c>
      <c r="D77" s="28">
        <f t="shared" si="17"/>
        <v>0</v>
      </c>
      <c r="E77" s="28">
        <f t="shared" si="17"/>
        <v>2000000</v>
      </c>
      <c r="F77" s="28">
        <f t="shared" si="17"/>
        <v>0</v>
      </c>
      <c r="G77" s="11"/>
    </row>
    <row r="78" spans="1:8" ht="55.5" customHeight="1" x14ac:dyDescent="0.25">
      <c r="A78" s="21"/>
      <c r="B78" s="42" t="s">
        <v>354</v>
      </c>
      <c r="C78" s="9"/>
      <c r="D78" s="9"/>
      <c r="E78" s="34">
        <v>2000000</v>
      </c>
      <c r="F78" s="34"/>
      <c r="G78" s="11" t="s">
        <v>355</v>
      </c>
      <c r="H78" s="64"/>
    </row>
    <row r="79" spans="1:8" ht="48" hidden="1" customHeight="1" x14ac:dyDescent="0.25">
      <c r="A79" s="21"/>
      <c r="B79" s="42"/>
      <c r="C79" s="9"/>
      <c r="D79" s="9"/>
      <c r="E79" s="34"/>
      <c r="F79" s="34"/>
      <c r="G79" s="147"/>
      <c r="H79" s="65"/>
    </row>
    <row r="80" spans="1:8" ht="15.75" hidden="1" x14ac:dyDescent="0.25">
      <c r="A80" s="21"/>
      <c r="B80" s="42"/>
      <c r="C80" s="9"/>
      <c r="D80" s="9"/>
      <c r="E80" s="34"/>
      <c r="F80" s="34"/>
      <c r="G80" s="148"/>
      <c r="H80" s="65"/>
    </row>
    <row r="81" spans="1:7" ht="38.25" x14ac:dyDescent="0.25">
      <c r="A81" s="21" t="s">
        <v>20</v>
      </c>
      <c r="B81" s="66" t="s">
        <v>21</v>
      </c>
      <c r="C81" s="23">
        <f t="shared" ref="C81:F82" si="18">C82</f>
        <v>0</v>
      </c>
      <c r="D81" s="23">
        <f t="shared" si="18"/>
        <v>0</v>
      </c>
      <c r="E81" s="23">
        <f t="shared" si="18"/>
        <v>1353468</v>
      </c>
      <c r="F81" s="23">
        <f t="shared" si="18"/>
        <v>0</v>
      </c>
      <c r="G81" s="1"/>
    </row>
    <row r="82" spans="1:7" ht="25.5" x14ac:dyDescent="0.25">
      <c r="A82" s="21" t="s">
        <v>22</v>
      </c>
      <c r="B82" s="67" t="s">
        <v>115</v>
      </c>
      <c r="C82" s="23">
        <f>C83</f>
        <v>0</v>
      </c>
      <c r="D82" s="23">
        <f t="shared" si="18"/>
        <v>0</v>
      </c>
      <c r="E82" s="23">
        <f t="shared" si="18"/>
        <v>1353468</v>
      </c>
      <c r="F82" s="23">
        <f t="shared" si="18"/>
        <v>0</v>
      </c>
      <c r="G82" s="1"/>
    </row>
    <row r="83" spans="1:7" ht="52.5" customHeight="1" x14ac:dyDescent="0.25">
      <c r="A83" s="21"/>
      <c r="B83" s="4" t="s">
        <v>142</v>
      </c>
      <c r="C83" s="28">
        <f>C84</f>
        <v>0</v>
      </c>
      <c r="D83" s="28">
        <f t="shared" ref="D83:F83" si="19">D84</f>
        <v>0</v>
      </c>
      <c r="E83" s="28">
        <f t="shared" si="19"/>
        <v>1353468</v>
      </c>
      <c r="F83" s="28">
        <f t="shared" si="19"/>
        <v>0</v>
      </c>
      <c r="G83" s="1"/>
    </row>
    <row r="84" spans="1:7" ht="66.75" customHeight="1" x14ac:dyDescent="0.25">
      <c r="A84" s="21"/>
      <c r="B84" s="11" t="s">
        <v>236</v>
      </c>
      <c r="C84" s="9"/>
      <c r="D84" s="9"/>
      <c r="E84" s="9">
        <f>593468+760000</f>
        <v>1353468</v>
      </c>
      <c r="F84" s="9"/>
      <c r="G84" s="11" t="s">
        <v>396</v>
      </c>
    </row>
    <row r="85" spans="1:7" ht="52.5" customHeight="1" x14ac:dyDescent="0.25">
      <c r="A85" s="27" t="s">
        <v>157</v>
      </c>
      <c r="B85" s="53" t="s">
        <v>63</v>
      </c>
      <c r="C85" s="23">
        <f>C86+C95+C98</f>
        <v>15799700</v>
      </c>
      <c r="D85" s="23">
        <f>D86+D95+D98</f>
        <v>0</v>
      </c>
      <c r="E85" s="23">
        <f>E86+E95+E98</f>
        <v>37238212</v>
      </c>
      <c r="F85" s="23">
        <f>F86+F95+F98</f>
        <v>0</v>
      </c>
      <c r="G85" s="1"/>
    </row>
    <row r="86" spans="1:7" ht="63.75" customHeight="1" x14ac:dyDescent="0.25">
      <c r="A86" s="21" t="s">
        <v>334</v>
      </c>
      <c r="B86" s="25" t="s">
        <v>356</v>
      </c>
      <c r="C86" s="23">
        <f>C89+C87+C93</f>
        <v>15799700</v>
      </c>
      <c r="D86" s="23">
        <f>D89+D87+D93</f>
        <v>0</v>
      </c>
      <c r="E86" s="23">
        <f>E89+E87+E93</f>
        <v>0</v>
      </c>
      <c r="F86" s="23">
        <f>F89+F87+F93</f>
        <v>0</v>
      </c>
      <c r="G86" s="1"/>
    </row>
    <row r="87" spans="1:7" ht="38.25" hidden="1" x14ac:dyDescent="0.25">
      <c r="A87" s="68"/>
      <c r="B87" s="69" t="s">
        <v>39</v>
      </c>
      <c r="C87" s="28">
        <f t="shared" ref="C87:F87" si="20">C88</f>
        <v>0</v>
      </c>
      <c r="D87" s="28">
        <f t="shared" si="20"/>
        <v>0</v>
      </c>
      <c r="E87" s="28">
        <f t="shared" si="20"/>
        <v>0</v>
      </c>
      <c r="F87" s="28">
        <f t="shared" si="20"/>
        <v>0</v>
      </c>
      <c r="G87" s="1"/>
    </row>
    <row r="88" spans="1:7" ht="15.75" hidden="1" x14ac:dyDescent="0.25">
      <c r="A88" s="68"/>
      <c r="B88" s="70"/>
      <c r="C88" s="9"/>
      <c r="D88" s="9"/>
      <c r="E88" s="71"/>
      <c r="F88" s="71"/>
      <c r="G88" s="11"/>
    </row>
    <row r="89" spans="1:7" ht="25.5" x14ac:dyDescent="0.25">
      <c r="A89" s="21"/>
      <c r="B89" s="3" t="s">
        <v>60</v>
      </c>
      <c r="C89" s="28">
        <f>C90+C91+C92</f>
        <v>15799700</v>
      </c>
      <c r="D89" s="28">
        <f>D90+D91+D92</f>
        <v>0</v>
      </c>
      <c r="E89" s="28">
        <f>E90+E91+E92</f>
        <v>0</v>
      </c>
      <c r="F89" s="28">
        <f>F90+F91+F92</f>
        <v>0</v>
      </c>
      <c r="G89" s="1"/>
    </row>
    <row r="90" spans="1:7" ht="15.75" hidden="1" x14ac:dyDescent="0.25">
      <c r="A90" s="21"/>
      <c r="B90" s="1"/>
      <c r="C90" s="8"/>
      <c r="D90" s="71"/>
      <c r="E90" s="8"/>
      <c r="F90" s="71"/>
      <c r="G90" s="11"/>
    </row>
    <row r="91" spans="1:7" ht="89.25" x14ac:dyDescent="0.25">
      <c r="A91" s="21"/>
      <c r="B91" s="1" t="s">
        <v>359</v>
      </c>
      <c r="C91" s="9">
        <v>8919300</v>
      </c>
      <c r="D91" s="71"/>
      <c r="E91" s="8"/>
      <c r="F91" s="71"/>
      <c r="G91" s="11" t="s">
        <v>357</v>
      </c>
    </row>
    <row r="92" spans="1:7" ht="104.25" customHeight="1" x14ac:dyDescent="0.25">
      <c r="A92" s="21"/>
      <c r="B92" s="1" t="s">
        <v>360</v>
      </c>
      <c r="C92" s="9">
        <v>6880400</v>
      </c>
      <c r="D92" s="71"/>
      <c r="E92" s="8"/>
      <c r="F92" s="71"/>
      <c r="G92" s="11" t="s">
        <v>358</v>
      </c>
    </row>
    <row r="93" spans="1:7" ht="41.25" hidden="1" customHeight="1" x14ac:dyDescent="0.25">
      <c r="A93" s="21"/>
      <c r="B93" s="55" t="s">
        <v>297</v>
      </c>
      <c r="C93" s="28">
        <f>C94</f>
        <v>0</v>
      </c>
      <c r="D93" s="28">
        <f t="shared" ref="D93:F93" si="21">D94</f>
        <v>0</v>
      </c>
      <c r="E93" s="28">
        <f t="shared" si="21"/>
        <v>0</v>
      </c>
      <c r="F93" s="28">
        <f t="shared" si="21"/>
        <v>0</v>
      </c>
      <c r="G93" s="11"/>
    </row>
    <row r="94" spans="1:7" ht="15.75" hidden="1" x14ac:dyDescent="0.25">
      <c r="A94" s="21"/>
      <c r="B94" s="70"/>
      <c r="C94" s="9"/>
      <c r="D94" s="71"/>
      <c r="E94" s="71"/>
      <c r="F94" s="71"/>
      <c r="G94" s="11"/>
    </row>
    <row r="95" spans="1:7" ht="68.25" customHeight="1" x14ac:dyDescent="0.25">
      <c r="A95" s="21" t="s">
        <v>158</v>
      </c>
      <c r="B95" s="53" t="s">
        <v>64</v>
      </c>
      <c r="C95" s="23">
        <f t="shared" ref="C95:F96" si="22">C96</f>
        <v>0</v>
      </c>
      <c r="D95" s="23">
        <f t="shared" si="22"/>
        <v>0</v>
      </c>
      <c r="E95" s="23">
        <f t="shared" si="22"/>
        <v>33046871</v>
      </c>
      <c r="F95" s="23">
        <f t="shared" si="22"/>
        <v>0</v>
      </c>
      <c r="G95" s="1"/>
    </row>
    <row r="96" spans="1:7" ht="25.5" x14ac:dyDescent="0.25">
      <c r="A96" s="21"/>
      <c r="B96" s="3" t="s">
        <v>60</v>
      </c>
      <c r="C96" s="28">
        <f>C97</f>
        <v>0</v>
      </c>
      <c r="D96" s="28">
        <f t="shared" si="22"/>
        <v>0</v>
      </c>
      <c r="E96" s="28">
        <f t="shared" si="22"/>
        <v>33046871</v>
      </c>
      <c r="F96" s="28">
        <f t="shared" si="22"/>
        <v>0</v>
      </c>
      <c r="G96" s="1"/>
    </row>
    <row r="97" spans="1:8" ht="105" customHeight="1" x14ac:dyDescent="0.25">
      <c r="A97" s="21"/>
      <c r="B97" s="70" t="s">
        <v>204</v>
      </c>
      <c r="C97" s="28"/>
      <c r="D97" s="28"/>
      <c r="E97" s="9">
        <v>33046871</v>
      </c>
      <c r="F97" s="28"/>
      <c r="G97" s="1" t="s">
        <v>249</v>
      </c>
    </row>
    <row r="98" spans="1:8" ht="42.75" customHeight="1" x14ac:dyDescent="0.25">
      <c r="A98" s="27" t="s">
        <v>159</v>
      </c>
      <c r="B98" s="72" t="s">
        <v>116</v>
      </c>
      <c r="C98" s="23">
        <f t="shared" ref="C98:F98" si="23">C99</f>
        <v>0</v>
      </c>
      <c r="D98" s="23">
        <f t="shared" si="23"/>
        <v>0</v>
      </c>
      <c r="E98" s="23">
        <f t="shared" si="23"/>
        <v>4191341</v>
      </c>
      <c r="F98" s="23">
        <f t="shared" si="23"/>
        <v>0</v>
      </c>
      <c r="G98" s="1"/>
    </row>
    <row r="99" spans="1:8" ht="25.5" x14ac:dyDescent="0.25">
      <c r="A99" s="27"/>
      <c r="B99" s="3" t="s">
        <v>60</v>
      </c>
      <c r="C99" s="28">
        <f t="shared" ref="C99:F99" si="24">C100+C101+C102+C103</f>
        <v>0</v>
      </c>
      <c r="D99" s="28">
        <f t="shared" si="24"/>
        <v>0</v>
      </c>
      <c r="E99" s="28">
        <f t="shared" si="24"/>
        <v>4191341</v>
      </c>
      <c r="F99" s="28">
        <f t="shared" si="24"/>
        <v>0</v>
      </c>
      <c r="G99" s="1"/>
    </row>
    <row r="100" spans="1:8" ht="63" customHeight="1" x14ac:dyDescent="0.25">
      <c r="A100" s="27"/>
      <c r="B100" s="73" t="s">
        <v>205</v>
      </c>
      <c r="C100" s="9"/>
      <c r="D100" s="9"/>
      <c r="E100" s="9">
        <v>3500000</v>
      </c>
      <c r="F100" s="9"/>
      <c r="G100" s="1" t="s">
        <v>311</v>
      </c>
    </row>
    <row r="101" spans="1:8" ht="66.75" customHeight="1" x14ac:dyDescent="0.25">
      <c r="A101" s="27"/>
      <c r="B101" s="73" t="s">
        <v>206</v>
      </c>
      <c r="C101" s="9"/>
      <c r="D101" s="9"/>
      <c r="E101" s="9">
        <v>46068</v>
      </c>
      <c r="F101" s="9"/>
      <c r="G101" s="1" t="s">
        <v>249</v>
      </c>
    </row>
    <row r="102" spans="1:8" ht="63.75" x14ac:dyDescent="0.25">
      <c r="A102" s="27"/>
      <c r="B102" s="73" t="s">
        <v>207</v>
      </c>
      <c r="C102" s="9"/>
      <c r="D102" s="9"/>
      <c r="E102" s="9">
        <v>645273</v>
      </c>
      <c r="F102" s="9"/>
      <c r="G102" s="1" t="s">
        <v>266</v>
      </c>
    </row>
    <row r="103" spans="1:8" ht="15.75" hidden="1" x14ac:dyDescent="0.25">
      <c r="A103" s="27"/>
      <c r="B103" s="3"/>
      <c r="C103" s="9"/>
      <c r="D103" s="9"/>
      <c r="E103" s="9"/>
      <c r="F103" s="9"/>
      <c r="G103" s="73"/>
    </row>
    <row r="104" spans="1:8" ht="38.25" x14ac:dyDescent="0.25">
      <c r="A104" s="21" t="s">
        <v>23</v>
      </c>
      <c r="B104" s="53" t="s">
        <v>24</v>
      </c>
      <c r="C104" s="23">
        <f>C105</f>
        <v>0</v>
      </c>
      <c r="D104" s="23">
        <f t="shared" ref="D104:F104" si="25">D105</f>
        <v>0</v>
      </c>
      <c r="E104" s="23">
        <f t="shared" si="25"/>
        <v>6500000</v>
      </c>
      <c r="F104" s="23">
        <f t="shared" si="25"/>
        <v>0</v>
      </c>
      <c r="G104" s="1"/>
    </row>
    <row r="105" spans="1:8" ht="51" x14ac:dyDescent="0.25">
      <c r="A105" s="21" t="s">
        <v>25</v>
      </c>
      <c r="B105" s="53" t="s">
        <v>26</v>
      </c>
      <c r="C105" s="23">
        <f t="shared" ref="C105:F105" si="26">C106</f>
        <v>0</v>
      </c>
      <c r="D105" s="23">
        <f t="shared" si="26"/>
        <v>0</v>
      </c>
      <c r="E105" s="23">
        <f t="shared" si="26"/>
        <v>6500000</v>
      </c>
      <c r="F105" s="23">
        <f t="shared" si="26"/>
        <v>0</v>
      </c>
      <c r="G105" s="1"/>
    </row>
    <row r="106" spans="1:8" ht="39.75" customHeight="1" x14ac:dyDescent="0.25">
      <c r="A106" s="74"/>
      <c r="B106" s="55" t="s">
        <v>27</v>
      </c>
      <c r="C106" s="28">
        <f>C107+C108</f>
        <v>0</v>
      </c>
      <c r="D106" s="28">
        <f t="shared" ref="D106:F106" si="27">D107+D108</f>
        <v>0</v>
      </c>
      <c r="E106" s="28">
        <f t="shared" si="27"/>
        <v>6500000</v>
      </c>
      <c r="F106" s="28">
        <f t="shared" si="27"/>
        <v>0</v>
      </c>
      <c r="G106" s="1"/>
    </row>
    <row r="107" spans="1:8" ht="25.5" x14ac:dyDescent="0.25">
      <c r="A107" s="75"/>
      <c r="B107" s="76" t="s">
        <v>361</v>
      </c>
      <c r="C107" s="9"/>
      <c r="D107" s="9"/>
      <c r="E107" s="9">
        <v>3000000</v>
      </c>
      <c r="F107" s="9"/>
      <c r="G107" s="77" t="s">
        <v>362</v>
      </c>
      <c r="H107" s="40"/>
    </row>
    <row r="108" spans="1:8" ht="29.25" customHeight="1" x14ac:dyDescent="0.25">
      <c r="A108" s="75"/>
      <c r="B108" s="1"/>
      <c r="C108" s="9"/>
      <c r="D108" s="9"/>
      <c r="E108" s="9">
        <v>3500000</v>
      </c>
      <c r="F108" s="9"/>
      <c r="G108" s="77" t="s">
        <v>257</v>
      </c>
      <c r="H108" s="40"/>
    </row>
    <row r="109" spans="1:8" ht="15.75" hidden="1" x14ac:dyDescent="0.25">
      <c r="A109" s="75"/>
      <c r="B109" s="1"/>
      <c r="C109" s="9"/>
      <c r="D109" s="9"/>
      <c r="E109" s="9"/>
      <c r="F109" s="9"/>
      <c r="G109" s="77"/>
      <c r="H109" s="40"/>
    </row>
    <row r="110" spans="1:8" ht="66" customHeight="1" x14ac:dyDescent="0.25">
      <c r="A110" s="21" t="s">
        <v>189</v>
      </c>
      <c r="B110" s="53" t="s">
        <v>28</v>
      </c>
      <c r="C110" s="23">
        <f t="shared" ref="C110:F110" si="28">C111+C118+C122</f>
        <v>0</v>
      </c>
      <c r="D110" s="23">
        <f t="shared" si="28"/>
        <v>0</v>
      </c>
      <c r="E110" s="23">
        <f t="shared" si="28"/>
        <v>33724263</v>
      </c>
      <c r="F110" s="23">
        <f t="shared" si="28"/>
        <v>0</v>
      </c>
      <c r="G110" s="1"/>
    </row>
    <row r="111" spans="1:8" ht="66" customHeight="1" x14ac:dyDescent="0.25">
      <c r="A111" s="21" t="s">
        <v>312</v>
      </c>
      <c r="B111" s="78" t="s">
        <v>69</v>
      </c>
      <c r="C111" s="23">
        <f>C112+C114+C116</f>
        <v>0</v>
      </c>
      <c r="D111" s="23">
        <f t="shared" ref="D111:F111" si="29">D112+D114+D116</f>
        <v>0</v>
      </c>
      <c r="E111" s="23">
        <f t="shared" si="29"/>
        <v>1469309</v>
      </c>
      <c r="F111" s="23">
        <f t="shared" si="29"/>
        <v>0</v>
      </c>
      <c r="G111" s="1"/>
    </row>
    <row r="112" spans="1:8" ht="38.25" x14ac:dyDescent="0.25">
      <c r="A112" s="21"/>
      <c r="B112" s="3" t="s">
        <v>41</v>
      </c>
      <c r="C112" s="28">
        <f>C113</f>
        <v>0</v>
      </c>
      <c r="D112" s="28">
        <f t="shared" ref="D112:F112" si="30">D113</f>
        <v>0</v>
      </c>
      <c r="E112" s="28">
        <f t="shared" si="30"/>
        <v>1469309</v>
      </c>
      <c r="F112" s="28">
        <f t="shared" si="30"/>
        <v>0</v>
      </c>
      <c r="G112" s="1"/>
    </row>
    <row r="113" spans="1:8" ht="42" customHeight="1" x14ac:dyDescent="0.25">
      <c r="A113" s="21"/>
      <c r="B113" s="129" t="s">
        <v>309</v>
      </c>
      <c r="C113" s="28"/>
      <c r="D113" s="28"/>
      <c r="E113" s="9">
        <v>1469309</v>
      </c>
      <c r="F113" s="28"/>
      <c r="G113" s="97" t="s">
        <v>413</v>
      </c>
      <c r="H113" s="36"/>
    </row>
    <row r="114" spans="1:8" ht="25.5" hidden="1" x14ac:dyDescent="0.25">
      <c r="A114" s="21"/>
      <c r="B114" s="55" t="s">
        <v>70</v>
      </c>
      <c r="C114" s="28">
        <f>C115</f>
        <v>0</v>
      </c>
      <c r="D114" s="28">
        <f t="shared" ref="D114:F114" si="31">D115</f>
        <v>0</v>
      </c>
      <c r="E114" s="28">
        <f t="shared" si="31"/>
        <v>0</v>
      </c>
      <c r="F114" s="28">
        <f t="shared" si="31"/>
        <v>0</v>
      </c>
      <c r="G114" s="1"/>
    </row>
    <row r="115" spans="1:8" ht="15.75" hidden="1" x14ac:dyDescent="0.25">
      <c r="A115" s="21"/>
      <c r="B115" s="1"/>
      <c r="C115" s="9"/>
      <c r="D115" s="9"/>
      <c r="E115" s="9"/>
      <c r="F115" s="9"/>
      <c r="G115" s="1"/>
    </row>
    <row r="116" spans="1:8" ht="25.5" hidden="1" x14ac:dyDescent="0.25">
      <c r="A116" s="21"/>
      <c r="B116" s="79" t="s">
        <v>29</v>
      </c>
      <c r="C116" s="28">
        <f>C117</f>
        <v>0</v>
      </c>
      <c r="D116" s="28">
        <f t="shared" ref="D116:F116" si="32">D117</f>
        <v>0</v>
      </c>
      <c r="E116" s="28">
        <f t="shared" si="32"/>
        <v>0</v>
      </c>
      <c r="F116" s="28">
        <f t="shared" si="32"/>
        <v>0</v>
      </c>
      <c r="G116" s="1"/>
    </row>
    <row r="117" spans="1:8" ht="15.75" hidden="1" x14ac:dyDescent="0.25">
      <c r="A117" s="21"/>
      <c r="B117" s="1"/>
      <c r="C117" s="9"/>
      <c r="D117" s="9"/>
      <c r="E117" s="9"/>
      <c r="F117" s="9"/>
      <c r="G117" s="1"/>
    </row>
    <row r="118" spans="1:8" ht="78.75" customHeight="1" x14ac:dyDescent="0.25">
      <c r="A118" s="21" t="s">
        <v>160</v>
      </c>
      <c r="B118" s="78" t="s">
        <v>96</v>
      </c>
      <c r="C118" s="23">
        <f t="shared" ref="C118:F118" si="33">C119</f>
        <v>0</v>
      </c>
      <c r="D118" s="23">
        <f t="shared" si="33"/>
        <v>0</v>
      </c>
      <c r="E118" s="23">
        <f t="shared" si="33"/>
        <v>10000000</v>
      </c>
      <c r="F118" s="23">
        <f t="shared" si="33"/>
        <v>0</v>
      </c>
      <c r="G118" s="1"/>
    </row>
    <row r="119" spans="1:8" ht="25.5" x14ac:dyDescent="0.25">
      <c r="A119" s="21"/>
      <c r="B119" s="79" t="s">
        <v>29</v>
      </c>
      <c r="C119" s="28">
        <f t="shared" ref="C119:F119" si="34">SUM(C120:C121)</f>
        <v>0</v>
      </c>
      <c r="D119" s="28">
        <f t="shared" si="34"/>
        <v>0</v>
      </c>
      <c r="E119" s="28">
        <f t="shared" si="34"/>
        <v>10000000</v>
      </c>
      <c r="F119" s="28">
        <f t="shared" si="34"/>
        <v>0</v>
      </c>
      <c r="G119" s="1"/>
    </row>
    <row r="120" spans="1:8" ht="15.75" hidden="1" x14ac:dyDescent="0.25">
      <c r="A120" s="21"/>
      <c r="B120" s="1"/>
      <c r="C120" s="80"/>
      <c r="D120" s="80"/>
      <c r="E120" s="33"/>
      <c r="F120" s="32"/>
      <c r="G120" s="26"/>
    </row>
    <row r="121" spans="1:8" ht="31.5" customHeight="1" x14ac:dyDescent="0.25">
      <c r="A121" s="21"/>
      <c r="B121" s="1"/>
      <c r="C121" s="9"/>
      <c r="D121" s="9"/>
      <c r="E121" s="9">
        <v>10000000</v>
      </c>
      <c r="F121" s="9"/>
      <c r="G121" s="1" t="s">
        <v>315</v>
      </c>
    </row>
    <row r="122" spans="1:8" ht="40.5" customHeight="1" x14ac:dyDescent="0.25">
      <c r="A122" s="21" t="s">
        <v>313</v>
      </c>
      <c r="B122" s="78" t="s">
        <v>117</v>
      </c>
      <c r="C122" s="23">
        <f>C123+C130+C127+C125</f>
        <v>0</v>
      </c>
      <c r="D122" s="23">
        <f t="shared" ref="D122:F122" si="35">D123+D130+D127+D125</f>
        <v>0</v>
      </c>
      <c r="E122" s="23">
        <f t="shared" si="35"/>
        <v>22254954</v>
      </c>
      <c r="F122" s="23">
        <f t="shared" si="35"/>
        <v>0</v>
      </c>
      <c r="G122" s="1"/>
    </row>
    <row r="123" spans="1:8" ht="15.75" hidden="1" x14ac:dyDescent="0.25">
      <c r="A123" s="21"/>
      <c r="B123" s="79" t="s">
        <v>33</v>
      </c>
      <c r="C123" s="28">
        <f>C124</f>
        <v>0</v>
      </c>
      <c r="D123" s="28">
        <f t="shared" ref="D123:F123" si="36">D124</f>
        <v>0</v>
      </c>
      <c r="E123" s="28">
        <f t="shared" si="36"/>
        <v>0</v>
      </c>
      <c r="F123" s="28">
        <f t="shared" si="36"/>
        <v>0</v>
      </c>
      <c r="G123" s="1"/>
    </row>
    <row r="124" spans="1:8" ht="15.75" hidden="1" x14ac:dyDescent="0.25">
      <c r="A124" s="21"/>
      <c r="B124" s="1"/>
      <c r="C124" s="9"/>
      <c r="D124" s="9"/>
      <c r="E124" s="9"/>
      <c r="F124" s="9"/>
      <c r="G124" s="1"/>
    </row>
    <row r="125" spans="1:8" ht="51" x14ac:dyDescent="0.25">
      <c r="A125" s="21"/>
      <c r="B125" s="55" t="s">
        <v>297</v>
      </c>
      <c r="C125" s="9">
        <f>C126</f>
        <v>0</v>
      </c>
      <c r="D125" s="9">
        <f t="shared" ref="D125:F125" si="37">D126</f>
        <v>0</v>
      </c>
      <c r="E125" s="9">
        <f t="shared" si="37"/>
        <v>104900</v>
      </c>
      <c r="F125" s="9">
        <f t="shared" si="37"/>
        <v>0</v>
      </c>
      <c r="G125" s="1"/>
    </row>
    <row r="126" spans="1:8" ht="25.5" x14ac:dyDescent="0.25">
      <c r="A126" s="21"/>
      <c r="B126" s="1"/>
      <c r="C126" s="9"/>
      <c r="D126" s="9"/>
      <c r="E126" s="9">
        <v>104900</v>
      </c>
      <c r="F126" s="9"/>
      <c r="G126" s="77" t="s">
        <v>314</v>
      </c>
    </row>
    <row r="127" spans="1:8" ht="25.5" hidden="1" x14ac:dyDescent="0.25">
      <c r="A127" s="21"/>
      <c r="B127" s="55" t="s">
        <v>70</v>
      </c>
      <c r="C127" s="28">
        <f>C128</f>
        <v>0</v>
      </c>
      <c r="D127" s="28">
        <f t="shared" ref="D127:F127" si="38">D128</f>
        <v>0</v>
      </c>
      <c r="E127" s="28">
        <f t="shared" si="38"/>
        <v>0</v>
      </c>
      <c r="F127" s="28">
        <f t="shared" si="38"/>
        <v>0</v>
      </c>
      <c r="G127" s="1"/>
    </row>
    <row r="128" spans="1:8" ht="15.75" hidden="1" x14ac:dyDescent="0.25">
      <c r="A128" s="21"/>
      <c r="B128" s="1"/>
      <c r="C128" s="9"/>
      <c r="D128" s="9"/>
      <c r="E128" s="9"/>
      <c r="F128" s="9"/>
      <c r="G128" s="1"/>
    </row>
    <row r="129" spans="1:7" ht="15.75" hidden="1" x14ac:dyDescent="0.25">
      <c r="A129" s="21"/>
      <c r="B129" s="1"/>
      <c r="C129" s="9"/>
      <c r="D129" s="9"/>
      <c r="E129" s="9"/>
      <c r="F129" s="9"/>
      <c r="G129" s="1"/>
    </row>
    <row r="130" spans="1:7" ht="25.5" x14ac:dyDescent="0.25">
      <c r="A130" s="21"/>
      <c r="B130" s="79" t="s">
        <v>29</v>
      </c>
      <c r="C130" s="28">
        <f>C131+C132+C133+C134+C135</f>
        <v>0</v>
      </c>
      <c r="D130" s="28">
        <f t="shared" ref="D130:F130" si="39">D131+D132+D133+D134+D135</f>
        <v>0</v>
      </c>
      <c r="E130" s="28">
        <f t="shared" si="39"/>
        <v>22150054</v>
      </c>
      <c r="F130" s="28">
        <f t="shared" si="39"/>
        <v>0</v>
      </c>
      <c r="G130" s="1"/>
    </row>
    <row r="131" spans="1:7" ht="15.75" hidden="1" x14ac:dyDescent="0.25">
      <c r="A131" s="21"/>
      <c r="B131" s="1"/>
      <c r="C131" s="80"/>
      <c r="D131" s="80"/>
      <c r="E131" s="9"/>
      <c r="F131" s="9"/>
      <c r="G131" s="1"/>
    </row>
    <row r="132" spans="1:7" ht="30.75" customHeight="1" x14ac:dyDescent="0.25">
      <c r="A132" s="21"/>
      <c r="B132" s="1"/>
      <c r="C132" s="9"/>
      <c r="D132" s="9"/>
      <c r="E132" s="9">
        <v>6407989</v>
      </c>
      <c r="F132" s="9"/>
      <c r="G132" s="1" t="s">
        <v>288</v>
      </c>
    </row>
    <row r="133" spans="1:7" ht="28.5" customHeight="1" x14ac:dyDescent="0.25">
      <c r="A133" s="21"/>
      <c r="B133" s="1"/>
      <c r="C133" s="9"/>
      <c r="D133" s="9"/>
      <c r="E133" s="9">
        <v>853248</v>
      </c>
      <c r="F133" s="9"/>
      <c r="G133" s="1" t="s">
        <v>219</v>
      </c>
    </row>
    <row r="134" spans="1:7" ht="27" customHeight="1" x14ac:dyDescent="0.25">
      <c r="A134" s="21"/>
      <c r="B134" s="1"/>
      <c r="C134" s="9"/>
      <c r="D134" s="9"/>
      <c r="E134" s="9">
        <v>14793117</v>
      </c>
      <c r="F134" s="9"/>
      <c r="G134" s="1" t="s">
        <v>220</v>
      </c>
    </row>
    <row r="135" spans="1:7" ht="28.5" customHeight="1" x14ac:dyDescent="0.25">
      <c r="A135" s="21"/>
      <c r="B135" s="79"/>
      <c r="C135" s="28"/>
      <c r="D135" s="28"/>
      <c r="E135" s="9">
        <v>95700</v>
      </c>
      <c r="F135" s="28"/>
      <c r="G135" s="1" t="s">
        <v>414</v>
      </c>
    </row>
    <row r="136" spans="1:7" ht="93" customHeight="1" x14ac:dyDescent="0.25">
      <c r="A136" s="21" t="s">
        <v>161</v>
      </c>
      <c r="B136" s="53" t="s">
        <v>30</v>
      </c>
      <c r="C136" s="23">
        <f t="shared" ref="C136:F136" si="40">C137+C140+C145</f>
        <v>0</v>
      </c>
      <c r="D136" s="23">
        <f t="shared" si="40"/>
        <v>0</v>
      </c>
      <c r="E136" s="23">
        <f t="shared" si="40"/>
        <v>11082617</v>
      </c>
      <c r="F136" s="23">
        <f t="shared" si="40"/>
        <v>0</v>
      </c>
      <c r="G136" s="1"/>
    </row>
    <row r="137" spans="1:7" ht="105" customHeight="1" x14ac:dyDescent="0.25">
      <c r="A137" s="21" t="s">
        <v>97</v>
      </c>
      <c r="B137" s="78" t="s">
        <v>98</v>
      </c>
      <c r="C137" s="23">
        <f t="shared" ref="C137:F138" si="41">C138</f>
        <v>0</v>
      </c>
      <c r="D137" s="23">
        <f t="shared" si="41"/>
        <v>0</v>
      </c>
      <c r="E137" s="23">
        <f t="shared" si="41"/>
        <v>2479188</v>
      </c>
      <c r="F137" s="23">
        <f t="shared" si="41"/>
        <v>0</v>
      </c>
      <c r="G137" s="1"/>
    </row>
    <row r="138" spans="1:7" ht="25.5" x14ac:dyDescent="0.25">
      <c r="A138" s="21"/>
      <c r="B138" s="55" t="s">
        <v>32</v>
      </c>
      <c r="C138" s="28">
        <f t="shared" si="41"/>
        <v>0</v>
      </c>
      <c r="D138" s="28">
        <f t="shared" si="41"/>
        <v>0</v>
      </c>
      <c r="E138" s="28">
        <f>E139</f>
        <v>2479188</v>
      </c>
      <c r="F138" s="28">
        <f t="shared" si="41"/>
        <v>0</v>
      </c>
      <c r="G138" s="1"/>
    </row>
    <row r="139" spans="1:7" ht="89.25" x14ac:dyDescent="0.25">
      <c r="A139" s="21"/>
      <c r="B139" s="55"/>
      <c r="C139" s="28"/>
      <c r="D139" s="28"/>
      <c r="E139" s="9">
        <v>2479188</v>
      </c>
      <c r="F139" s="28"/>
      <c r="G139" s="11" t="s">
        <v>221</v>
      </c>
    </row>
    <row r="140" spans="1:7" ht="65.25" customHeight="1" x14ac:dyDescent="0.25">
      <c r="A140" s="21" t="s">
        <v>31</v>
      </c>
      <c r="B140" s="53" t="s">
        <v>118</v>
      </c>
      <c r="C140" s="23">
        <f t="shared" ref="C140:F140" si="42">C141</f>
        <v>0</v>
      </c>
      <c r="D140" s="23">
        <f t="shared" si="42"/>
        <v>0</v>
      </c>
      <c r="E140" s="23">
        <f t="shared" si="42"/>
        <v>5283591</v>
      </c>
      <c r="F140" s="23">
        <f t="shared" si="42"/>
        <v>0</v>
      </c>
      <c r="G140" s="1"/>
    </row>
    <row r="141" spans="1:7" ht="25.5" x14ac:dyDescent="0.25">
      <c r="A141" s="21"/>
      <c r="B141" s="79" t="s">
        <v>29</v>
      </c>
      <c r="C141" s="28">
        <f t="shared" ref="C141:F141" si="43">SUM(C142:C144)</f>
        <v>0</v>
      </c>
      <c r="D141" s="28">
        <f t="shared" si="43"/>
        <v>0</v>
      </c>
      <c r="E141" s="28">
        <f t="shared" si="43"/>
        <v>5283591</v>
      </c>
      <c r="F141" s="28">
        <f t="shared" si="43"/>
        <v>0</v>
      </c>
      <c r="G141" s="81"/>
    </row>
    <row r="142" spans="1:7" ht="26.25" customHeight="1" x14ac:dyDescent="0.25">
      <c r="A142" s="21"/>
      <c r="B142" s="1"/>
      <c r="C142" s="80"/>
      <c r="D142" s="80"/>
      <c r="E142" s="9">
        <v>3897200</v>
      </c>
      <c r="F142" s="9"/>
      <c r="G142" s="1" t="s">
        <v>287</v>
      </c>
    </row>
    <row r="143" spans="1:7" ht="27.75" customHeight="1" x14ac:dyDescent="0.25">
      <c r="A143" s="21"/>
      <c r="B143" s="82"/>
      <c r="C143" s="9"/>
      <c r="D143" s="9"/>
      <c r="E143" s="9">
        <v>120000</v>
      </c>
      <c r="F143" s="9"/>
      <c r="G143" s="83" t="s">
        <v>222</v>
      </c>
    </row>
    <row r="144" spans="1:7" ht="45" customHeight="1" x14ac:dyDescent="0.25">
      <c r="A144" s="21"/>
      <c r="B144" s="82"/>
      <c r="C144" s="9"/>
      <c r="D144" s="9"/>
      <c r="E144" s="9">
        <v>1266391</v>
      </c>
      <c r="F144" s="9"/>
      <c r="G144" s="1" t="s">
        <v>286</v>
      </c>
    </row>
    <row r="145" spans="1:8" ht="53.25" customHeight="1" x14ac:dyDescent="0.25">
      <c r="A145" s="21" t="s">
        <v>145</v>
      </c>
      <c r="B145" s="53" t="s">
        <v>146</v>
      </c>
      <c r="C145" s="23">
        <f>C146</f>
        <v>0</v>
      </c>
      <c r="D145" s="23">
        <f t="shared" ref="D145:F146" si="44">D146</f>
        <v>0</v>
      </c>
      <c r="E145" s="23">
        <f t="shared" si="44"/>
        <v>3319838</v>
      </c>
      <c r="F145" s="23">
        <f t="shared" si="44"/>
        <v>0</v>
      </c>
      <c r="G145" s="1"/>
    </row>
    <row r="146" spans="1:8" ht="25.5" x14ac:dyDescent="0.25">
      <c r="A146" s="21"/>
      <c r="B146" s="55" t="s">
        <v>29</v>
      </c>
      <c r="C146" s="28">
        <f>C147</f>
        <v>0</v>
      </c>
      <c r="D146" s="28">
        <f t="shared" si="44"/>
        <v>0</v>
      </c>
      <c r="E146" s="28">
        <f t="shared" si="44"/>
        <v>3319838</v>
      </c>
      <c r="F146" s="28">
        <f t="shared" si="44"/>
        <v>0</v>
      </c>
      <c r="G146" s="1"/>
    </row>
    <row r="147" spans="1:8" ht="27.75" customHeight="1" x14ac:dyDescent="0.25">
      <c r="A147" s="21"/>
      <c r="B147" s="82"/>
      <c r="C147" s="9"/>
      <c r="D147" s="9"/>
      <c r="E147" s="9">
        <v>3319838</v>
      </c>
      <c r="F147" s="9"/>
      <c r="G147" s="1" t="s">
        <v>285</v>
      </c>
    </row>
    <row r="148" spans="1:8" ht="38.25" x14ac:dyDescent="0.25">
      <c r="A148" s="21" t="s">
        <v>162</v>
      </c>
      <c r="B148" s="67" t="s">
        <v>13</v>
      </c>
      <c r="C148" s="84">
        <f>C149+C159+C164</f>
        <v>0</v>
      </c>
      <c r="D148" s="84">
        <f t="shared" ref="D148:F148" si="45">D149+D159+D164</f>
        <v>0</v>
      </c>
      <c r="E148" s="84">
        <f t="shared" si="45"/>
        <v>49292107</v>
      </c>
      <c r="F148" s="84">
        <f t="shared" si="45"/>
        <v>0</v>
      </c>
      <c r="G148" s="82"/>
    </row>
    <row r="149" spans="1:8" ht="39.75" customHeight="1" x14ac:dyDescent="0.25">
      <c r="A149" s="21" t="s">
        <v>163</v>
      </c>
      <c r="B149" s="53" t="s">
        <v>54</v>
      </c>
      <c r="C149" s="23">
        <f t="shared" ref="C149:F149" si="46">C150</f>
        <v>0</v>
      </c>
      <c r="D149" s="23">
        <f t="shared" si="46"/>
        <v>0</v>
      </c>
      <c r="E149" s="23">
        <f t="shared" si="46"/>
        <v>37284805</v>
      </c>
      <c r="F149" s="23">
        <f t="shared" si="46"/>
        <v>0</v>
      </c>
      <c r="G149" s="54"/>
    </row>
    <row r="150" spans="1:8" ht="15.75" x14ac:dyDescent="0.25">
      <c r="A150" s="21"/>
      <c r="B150" s="3" t="s">
        <v>3</v>
      </c>
      <c r="C150" s="28">
        <f t="shared" ref="C150:F150" si="47">SUM(C151:C158)</f>
        <v>0</v>
      </c>
      <c r="D150" s="28">
        <f t="shared" si="47"/>
        <v>0</v>
      </c>
      <c r="E150" s="28">
        <f t="shared" si="47"/>
        <v>37284805</v>
      </c>
      <c r="F150" s="28">
        <f t="shared" si="47"/>
        <v>0</v>
      </c>
      <c r="G150" s="54"/>
    </row>
    <row r="151" spans="1:8" ht="39.75" customHeight="1" x14ac:dyDescent="0.25">
      <c r="A151" s="21"/>
      <c r="B151" s="3"/>
      <c r="C151" s="28"/>
      <c r="D151" s="28"/>
      <c r="E151" s="9">
        <v>594334</v>
      </c>
      <c r="F151" s="28"/>
      <c r="G151" s="77" t="s">
        <v>397</v>
      </c>
    </row>
    <row r="152" spans="1:8" ht="40.5" customHeight="1" x14ac:dyDescent="0.25">
      <c r="A152" s="21"/>
      <c r="B152" s="3"/>
      <c r="C152" s="28"/>
      <c r="D152" s="28"/>
      <c r="E152" s="9">
        <v>9696273</v>
      </c>
      <c r="F152" s="28"/>
      <c r="G152" s="77" t="s">
        <v>398</v>
      </c>
      <c r="H152" s="40"/>
    </row>
    <row r="153" spans="1:8" ht="39.75" customHeight="1" x14ac:dyDescent="0.25">
      <c r="A153" s="21"/>
      <c r="B153" s="3"/>
      <c r="C153" s="28"/>
      <c r="D153" s="28"/>
      <c r="E153" s="9">
        <v>5636000</v>
      </c>
      <c r="F153" s="28"/>
      <c r="G153" s="77" t="s">
        <v>399</v>
      </c>
    </row>
    <row r="154" spans="1:8" ht="40.5" customHeight="1" x14ac:dyDescent="0.25">
      <c r="A154" s="21"/>
      <c r="B154" s="3"/>
      <c r="C154" s="28"/>
      <c r="D154" s="28"/>
      <c r="E154" s="9">
        <v>1697000</v>
      </c>
      <c r="F154" s="28"/>
      <c r="G154" s="77" t="s">
        <v>400</v>
      </c>
    </row>
    <row r="155" spans="1:8" ht="27.75" customHeight="1" x14ac:dyDescent="0.25">
      <c r="A155" s="21"/>
      <c r="B155" s="3"/>
      <c r="C155" s="28"/>
      <c r="D155" s="28"/>
      <c r="E155" s="9">
        <v>118326</v>
      </c>
      <c r="F155" s="28"/>
      <c r="G155" s="77" t="s">
        <v>401</v>
      </c>
    </row>
    <row r="156" spans="1:8" ht="51" x14ac:dyDescent="0.25">
      <c r="A156" s="21"/>
      <c r="B156" s="3"/>
      <c r="C156" s="28"/>
      <c r="D156" s="28"/>
      <c r="E156" s="9">
        <v>1133400</v>
      </c>
      <c r="F156" s="28"/>
      <c r="G156" s="77" t="s">
        <v>402</v>
      </c>
    </row>
    <row r="157" spans="1:8" ht="51" x14ac:dyDescent="0.25">
      <c r="A157" s="21"/>
      <c r="B157" s="129" t="s">
        <v>246</v>
      </c>
      <c r="C157" s="28"/>
      <c r="D157" s="28"/>
      <c r="E157" s="9">
        <v>18409472</v>
      </c>
      <c r="F157" s="28"/>
      <c r="G157" s="77" t="s">
        <v>346</v>
      </c>
      <c r="H157" s="40"/>
    </row>
    <row r="158" spans="1:8" ht="15.75" hidden="1" x14ac:dyDescent="0.25">
      <c r="A158" s="21"/>
      <c r="B158" s="3"/>
      <c r="C158" s="9"/>
      <c r="D158" s="9"/>
      <c r="E158" s="9"/>
      <c r="F158" s="9"/>
      <c r="G158" s="77"/>
      <c r="H158" s="40"/>
    </row>
    <row r="159" spans="1:8" ht="40.5" customHeight="1" x14ac:dyDescent="0.25">
      <c r="A159" s="21" t="s">
        <v>164</v>
      </c>
      <c r="B159" s="67" t="s">
        <v>14</v>
      </c>
      <c r="C159" s="84">
        <f>C160</f>
        <v>0</v>
      </c>
      <c r="D159" s="84">
        <f t="shared" ref="D159:F159" si="48">D160</f>
        <v>0</v>
      </c>
      <c r="E159" s="84">
        <f t="shared" si="48"/>
        <v>6000000</v>
      </c>
      <c r="F159" s="84">
        <f t="shared" si="48"/>
        <v>0</v>
      </c>
      <c r="G159" s="26"/>
    </row>
    <row r="160" spans="1:8" ht="15.75" x14ac:dyDescent="0.25">
      <c r="A160" s="21"/>
      <c r="B160" s="3" t="s">
        <v>141</v>
      </c>
      <c r="C160" s="85">
        <f>C161+C162+C163</f>
        <v>0</v>
      </c>
      <c r="D160" s="85">
        <f t="shared" ref="D160:F160" si="49">D161+D162+D163</f>
        <v>0</v>
      </c>
      <c r="E160" s="85">
        <f t="shared" si="49"/>
        <v>6000000</v>
      </c>
      <c r="F160" s="85">
        <f t="shared" si="49"/>
        <v>0</v>
      </c>
      <c r="G160" s="1"/>
    </row>
    <row r="161" spans="1:7" ht="41.25" customHeight="1" x14ac:dyDescent="0.25">
      <c r="A161" s="86"/>
      <c r="B161" s="70" t="s">
        <v>214</v>
      </c>
      <c r="C161" s="87"/>
      <c r="D161" s="87"/>
      <c r="E161" s="87">
        <v>6000000</v>
      </c>
      <c r="F161" s="87"/>
      <c r="G161" s="1" t="s">
        <v>249</v>
      </c>
    </row>
    <row r="162" spans="1:7" ht="15.75" hidden="1" x14ac:dyDescent="0.25">
      <c r="A162" s="86"/>
      <c r="B162" s="70"/>
      <c r="C162" s="87"/>
      <c r="D162" s="87"/>
      <c r="E162" s="87"/>
      <c r="F162" s="87"/>
      <c r="G162" s="1"/>
    </row>
    <row r="163" spans="1:7" ht="15.75" hidden="1" x14ac:dyDescent="0.25">
      <c r="A163" s="21"/>
      <c r="B163" s="70"/>
      <c r="C163" s="85"/>
      <c r="D163" s="85"/>
      <c r="E163" s="85"/>
      <c r="F163" s="85"/>
      <c r="G163" s="1"/>
    </row>
    <row r="164" spans="1:7" ht="39" customHeight="1" x14ac:dyDescent="0.25">
      <c r="A164" s="21" t="s">
        <v>165</v>
      </c>
      <c r="B164" s="67" t="s">
        <v>134</v>
      </c>
      <c r="C164" s="84">
        <f>C165</f>
        <v>0</v>
      </c>
      <c r="D164" s="84">
        <f t="shared" ref="D164:F165" si="50">D165</f>
        <v>0</v>
      </c>
      <c r="E164" s="84">
        <f t="shared" si="50"/>
        <v>6007302</v>
      </c>
      <c r="F164" s="84">
        <f t="shared" si="50"/>
        <v>0</v>
      </c>
      <c r="G164" s="26"/>
    </row>
    <row r="165" spans="1:7" ht="25.5" x14ac:dyDescent="0.25">
      <c r="A165" s="88"/>
      <c r="B165" s="4" t="s">
        <v>60</v>
      </c>
      <c r="C165" s="85">
        <f>C166</f>
        <v>0</v>
      </c>
      <c r="D165" s="85">
        <f t="shared" si="50"/>
        <v>0</v>
      </c>
      <c r="E165" s="85">
        <f t="shared" si="50"/>
        <v>6007302</v>
      </c>
      <c r="F165" s="85">
        <f t="shared" si="50"/>
        <v>0</v>
      </c>
      <c r="G165" s="1"/>
    </row>
    <row r="166" spans="1:7" ht="51" x14ac:dyDescent="0.25">
      <c r="A166" s="86"/>
      <c r="B166" s="70" t="s">
        <v>208</v>
      </c>
      <c r="C166" s="87"/>
      <c r="D166" s="87"/>
      <c r="E166" s="87">
        <v>6007302</v>
      </c>
      <c r="F166" s="87"/>
      <c r="G166" s="37" t="s">
        <v>363</v>
      </c>
    </row>
    <row r="167" spans="1:7" ht="40.5" customHeight="1" x14ac:dyDescent="0.25">
      <c r="A167" s="27" t="s">
        <v>166</v>
      </c>
      <c r="B167" s="53" t="s">
        <v>65</v>
      </c>
      <c r="C167" s="23">
        <f>C173+C168</f>
        <v>0</v>
      </c>
      <c r="D167" s="23">
        <f t="shared" ref="D167:F167" si="51">D173+D168</f>
        <v>0</v>
      </c>
      <c r="E167" s="23">
        <f t="shared" si="51"/>
        <v>15497335</v>
      </c>
      <c r="F167" s="23">
        <f t="shared" si="51"/>
        <v>0</v>
      </c>
      <c r="G167" s="1"/>
    </row>
    <row r="168" spans="1:7" ht="78.75" customHeight="1" x14ac:dyDescent="0.25">
      <c r="A168" s="27" t="s">
        <v>119</v>
      </c>
      <c r="B168" s="53" t="s">
        <v>89</v>
      </c>
      <c r="C168" s="23">
        <f t="shared" ref="C168:F168" si="52">C169</f>
        <v>0</v>
      </c>
      <c r="D168" s="23">
        <f t="shared" si="52"/>
        <v>0</v>
      </c>
      <c r="E168" s="23">
        <f t="shared" si="52"/>
        <v>5547335</v>
      </c>
      <c r="F168" s="23">
        <f t="shared" si="52"/>
        <v>0</v>
      </c>
      <c r="G168" s="1"/>
    </row>
    <row r="169" spans="1:7" ht="38.25" x14ac:dyDescent="0.25">
      <c r="A169" s="27"/>
      <c r="B169" s="3" t="s">
        <v>111</v>
      </c>
      <c r="C169" s="28">
        <f>C170+C172+C171</f>
        <v>0</v>
      </c>
      <c r="D169" s="28">
        <f t="shared" ref="D169:F169" si="53">D170+D172+D171</f>
        <v>0</v>
      </c>
      <c r="E169" s="28">
        <f>E170+E172+E171</f>
        <v>5547335</v>
      </c>
      <c r="F169" s="28">
        <f t="shared" si="53"/>
        <v>0</v>
      </c>
      <c r="G169" s="1"/>
    </row>
    <row r="170" spans="1:7" ht="33" customHeight="1" x14ac:dyDescent="0.25">
      <c r="A170" s="27"/>
      <c r="B170" s="89" t="s">
        <v>192</v>
      </c>
      <c r="C170" s="9"/>
      <c r="D170" s="9"/>
      <c r="E170" s="9">
        <v>4951404</v>
      </c>
      <c r="F170" s="9"/>
      <c r="G170" s="1" t="s">
        <v>403</v>
      </c>
    </row>
    <row r="171" spans="1:7" ht="15.75" hidden="1" x14ac:dyDescent="0.25">
      <c r="A171" s="27"/>
      <c r="B171" s="89"/>
      <c r="C171" s="9"/>
      <c r="D171" s="9"/>
      <c r="E171" s="9"/>
      <c r="F171" s="9"/>
      <c r="G171" s="1"/>
    </row>
    <row r="172" spans="1:7" ht="39" customHeight="1" x14ac:dyDescent="0.25">
      <c r="A172" s="27"/>
      <c r="B172" s="1" t="s">
        <v>193</v>
      </c>
      <c r="C172" s="9"/>
      <c r="D172" s="9"/>
      <c r="E172" s="9">
        <v>595931</v>
      </c>
      <c r="F172" s="9"/>
      <c r="G172" s="1" t="s">
        <v>404</v>
      </c>
    </row>
    <row r="173" spans="1:7" ht="55.5" customHeight="1" x14ac:dyDescent="0.25">
      <c r="A173" s="27" t="s">
        <v>167</v>
      </c>
      <c r="B173" s="53" t="s">
        <v>66</v>
      </c>
      <c r="C173" s="23">
        <f>C174</f>
        <v>0</v>
      </c>
      <c r="D173" s="23">
        <f t="shared" ref="D173:F173" si="54">D174</f>
        <v>0</v>
      </c>
      <c r="E173" s="23">
        <f t="shared" si="54"/>
        <v>9950000</v>
      </c>
      <c r="F173" s="23">
        <f t="shared" si="54"/>
        <v>0</v>
      </c>
      <c r="G173" s="1"/>
    </row>
    <row r="174" spans="1:7" ht="38.25" x14ac:dyDescent="0.25">
      <c r="A174" s="27"/>
      <c r="B174" s="3" t="s">
        <v>111</v>
      </c>
      <c r="C174" s="28">
        <f>C175+C176</f>
        <v>0</v>
      </c>
      <c r="D174" s="28">
        <f t="shared" ref="D174:F174" si="55">D175+D176</f>
        <v>0</v>
      </c>
      <c r="E174" s="28">
        <f t="shared" si="55"/>
        <v>9950000</v>
      </c>
      <c r="F174" s="28">
        <f t="shared" si="55"/>
        <v>0</v>
      </c>
      <c r="G174" s="54"/>
    </row>
    <row r="175" spans="1:7" ht="15.75" hidden="1" x14ac:dyDescent="0.25">
      <c r="A175" s="27"/>
      <c r="B175" s="90"/>
      <c r="C175" s="9"/>
      <c r="D175" s="9"/>
      <c r="E175" s="9"/>
      <c r="F175" s="9"/>
      <c r="G175" s="1"/>
    </row>
    <row r="176" spans="1:7" ht="63.75" x14ac:dyDescent="0.25">
      <c r="A176" s="21"/>
      <c r="B176" s="1" t="s">
        <v>194</v>
      </c>
      <c r="C176" s="9"/>
      <c r="D176" s="9"/>
      <c r="E176" s="9">
        <v>9950000</v>
      </c>
      <c r="F176" s="9"/>
      <c r="G176" s="1" t="s">
        <v>335</v>
      </c>
    </row>
    <row r="177" spans="1:8" ht="39.75" customHeight="1" x14ac:dyDescent="0.25">
      <c r="A177" s="21" t="s">
        <v>168</v>
      </c>
      <c r="B177" s="25" t="s">
        <v>55</v>
      </c>
      <c r="C177" s="23">
        <f t="shared" ref="C177:F177" si="56">C178+C186</f>
        <v>95880000</v>
      </c>
      <c r="D177" s="23">
        <f t="shared" si="56"/>
        <v>0</v>
      </c>
      <c r="E177" s="23">
        <f t="shared" si="56"/>
        <v>31651998</v>
      </c>
      <c r="F177" s="23">
        <f t="shared" si="56"/>
        <v>0</v>
      </c>
      <c r="G177" s="1"/>
    </row>
    <row r="178" spans="1:8" ht="51" x14ac:dyDescent="0.25">
      <c r="A178" s="21" t="s">
        <v>169</v>
      </c>
      <c r="B178" s="29" t="s">
        <v>56</v>
      </c>
      <c r="C178" s="30">
        <f t="shared" ref="C178:F178" si="57">C179</f>
        <v>0</v>
      </c>
      <c r="D178" s="30">
        <f t="shared" si="57"/>
        <v>0</v>
      </c>
      <c r="E178" s="30">
        <f t="shared" si="57"/>
        <v>30013193</v>
      </c>
      <c r="F178" s="30">
        <f t="shared" si="57"/>
        <v>0</v>
      </c>
      <c r="G178" s="1"/>
    </row>
    <row r="179" spans="1:8" ht="38.25" x14ac:dyDescent="0.25">
      <c r="A179" s="91"/>
      <c r="B179" s="3" t="s">
        <v>143</v>
      </c>
      <c r="C179" s="32">
        <f t="shared" ref="C179:F179" si="58">SUM(C180:C185)</f>
        <v>0</v>
      </c>
      <c r="D179" s="32">
        <f t="shared" si="58"/>
        <v>0</v>
      </c>
      <c r="E179" s="32">
        <f t="shared" si="58"/>
        <v>30013193</v>
      </c>
      <c r="F179" s="32">
        <f t="shared" si="58"/>
        <v>0</v>
      </c>
      <c r="G179" s="92"/>
    </row>
    <row r="180" spans="1:8" ht="39" customHeight="1" x14ac:dyDescent="0.25">
      <c r="A180" s="21"/>
      <c r="B180" s="77"/>
      <c r="C180" s="33"/>
      <c r="D180" s="33"/>
      <c r="E180" s="9">
        <v>21000000</v>
      </c>
      <c r="F180" s="9"/>
      <c r="G180" s="77" t="s">
        <v>316</v>
      </c>
      <c r="H180" s="40"/>
    </row>
    <row r="181" spans="1:8" ht="27" customHeight="1" x14ac:dyDescent="0.25">
      <c r="A181" s="21"/>
      <c r="B181" s="77"/>
      <c r="C181" s="43"/>
      <c r="D181" s="43"/>
      <c r="E181" s="9">
        <v>239518</v>
      </c>
      <c r="F181" s="9"/>
      <c r="G181" s="77" t="s">
        <v>405</v>
      </c>
      <c r="H181" s="40"/>
    </row>
    <row r="182" spans="1:8" ht="51" x14ac:dyDescent="0.25">
      <c r="A182" s="21"/>
      <c r="B182" s="77" t="s">
        <v>247</v>
      </c>
      <c r="C182" s="33"/>
      <c r="D182" s="34"/>
      <c r="E182" s="9">
        <v>8773675</v>
      </c>
      <c r="F182" s="9"/>
      <c r="G182" s="77" t="s">
        <v>406</v>
      </c>
      <c r="H182" s="40"/>
    </row>
    <row r="183" spans="1:8" ht="15.75" hidden="1" x14ac:dyDescent="0.25">
      <c r="A183" s="21"/>
      <c r="B183" s="77"/>
      <c r="C183" s="43"/>
      <c r="D183" s="43"/>
      <c r="E183" s="9"/>
      <c r="F183" s="9"/>
      <c r="G183" s="77"/>
      <c r="H183" s="40"/>
    </row>
    <row r="184" spans="1:8" ht="15.75" hidden="1" x14ac:dyDescent="0.25">
      <c r="A184" s="21"/>
      <c r="B184" s="77"/>
      <c r="C184" s="43"/>
      <c r="D184" s="43"/>
      <c r="E184" s="9"/>
      <c r="F184" s="9"/>
      <c r="G184" s="77"/>
      <c r="H184" s="40"/>
    </row>
    <row r="185" spans="1:8" ht="15.75" hidden="1" x14ac:dyDescent="0.25">
      <c r="A185" s="21"/>
      <c r="B185" s="77"/>
      <c r="C185" s="43"/>
      <c r="D185" s="43"/>
      <c r="E185" s="9"/>
      <c r="F185" s="9"/>
      <c r="G185" s="77"/>
      <c r="H185" s="40"/>
    </row>
    <row r="186" spans="1:8" ht="63.75" x14ac:dyDescent="0.25">
      <c r="A186" s="21" t="s">
        <v>170</v>
      </c>
      <c r="B186" s="29" t="s">
        <v>57</v>
      </c>
      <c r="C186" s="23">
        <f>+C189+C187</f>
        <v>95880000</v>
      </c>
      <c r="D186" s="23">
        <f t="shared" ref="D186:F186" si="59">+D189+D187</f>
        <v>0</v>
      </c>
      <c r="E186" s="23">
        <f t="shared" si="59"/>
        <v>1638805</v>
      </c>
      <c r="F186" s="23">
        <f t="shared" si="59"/>
        <v>0</v>
      </c>
      <c r="G186" s="54"/>
    </row>
    <row r="187" spans="1:8" ht="38.25" x14ac:dyDescent="0.25">
      <c r="A187" s="27"/>
      <c r="B187" s="3" t="s">
        <v>143</v>
      </c>
      <c r="C187" s="9">
        <f t="shared" ref="C187:F187" si="60">C188</f>
        <v>0</v>
      </c>
      <c r="D187" s="9">
        <f t="shared" si="60"/>
        <v>0</v>
      </c>
      <c r="E187" s="9">
        <f t="shared" si="60"/>
        <v>1638805</v>
      </c>
      <c r="F187" s="9">
        <f t="shared" si="60"/>
        <v>0</v>
      </c>
      <c r="G187" s="77"/>
    </row>
    <row r="188" spans="1:8" ht="63.75" x14ac:dyDescent="0.25">
      <c r="A188" s="27"/>
      <c r="B188" s="77" t="s">
        <v>248</v>
      </c>
      <c r="C188" s="9"/>
      <c r="D188" s="9"/>
      <c r="E188" s="9">
        <v>1638805</v>
      </c>
      <c r="F188" s="9"/>
      <c r="G188" s="77" t="s">
        <v>407</v>
      </c>
      <c r="H188" s="40"/>
    </row>
    <row r="189" spans="1:8" ht="25.5" x14ac:dyDescent="0.25">
      <c r="A189" s="27"/>
      <c r="B189" s="3" t="s">
        <v>60</v>
      </c>
      <c r="C189" s="28">
        <f t="shared" ref="C189:D189" si="61">C190</f>
        <v>95880000</v>
      </c>
      <c r="D189" s="28">
        <f t="shared" si="61"/>
        <v>0</v>
      </c>
      <c r="E189" s="28"/>
      <c r="F189" s="28"/>
      <c r="G189" s="1"/>
    </row>
    <row r="190" spans="1:8" ht="103.5" customHeight="1" x14ac:dyDescent="0.25">
      <c r="A190" s="27"/>
      <c r="B190" s="1" t="s">
        <v>209</v>
      </c>
      <c r="C190" s="9">
        <v>95880000</v>
      </c>
      <c r="D190" s="9"/>
      <c r="E190" s="9"/>
      <c r="F190" s="9"/>
      <c r="G190" s="1" t="s">
        <v>267</v>
      </c>
    </row>
    <row r="191" spans="1:8" ht="55.5" customHeight="1" x14ac:dyDescent="0.25">
      <c r="A191" s="21" t="s">
        <v>171</v>
      </c>
      <c r="B191" s="25" t="s">
        <v>364</v>
      </c>
      <c r="C191" s="93">
        <f t="shared" ref="C191:F191" si="62">C192+C197+C203+C208</f>
        <v>0</v>
      </c>
      <c r="D191" s="93">
        <f t="shared" si="62"/>
        <v>0</v>
      </c>
      <c r="E191" s="93">
        <f t="shared" si="62"/>
        <v>101249353</v>
      </c>
      <c r="F191" s="93">
        <f t="shared" si="62"/>
        <v>33199086</v>
      </c>
      <c r="G191" s="1"/>
    </row>
    <row r="192" spans="1:8" ht="63.75" hidden="1" x14ac:dyDescent="0.25">
      <c r="A192" s="21" t="s">
        <v>172</v>
      </c>
      <c r="B192" s="25" t="s">
        <v>120</v>
      </c>
      <c r="C192" s="94">
        <f>C193</f>
        <v>0</v>
      </c>
      <c r="D192" s="94">
        <f t="shared" ref="D192:F192" si="63">D193</f>
        <v>0</v>
      </c>
      <c r="E192" s="94">
        <f t="shared" si="63"/>
        <v>0</v>
      </c>
      <c r="F192" s="94">
        <f t="shared" si="63"/>
        <v>0</v>
      </c>
      <c r="G192" s="26"/>
    </row>
    <row r="193" spans="1:7" ht="51" hidden="1" x14ac:dyDescent="0.25">
      <c r="A193" s="21"/>
      <c r="B193" s="3" t="s">
        <v>142</v>
      </c>
      <c r="C193" s="28">
        <f t="shared" ref="C193:F193" si="64">C194+C195+C196</f>
        <v>0</v>
      </c>
      <c r="D193" s="28">
        <f t="shared" si="64"/>
        <v>0</v>
      </c>
      <c r="E193" s="28">
        <f t="shared" si="64"/>
        <v>0</v>
      </c>
      <c r="F193" s="28">
        <f t="shared" si="64"/>
        <v>0</v>
      </c>
      <c r="G193" s="54"/>
    </row>
    <row r="194" spans="1:7" ht="15.75" hidden="1" x14ac:dyDescent="0.25">
      <c r="A194" s="21"/>
      <c r="B194" s="6"/>
      <c r="C194" s="28"/>
      <c r="D194" s="28"/>
      <c r="E194" s="28"/>
      <c r="F194" s="28"/>
      <c r="G194" s="11"/>
    </row>
    <row r="195" spans="1:7" ht="15.75" hidden="1" x14ac:dyDescent="0.25">
      <c r="A195" s="21"/>
      <c r="B195" s="6"/>
      <c r="C195" s="28"/>
      <c r="D195" s="28"/>
      <c r="E195" s="28"/>
      <c r="F195" s="28"/>
      <c r="G195" s="11"/>
    </row>
    <row r="196" spans="1:7" ht="15.75" hidden="1" x14ac:dyDescent="0.25">
      <c r="A196" s="21"/>
      <c r="B196" s="6"/>
      <c r="C196" s="28"/>
      <c r="D196" s="28"/>
      <c r="E196" s="28"/>
      <c r="F196" s="28"/>
      <c r="G196" s="11"/>
    </row>
    <row r="197" spans="1:7" ht="53.25" customHeight="1" x14ac:dyDescent="0.25">
      <c r="A197" s="21" t="s">
        <v>173</v>
      </c>
      <c r="B197" s="53" t="s">
        <v>67</v>
      </c>
      <c r="C197" s="95">
        <f t="shared" ref="C197:F197" si="65">C198</f>
        <v>0</v>
      </c>
      <c r="D197" s="95">
        <f t="shared" si="65"/>
        <v>0</v>
      </c>
      <c r="E197" s="95">
        <f t="shared" si="65"/>
        <v>919102</v>
      </c>
      <c r="F197" s="95">
        <f t="shared" si="65"/>
        <v>0</v>
      </c>
      <c r="G197" s="1"/>
    </row>
    <row r="198" spans="1:7" ht="51" x14ac:dyDescent="0.25">
      <c r="A198" s="21"/>
      <c r="B198" s="3" t="s">
        <v>142</v>
      </c>
      <c r="C198" s="28">
        <f t="shared" ref="C198:F198" si="66">SUM(C199:C202)</f>
        <v>0</v>
      </c>
      <c r="D198" s="28">
        <f t="shared" si="66"/>
        <v>0</v>
      </c>
      <c r="E198" s="28">
        <f t="shared" si="66"/>
        <v>919102</v>
      </c>
      <c r="F198" s="28">
        <f t="shared" si="66"/>
        <v>0</v>
      </c>
      <c r="G198" s="1"/>
    </row>
    <row r="199" spans="1:7" ht="63.75" x14ac:dyDescent="0.25">
      <c r="A199" s="21"/>
      <c r="B199" s="1" t="s">
        <v>206</v>
      </c>
      <c r="C199" s="9"/>
      <c r="D199" s="9"/>
      <c r="E199" s="96">
        <v>919102</v>
      </c>
      <c r="F199" s="96"/>
      <c r="G199" s="1" t="s">
        <v>366</v>
      </c>
    </row>
    <row r="200" spans="1:7" ht="66.75" hidden="1" customHeight="1" x14ac:dyDescent="0.25">
      <c r="A200" s="21"/>
      <c r="B200" s="1"/>
      <c r="C200" s="9"/>
      <c r="D200" s="9"/>
      <c r="E200" s="96"/>
      <c r="F200" s="96"/>
      <c r="G200" s="11"/>
    </row>
    <row r="201" spans="1:7" ht="15.75" hidden="1" x14ac:dyDescent="0.25">
      <c r="A201" s="21"/>
      <c r="B201" s="42"/>
      <c r="C201" s="9"/>
      <c r="D201" s="9"/>
      <c r="E201" s="96"/>
      <c r="F201" s="96"/>
      <c r="G201" s="1"/>
    </row>
    <row r="202" spans="1:7" ht="15.75" hidden="1" x14ac:dyDescent="0.25">
      <c r="A202" s="21"/>
      <c r="B202" s="42"/>
      <c r="C202" s="9"/>
      <c r="D202" s="9"/>
      <c r="E202" s="96"/>
      <c r="F202" s="96"/>
      <c r="G202" s="1"/>
    </row>
    <row r="203" spans="1:7" ht="76.5" x14ac:dyDescent="0.25">
      <c r="A203" s="21" t="s">
        <v>317</v>
      </c>
      <c r="B203" s="25" t="s">
        <v>121</v>
      </c>
      <c r="C203" s="95">
        <f>SUM(C204)</f>
        <v>0</v>
      </c>
      <c r="D203" s="95">
        <f t="shared" ref="D203:F203" si="67">SUM(D204)</f>
        <v>0</v>
      </c>
      <c r="E203" s="95">
        <f t="shared" si="67"/>
        <v>3150000</v>
      </c>
      <c r="F203" s="95">
        <f t="shared" si="67"/>
        <v>0</v>
      </c>
      <c r="G203" s="11"/>
    </row>
    <row r="204" spans="1:7" ht="51" x14ac:dyDescent="0.25">
      <c r="A204" s="21"/>
      <c r="B204" s="3" t="s">
        <v>142</v>
      </c>
      <c r="C204" s="28">
        <f>C207+C206+C205</f>
        <v>0</v>
      </c>
      <c r="D204" s="28">
        <f t="shared" ref="D204:F204" si="68">D207+D206+D205</f>
        <v>0</v>
      </c>
      <c r="E204" s="28">
        <f t="shared" si="68"/>
        <v>3150000</v>
      </c>
      <c r="F204" s="28">
        <f t="shared" si="68"/>
        <v>0</v>
      </c>
      <c r="G204" s="11"/>
    </row>
    <row r="205" spans="1:7" ht="15.75" hidden="1" x14ac:dyDescent="0.25">
      <c r="A205" s="21"/>
      <c r="B205" s="42"/>
      <c r="C205" s="9"/>
      <c r="D205" s="9"/>
      <c r="E205" s="9"/>
      <c r="F205" s="9"/>
      <c r="G205" s="77"/>
    </row>
    <row r="206" spans="1:7" ht="15.75" hidden="1" x14ac:dyDescent="0.25">
      <c r="A206" s="21"/>
      <c r="B206" s="42"/>
      <c r="C206" s="9"/>
      <c r="D206" s="9"/>
      <c r="E206" s="9"/>
      <c r="F206" s="9"/>
      <c r="G206" s="77"/>
    </row>
    <row r="207" spans="1:7" ht="38.25" x14ac:dyDescent="0.25">
      <c r="A207" s="21"/>
      <c r="B207" s="70" t="s">
        <v>237</v>
      </c>
      <c r="C207" s="9"/>
      <c r="D207" s="9"/>
      <c r="E207" s="9">
        <v>3150000</v>
      </c>
      <c r="F207" s="9"/>
      <c r="G207" s="77" t="s">
        <v>268</v>
      </c>
    </row>
    <row r="208" spans="1:7" ht="76.5" x14ac:dyDescent="0.25">
      <c r="A208" s="21" t="s">
        <v>174</v>
      </c>
      <c r="B208" s="25" t="s">
        <v>365</v>
      </c>
      <c r="C208" s="93">
        <f>C209</f>
        <v>0</v>
      </c>
      <c r="D208" s="93">
        <f t="shared" ref="D208:F208" si="69">D209</f>
        <v>0</v>
      </c>
      <c r="E208" s="93">
        <f t="shared" si="69"/>
        <v>97180251</v>
      </c>
      <c r="F208" s="93">
        <f t="shared" si="69"/>
        <v>33199086</v>
      </c>
      <c r="G208" s="11"/>
    </row>
    <row r="209" spans="1:7" ht="51" x14ac:dyDescent="0.25">
      <c r="A209" s="21"/>
      <c r="B209" s="3" t="s">
        <v>142</v>
      </c>
      <c r="C209" s="85">
        <f>C210+C211</f>
        <v>0</v>
      </c>
      <c r="D209" s="85">
        <f t="shared" ref="D209:F209" si="70">D210+D211</f>
        <v>0</v>
      </c>
      <c r="E209" s="85">
        <f t="shared" si="70"/>
        <v>97180251</v>
      </c>
      <c r="F209" s="85">
        <f t="shared" si="70"/>
        <v>33199086</v>
      </c>
      <c r="G209" s="11"/>
    </row>
    <row r="210" spans="1:7" ht="51" x14ac:dyDescent="0.25">
      <c r="A210" s="21"/>
      <c r="B210" s="70" t="s">
        <v>210</v>
      </c>
      <c r="C210" s="28"/>
      <c r="D210" s="28"/>
      <c r="E210" s="9">
        <v>97180251</v>
      </c>
      <c r="F210" s="9"/>
      <c r="G210" s="97" t="s">
        <v>293</v>
      </c>
    </row>
    <row r="211" spans="1:7" ht="38.25" x14ac:dyDescent="0.25">
      <c r="A211" s="21"/>
      <c r="B211" s="70" t="s">
        <v>211</v>
      </c>
      <c r="C211" s="28"/>
      <c r="D211" s="28"/>
      <c r="E211" s="98"/>
      <c r="F211" s="9">
        <v>33199086</v>
      </c>
      <c r="G211" s="97" t="s">
        <v>294</v>
      </c>
    </row>
    <row r="212" spans="1:7" ht="53.25" customHeight="1" x14ac:dyDescent="0.25">
      <c r="A212" s="21" t="s">
        <v>175</v>
      </c>
      <c r="B212" s="67" t="s">
        <v>15</v>
      </c>
      <c r="C212" s="84">
        <f t="shared" ref="C212:F212" si="71">C213+C220+C229</f>
        <v>39024600</v>
      </c>
      <c r="D212" s="84">
        <f t="shared" si="71"/>
        <v>0</v>
      </c>
      <c r="E212" s="84">
        <f t="shared" si="71"/>
        <v>14710463</v>
      </c>
      <c r="F212" s="84">
        <f t="shared" si="71"/>
        <v>0</v>
      </c>
      <c r="G212" s="26"/>
    </row>
    <row r="213" spans="1:7" ht="52.5" customHeight="1" x14ac:dyDescent="0.25">
      <c r="A213" s="21" t="s">
        <v>176</v>
      </c>
      <c r="B213" s="67" t="s">
        <v>16</v>
      </c>
      <c r="C213" s="84">
        <f t="shared" ref="C213" si="72">C214+C216</f>
        <v>0</v>
      </c>
      <c r="D213" s="84">
        <f t="shared" ref="D213:F213" si="73">D214+D216</f>
        <v>0</v>
      </c>
      <c r="E213" s="84">
        <f t="shared" si="73"/>
        <v>4733861</v>
      </c>
      <c r="F213" s="84">
        <f t="shared" si="73"/>
        <v>0</v>
      </c>
      <c r="G213" s="26"/>
    </row>
    <row r="214" spans="1:7" ht="38.25" hidden="1" x14ac:dyDescent="0.25">
      <c r="A214" s="21"/>
      <c r="B214" s="3" t="s">
        <v>39</v>
      </c>
      <c r="C214" s="84">
        <f t="shared" ref="C214:D214" si="74">C215</f>
        <v>0</v>
      </c>
      <c r="D214" s="84">
        <f t="shared" si="74"/>
        <v>0</v>
      </c>
      <c r="E214" s="84"/>
      <c r="F214" s="84"/>
      <c r="G214" s="26"/>
    </row>
    <row r="215" spans="1:7" ht="15.75" hidden="1" x14ac:dyDescent="0.25">
      <c r="A215" s="21"/>
      <c r="B215" s="1"/>
      <c r="C215" s="9"/>
      <c r="D215" s="9"/>
      <c r="E215" s="9"/>
      <c r="F215" s="9"/>
      <c r="G215" s="11"/>
    </row>
    <row r="216" spans="1:7" ht="25.5" x14ac:dyDescent="0.25">
      <c r="A216" s="21"/>
      <c r="B216" s="4" t="s">
        <v>129</v>
      </c>
      <c r="C216" s="85">
        <f>C217+C218+C219</f>
        <v>0</v>
      </c>
      <c r="D216" s="85">
        <f t="shared" ref="D216:F216" si="75">D217+D218+D219</f>
        <v>0</v>
      </c>
      <c r="E216" s="85">
        <f t="shared" si="75"/>
        <v>4733861</v>
      </c>
      <c r="F216" s="85">
        <f t="shared" si="75"/>
        <v>0</v>
      </c>
      <c r="G216" s="26"/>
    </row>
    <row r="217" spans="1:7" ht="40.5" customHeight="1" x14ac:dyDescent="0.25">
      <c r="A217" s="21"/>
      <c r="B217" s="97" t="s">
        <v>214</v>
      </c>
      <c r="C217" s="85"/>
      <c r="D217" s="85"/>
      <c r="E217" s="9">
        <v>4733861</v>
      </c>
      <c r="F217" s="9"/>
      <c r="G217" s="1" t="s">
        <v>249</v>
      </c>
    </row>
    <row r="218" spans="1:7" ht="42.75" hidden="1" customHeight="1" x14ac:dyDescent="0.25">
      <c r="A218" s="21"/>
      <c r="B218" s="97"/>
      <c r="C218" s="99"/>
      <c r="D218" s="99"/>
      <c r="E218" s="9"/>
      <c r="F218" s="9"/>
      <c r="G218" s="26"/>
    </row>
    <row r="219" spans="1:7" ht="15.75" hidden="1" x14ac:dyDescent="0.25">
      <c r="A219" s="21"/>
      <c r="B219" s="1"/>
      <c r="C219" s="9"/>
      <c r="D219" s="9"/>
      <c r="E219" s="9"/>
      <c r="F219" s="9"/>
      <c r="G219" s="26"/>
    </row>
    <row r="220" spans="1:7" ht="53.25" customHeight="1" x14ac:dyDescent="0.25">
      <c r="A220" s="21" t="s">
        <v>318</v>
      </c>
      <c r="B220" s="67" t="s">
        <v>122</v>
      </c>
      <c r="C220" s="84">
        <f>C221</f>
        <v>39024600</v>
      </c>
      <c r="D220" s="84">
        <f t="shared" ref="D220:F220" si="76">D221</f>
        <v>0</v>
      </c>
      <c r="E220" s="84">
        <f t="shared" si="76"/>
        <v>9976602</v>
      </c>
      <c r="F220" s="84">
        <f t="shared" si="76"/>
        <v>0</v>
      </c>
      <c r="G220" s="31"/>
    </row>
    <row r="221" spans="1:7" ht="25.5" x14ac:dyDescent="0.25">
      <c r="A221" s="21"/>
      <c r="B221" s="4" t="s">
        <v>129</v>
      </c>
      <c r="C221" s="85">
        <f t="shared" ref="C221:F221" si="77">C223+C224+C226+C227+C228+C222+C225</f>
        <v>39024600</v>
      </c>
      <c r="D221" s="85">
        <f t="shared" si="77"/>
        <v>0</v>
      </c>
      <c r="E221" s="85">
        <f t="shared" si="77"/>
        <v>9976602</v>
      </c>
      <c r="F221" s="85">
        <f t="shared" si="77"/>
        <v>0</v>
      </c>
      <c r="G221" s="31"/>
    </row>
    <row r="222" spans="1:7" ht="66" customHeight="1" x14ac:dyDescent="0.25">
      <c r="A222" s="21"/>
      <c r="B222" s="1" t="s">
        <v>216</v>
      </c>
      <c r="C222" s="87">
        <v>5533900</v>
      </c>
      <c r="D222" s="85"/>
      <c r="E222" s="85"/>
      <c r="F222" s="85"/>
      <c r="G222" s="1" t="s">
        <v>339</v>
      </c>
    </row>
    <row r="223" spans="1:7" ht="65.25" customHeight="1" x14ac:dyDescent="0.25">
      <c r="A223" s="86"/>
      <c r="B223" s="1" t="s">
        <v>213</v>
      </c>
      <c r="C223" s="87">
        <v>33490700</v>
      </c>
      <c r="D223" s="87"/>
      <c r="E223" s="87"/>
      <c r="F223" s="87"/>
      <c r="G223" s="1" t="s">
        <v>340</v>
      </c>
    </row>
    <row r="224" spans="1:7" ht="39.75" customHeight="1" x14ac:dyDescent="0.25">
      <c r="A224" s="21"/>
      <c r="B224" s="1" t="s">
        <v>217</v>
      </c>
      <c r="C224" s="87"/>
      <c r="D224" s="87"/>
      <c r="E224" s="87"/>
      <c r="F224" s="87"/>
      <c r="G224" s="1" t="s">
        <v>341</v>
      </c>
    </row>
    <row r="225" spans="1:7" ht="15.75" hidden="1" x14ac:dyDescent="0.25">
      <c r="A225" s="21"/>
      <c r="B225" s="1"/>
      <c r="C225" s="87"/>
      <c r="D225" s="87"/>
      <c r="E225" s="87"/>
      <c r="F225" s="87"/>
      <c r="G225" s="1"/>
    </row>
    <row r="226" spans="1:7" ht="30.75" customHeight="1" x14ac:dyDescent="0.25">
      <c r="A226" s="21"/>
      <c r="B226" s="11" t="s">
        <v>215</v>
      </c>
      <c r="C226" s="87"/>
      <c r="D226" s="87"/>
      <c r="E226" s="87">
        <v>7099597</v>
      </c>
      <c r="F226" s="87"/>
      <c r="G226" s="31" t="s">
        <v>249</v>
      </c>
    </row>
    <row r="227" spans="1:7" ht="38.25" customHeight="1" x14ac:dyDescent="0.25">
      <c r="A227" s="21"/>
      <c r="B227" s="1" t="s">
        <v>218</v>
      </c>
      <c r="C227" s="87"/>
      <c r="D227" s="87"/>
      <c r="E227" s="87">
        <v>78505</v>
      </c>
      <c r="F227" s="87"/>
      <c r="G227" s="1" t="s">
        <v>249</v>
      </c>
    </row>
    <row r="228" spans="1:7" ht="42" customHeight="1" x14ac:dyDescent="0.25">
      <c r="A228" s="21"/>
      <c r="B228" s="11" t="s">
        <v>214</v>
      </c>
      <c r="C228" s="87"/>
      <c r="D228" s="87"/>
      <c r="E228" s="87">
        <v>2798500</v>
      </c>
      <c r="F228" s="87"/>
      <c r="G228" s="11" t="s">
        <v>249</v>
      </c>
    </row>
    <row r="229" spans="1:7" ht="51" hidden="1" x14ac:dyDescent="0.25">
      <c r="A229" s="21" t="s">
        <v>177</v>
      </c>
      <c r="B229" s="25" t="s">
        <v>17</v>
      </c>
      <c r="C229" s="93">
        <f t="shared" ref="C229:F229" si="78">C230</f>
        <v>0</v>
      </c>
      <c r="D229" s="93">
        <f t="shared" si="78"/>
        <v>0</v>
      </c>
      <c r="E229" s="93">
        <f t="shared" si="78"/>
        <v>0</v>
      </c>
      <c r="F229" s="93">
        <f t="shared" si="78"/>
        <v>0</v>
      </c>
      <c r="G229" s="26"/>
    </row>
    <row r="230" spans="1:7" ht="25.5" hidden="1" x14ac:dyDescent="0.25">
      <c r="A230" s="21"/>
      <c r="B230" s="4" t="s">
        <v>129</v>
      </c>
      <c r="C230" s="85">
        <f>C231+C232+C233+C234</f>
        <v>0</v>
      </c>
      <c r="D230" s="85">
        <f t="shared" ref="D230:F230" si="79">D231+D232+D233+D234</f>
        <v>0</v>
      </c>
      <c r="E230" s="85">
        <f t="shared" si="79"/>
        <v>0</v>
      </c>
      <c r="F230" s="85">
        <f t="shared" si="79"/>
        <v>0</v>
      </c>
      <c r="G230" s="26"/>
    </row>
    <row r="231" spans="1:7" ht="15.75" hidden="1" x14ac:dyDescent="0.25">
      <c r="A231" s="21"/>
      <c r="B231" s="1"/>
      <c r="C231" s="87"/>
      <c r="D231" s="87"/>
      <c r="E231" s="9"/>
      <c r="F231" s="9"/>
      <c r="G231" s="1"/>
    </row>
    <row r="232" spans="1:7" ht="15.75" hidden="1" x14ac:dyDescent="0.25">
      <c r="A232" s="21"/>
      <c r="B232" s="1"/>
      <c r="C232" s="87"/>
      <c r="D232" s="87"/>
      <c r="E232" s="9"/>
      <c r="F232" s="9"/>
      <c r="G232" s="11"/>
    </row>
    <row r="233" spans="1:7" ht="15.75" hidden="1" x14ac:dyDescent="0.25">
      <c r="A233" s="21"/>
      <c r="B233" s="1"/>
      <c r="C233" s="87"/>
      <c r="D233" s="87"/>
      <c r="E233" s="9"/>
      <c r="F233" s="9"/>
      <c r="G233" s="11"/>
    </row>
    <row r="234" spans="1:7" ht="15.75" hidden="1" x14ac:dyDescent="0.25">
      <c r="A234" s="21"/>
      <c r="B234" s="1"/>
      <c r="C234" s="9"/>
      <c r="D234" s="9"/>
      <c r="E234" s="9"/>
      <c r="F234" s="9"/>
      <c r="G234" s="11"/>
    </row>
    <row r="235" spans="1:7" ht="66" customHeight="1" x14ac:dyDescent="0.25">
      <c r="A235" s="21" t="s">
        <v>75</v>
      </c>
      <c r="B235" s="67" t="s">
        <v>71</v>
      </c>
      <c r="C235" s="23">
        <f>C236</f>
        <v>0</v>
      </c>
      <c r="D235" s="23">
        <f t="shared" ref="D235:F236" si="80">D236</f>
        <v>0</v>
      </c>
      <c r="E235" s="23">
        <f t="shared" si="80"/>
        <v>17168391</v>
      </c>
      <c r="F235" s="23">
        <f t="shared" si="80"/>
        <v>0</v>
      </c>
      <c r="G235" s="1"/>
    </row>
    <row r="236" spans="1:7" ht="66" customHeight="1" x14ac:dyDescent="0.25">
      <c r="A236" s="21" t="s">
        <v>128</v>
      </c>
      <c r="B236" s="25" t="s">
        <v>72</v>
      </c>
      <c r="C236" s="23">
        <f>C237</f>
        <v>0</v>
      </c>
      <c r="D236" s="23">
        <f t="shared" si="80"/>
        <v>0</v>
      </c>
      <c r="E236" s="23">
        <f t="shared" si="80"/>
        <v>17168391</v>
      </c>
      <c r="F236" s="23">
        <f t="shared" si="80"/>
        <v>0</v>
      </c>
      <c r="G236" s="11"/>
    </row>
    <row r="237" spans="1:7" ht="25.5" x14ac:dyDescent="0.25">
      <c r="A237" s="100"/>
      <c r="B237" s="4" t="s">
        <v>129</v>
      </c>
      <c r="C237" s="28">
        <f>C238+C239</f>
        <v>0</v>
      </c>
      <c r="D237" s="28">
        <f t="shared" ref="D237:F237" si="81">D238+D239</f>
        <v>0</v>
      </c>
      <c r="E237" s="28">
        <f t="shared" si="81"/>
        <v>17168391</v>
      </c>
      <c r="F237" s="28">
        <f t="shared" si="81"/>
        <v>0</v>
      </c>
      <c r="G237" s="11"/>
    </row>
    <row r="238" spans="1:7" ht="27" customHeight="1" x14ac:dyDescent="0.25">
      <c r="A238" s="100"/>
      <c r="B238" s="11" t="s">
        <v>215</v>
      </c>
      <c r="C238" s="28"/>
      <c r="D238" s="28"/>
      <c r="E238" s="9">
        <v>15000000</v>
      </c>
      <c r="F238" s="28"/>
      <c r="G238" s="1" t="s">
        <v>249</v>
      </c>
    </row>
    <row r="239" spans="1:7" ht="43.5" customHeight="1" x14ac:dyDescent="0.25">
      <c r="A239" s="100"/>
      <c r="B239" s="1" t="s">
        <v>214</v>
      </c>
      <c r="C239" s="28"/>
      <c r="D239" s="28"/>
      <c r="E239" s="9">
        <v>2168391</v>
      </c>
      <c r="F239" s="28"/>
      <c r="G239" s="11" t="s">
        <v>249</v>
      </c>
    </row>
    <row r="240" spans="1:7" ht="52.5" customHeight="1" x14ac:dyDescent="0.25">
      <c r="A240" s="21" t="s">
        <v>178</v>
      </c>
      <c r="B240" s="67" t="s">
        <v>73</v>
      </c>
      <c r="C240" s="23">
        <f>C241+C247</f>
        <v>0</v>
      </c>
      <c r="D240" s="23">
        <f t="shared" ref="D240:F240" si="82">D241+D247</f>
        <v>0</v>
      </c>
      <c r="E240" s="23">
        <f t="shared" si="82"/>
        <v>120250</v>
      </c>
      <c r="F240" s="23">
        <f t="shared" si="82"/>
        <v>0</v>
      </c>
      <c r="G240" s="82"/>
    </row>
    <row r="241" spans="1:7" ht="51" hidden="1" x14ac:dyDescent="0.25">
      <c r="A241" s="21" t="s">
        <v>58</v>
      </c>
      <c r="B241" s="53" t="s">
        <v>35</v>
      </c>
      <c r="C241" s="23">
        <f>C242+C244</f>
        <v>0</v>
      </c>
      <c r="D241" s="23">
        <f t="shared" ref="D241:F241" si="83">D242+D244</f>
        <v>0</v>
      </c>
      <c r="E241" s="23">
        <f t="shared" si="83"/>
        <v>0</v>
      </c>
      <c r="F241" s="23">
        <f t="shared" si="83"/>
        <v>0</v>
      </c>
      <c r="G241" s="11"/>
    </row>
    <row r="242" spans="1:7" ht="15.75" hidden="1" x14ac:dyDescent="0.25">
      <c r="A242" s="101"/>
      <c r="B242" s="55" t="s">
        <v>33</v>
      </c>
      <c r="C242" s="28">
        <f>C243</f>
        <v>0</v>
      </c>
      <c r="D242" s="28">
        <f t="shared" ref="D242:F242" si="84">D243</f>
        <v>0</v>
      </c>
      <c r="E242" s="28">
        <f t="shared" si="84"/>
        <v>0</v>
      </c>
      <c r="F242" s="28">
        <f t="shared" si="84"/>
        <v>0</v>
      </c>
      <c r="G242" s="11"/>
    </row>
    <row r="243" spans="1:7" ht="15.75" hidden="1" x14ac:dyDescent="0.25">
      <c r="A243" s="101"/>
      <c r="B243" s="1"/>
      <c r="C243" s="9"/>
      <c r="D243" s="9"/>
      <c r="E243" s="9"/>
      <c r="F243" s="9"/>
      <c r="G243" s="1"/>
    </row>
    <row r="244" spans="1:7" ht="25.5" hidden="1" x14ac:dyDescent="0.25">
      <c r="A244" s="101"/>
      <c r="B244" s="55" t="s">
        <v>70</v>
      </c>
      <c r="C244" s="28">
        <f>C246+C245</f>
        <v>0</v>
      </c>
      <c r="D244" s="28">
        <f t="shared" ref="D244:F244" si="85">D246+D245</f>
        <v>0</v>
      </c>
      <c r="E244" s="28">
        <f t="shared" si="85"/>
        <v>0</v>
      </c>
      <c r="F244" s="28">
        <f t="shared" si="85"/>
        <v>0</v>
      </c>
      <c r="G244" s="11"/>
    </row>
    <row r="245" spans="1:7" ht="15.75" hidden="1" x14ac:dyDescent="0.25">
      <c r="A245" s="101"/>
      <c r="B245" s="55"/>
      <c r="C245" s="28"/>
      <c r="D245" s="28"/>
      <c r="E245" s="28"/>
      <c r="F245" s="28"/>
      <c r="G245" s="1"/>
    </row>
    <row r="246" spans="1:7" ht="15.75" hidden="1" x14ac:dyDescent="0.25">
      <c r="A246" s="101"/>
      <c r="B246" s="1"/>
      <c r="C246" s="9"/>
      <c r="D246" s="9"/>
      <c r="E246" s="9"/>
      <c r="F246" s="9"/>
      <c r="G246" s="11"/>
    </row>
    <row r="247" spans="1:7" ht="38.25" x14ac:dyDescent="0.25">
      <c r="A247" s="21" t="s">
        <v>99</v>
      </c>
      <c r="B247" s="25" t="s">
        <v>100</v>
      </c>
      <c r="C247" s="23">
        <f t="shared" ref="C247:F248" si="86">C248</f>
        <v>0</v>
      </c>
      <c r="D247" s="23">
        <f t="shared" si="86"/>
        <v>0</v>
      </c>
      <c r="E247" s="23">
        <f t="shared" si="86"/>
        <v>120250</v>
      </c>
      <c r="F247" s="23">
        <f t="shared" si="86"/>
        <v>0</v>
      </c>
      <c r="G247" s="11"/>
    </row>
    <row r="248" spans="1:7" ht="25.5" x14ac:dyDescent="0.25">
      <c r="A248" s="101"/>
      <c r="B248" s="3" t="s">
        <v>70</v>
      </c>
      <c r="C248" s="28">
        <f t="shared" si="86"/>
        <v>0</v>
      </c>
      <c r="D248" s="28">
        <f t="shared" si="86"/>
        <v>0</v>
      </c>
      <c r="E248" s="28">
        <f t="shared" si="86"/>
        <v>120250</v>
      </c>
      <c r="F248" s="28">
        <f t="shared" si="86"/>
        <v>0</v>
      </c>
      <c r="G248" s="11"/>
    </row>
    <row r="249" spans="1:7" ht="27.75" customHeight="1" x14ac:dyDescent="0.25">
      <c r="A249" s="101"/>
      <c r="B249" s="1"/>
      <c r="C249" s="9"/>
      <c r="D249" s="9"/>
      <c r="E249" s="9">
        <v>120250</v>
      </c>
      <c r="F249" s="9"/>
      <c r="G249" s="11" t="s">
        <v>269</v>
      </c>
    </row>
    <row r="250" spans="1:7" ht="41.25" customHeight="1" x14ac:dyDescent="0.25">
      <c r="A250" s="21" t="s">
        <v>74</v>
      </c>
      <c r="B250" s="25" t="s">
        <v>34</v>
      </c>
      <c r="C250" s="23">
        <f t="shared" ref="C250:F250" si="87">C251+C257</f>
        <v>0</v>
      </c>
      <c r="D250" s="23">
        <f t="shared" si="87"/>
        <v>0</v>
      </c>
      <c r="E250" s="23">
        <f t="shared" si="87"/>
        <v>34417000</v>
      </c>
      <c r="F250" s="23">
        <f t="shared" si="87"/>
        <v>0</v>
      </c>
      <c r="G250" s="54"/>
    </row>
    <row r="251" spans="1:7" ht="54" customHeight="1" x14ac:dyDescent="0.25">
      <c r="A251" s="21" t="s">
        <v>179</v>
      </c>
      <c r="B251" s="25" t="s">
        <v>367</v>
      </c>
      <c r="C251" s="23"/>
      <c r="D251" s="23">
        <f t="shared" ref="D251:F251" si="88">D252</f>
        <v>0</v>
      </c>
      <c r="E251" s="23">
        <f t="shared" si="88"/>
        <v>16417000</v>
      </c>
      <c r="F251" s="23">
        <f t="shared" si="88"/>
        <v>0</v>
      </c>
      <c r="G251" s="1"/>
    </row>
    <row r="252" spans="1:7" ht="25.5" x14ac:dyDescent="0.25">
      <c r="A252" s="21"/>
      <c r="B252" s="55" t="s">
        <v>32</v>
      </c>
      <c r="C252" s="28">
        <f t="shared" ref="C252:F252" si="89">SUM(C253:C256)</f>
        <v>0</v>
      </c>
      <c r="D252" s="28">
        <f t="shared" si="89"/>
        <v>0</v>
      </c>
      <c r="E252" s="28">
        <f t="shared" si="89"/>
        <v>16417000</v>
      </c>
      <c r="F252" s="28">
        <f t="shared" si="89"/>
        <v>0</v>
      </c>
      <c r="G252" s="1"/>
    </row>
    <row r="253" spans="1:7" ht="38.25" x14ac:dyDescent="0.25">
      <c r="A253" s="21"/>
      <c r="B253" s="82" t="s">
        <v>319</v>
      </c>
      <c r="C253" s="9"/>
      <c r="D253" s="9"/>
      <c r="E253" s="9">
        <v>1005239</v>
      </c>
      <c r="F253" s="9"/>
      <c r="G253" s="1" t="s">
        <v>284</v>
      </c>
    </row>
    <row r="254" spans="1:7" ht="27" customHeight="1" x14ac:dyDescent="0.25">
      <c r="A254" s="21"/>
      <c r="B254" s="70" t="s">
        <v>223</v>
      </c>
      <c r="C254" s="9"/>
      <c r="D254" s="9"/>
      <c r="E254" s="9">
        <v>411761</v>
      </c>
      <c r="F254" s="9"/>
      <c r="G254" s="1" t="s">
        <v>224</v>
      </c>
    </row>
    <row r="255" spans="1:7" ht="105" customHeight="1" x14ac:dyDescent="0.25">
      <c r="A255" s="21"/>
      <c r="B255" s="82" t="s">
        <v>368</v>
      </c>
      <c r="C255" s="9"/>
      <c r="D255" s="9"/>
      <c r="E255" s="9">
        <v>15000000</v>
      </c>
      <c r="F255" s="9"/>
      <c r="G255" s="1" t="s">
        <v>369</v>
      </c>
    </row>
    <row r="256" spans="1:7" ht="15.75" hidden="1" customHeight="1" x14ac:dyDescent="0.25">
      <c r="A256" s="21"/>
      <c r="B256" s="70"/>
      <c r="C256" s="9"/>
      <c r="D256" s="9"/>
      <c r="E256" s="9"/>
      <c r="F256" s="9"/>
      <c r="G256" s="1"/>
    </row>
    <row r="257" spans="1:7" ht="38.25" x14ac:dyDescent="0.25">
      <c r="A257" s="21" t="s">
        <v>180</v>
      </c>
      <c r="B257" s="102" t="s">
        <v>59</v>
      </c>
      <c r="C257" s="23">
        <f>C258</f>
        <v>0</v>
      </c>
      <c r="D257" s="23">
        <f t="shared" ref="D257:F258" si="90">D258</f>
        <v>0</v>
      </c>
      <c r="E257" s="23">
        <f t="shared" si="90"/>
        <v>18000000</v>
      </c>
      <c r="F257" s="23">
        <f t="shared" si="90"/>
        <v>0</v>
      </c>
      <c r="G257" s="103"/>
    </row>
    <row r="258" spans="1:7" ht="25.5" x14ac:dyDescent="0.25">
      <c r="A258" s="21"/>
      <c r="B258" s="55" t="s">
        <v>32</v>
      </c>
      <c r="C258" s="28">
        <f>C259</f>
        <v>0</v>
      </c>
      <c r="D258" s="28">
        <f t="shared" si="90"/>
        <v>0</v>
      </c>
      <c r="E258" s="28">
        <f t="shared" si="90"/>
        <v>18000000</v>
      </c>
      <c r="F258" s="28">
        <f t="shared" si="90"/>
        <v>0</v>
      </c>
      <c r="G258" s="54"/>
    </row>
    <row r="259" spans="1:7" ht="67.5" customHeight="1" x14ac:dyDescent="0.25">
      <c r="A259" s="21"/>
      <c r="B259" s="55"/>
      <c r="C259" s="28"/>
      <c r="D259" s="28"/>
      <c r="E259" s="9">
        <v>18000000</v>
      </c>
      <c r="F259" s="28"/>
      <c r="G259" s="104" t="s">
        <v>370</v>
      </c>
    </row>
    <row r="260" spans="1:7" ht="51" x14ac:dyDescent="0.25">
      <c r="A260" s="21" t="s">
        <v>181</v>
      </c>
      <c r="B260" s="67" t="s">
        <v>68</v>
      </c>
      <c r="C260" s="23">
        <f t="shared" ref="C260:E260" si="91">C261+C266+C270+C274+C284</f>
        <v>730000000</v>
      </c>
      <c r="D260" s="23">
        <f t="shared" si="91"/>
        <v>0</v>
      </c>
      <c r="E260" s="23">
        <f t="shared" si="91"/>
        <v>474560567</v>
      </c>
      <c r="F260" s="23">
        <f>F261+F266+F270+F274+F284</f>
        <v>0</v>
      </c>
      <c r="G260" s="1"/>
    </row>
    <row r="261" spans="1:7" ht="51.75" customHeight="1" x14ac:dyDescent="0.25">
      <c r="A261" s="21" t="s">
        <v>182</v>
      </c>
      <c r="B261" s="67" t="s">
        <v>95</v>
      </c>
      <c r="C261" s="23">
        <f t="shared" ref="C261:E261" si="92">C262</f>
        <v>0</v>
      </c>
      <c r="D261" s="23">
        <f t="shared" si="92"/>
        <v>0</v>
      </c>
      <c r="E261" s="23">
        <f t="shared" si="92"/>
        <v>339544462</v>
      </c>
      <c r="F261" s="23">
        <f>F262</f>
        <v>0</v>
      </c>
      <c r="G261" s="1"/>
    </row>
    <row r="262" spans="1:7" ht="25.5" x14ac:dyDescent="0.25">
      <c r="A262" s="21"/>
      <c r="B262" s="79" t="s">
        <v>106</v>
      </c>
      <c r="C262" s="28">
        <f>C263+C264+C265</f>
        <v>0</v>
      </c>
      <c r="D262" s="28">
        <f t="shared" ref="D262:F262" si="93">D263+D264+D265</f>
        <v>0</v>
      </c>
      <c r="E262" s="28">
        <f>E263+E264+E265</f>
        <v>339544462</v>
      </c>
      <c r="F262" s="28">
        <f t="shared" si="93"/>
        <v>0</v>
      </c>
      <c r="G262" s="1"/>
    </row>
    <row r="263" spans="1:7" ht="41.25" customHeight="1" x14ac:dyDescent="0.25">
      <c r="A263" s="21"/>
      <c r="B263" s="1" t="s">
        <v>214</v>
      </c>
      <c r="C263" s="28"/>
      <c r="D263" s="28"/>
      <c r="E263" s="9">
        <v>322778962</v>
      </c>
      <c r="F263" s="28"/>
      <c r="G263" s="134" t="s">
        <v>336</v>
      </c>
    </row>
    <row r="264" spans="1:7" ht="54.75" customHeight="1" x14ac:dyDescent="0.25">
      <c r="A264" s="21"/>
      <c r="B264" s="1" t="s">
        <v>212</v>
      </c>
      <c r="C264" s="28"/>
      <c r="D264" s="28"/>
      <c r="E264" s="9">
        <v>16765500</v>
      </c>
      <c r="F264" s="9"/>
      <c r="G264" s="134" t="s">
        <v>337</v>
      </c>
    </row>
    <row r="265" spans="1:7" ht="15.75" hidden="1" customHeight="1" x14ac:dyDescent="0.25">
      <c r="A265" s="68"/>
      <c r="B265" s="1"/>
      <c r="C265" s="28"/>
      <c r="D265" s="28"/>
      <c r="E265" s="9"/>
      <c r="F265" s="41"/>
      <c r="G265" s="1"/>
    </row>
    <row r="266" spans="1:7" ht="40.5" customHeight="1" x14ac:dyDescent="0.25">
      <c r="A266" s="21" t="s">
        <v>320</v>
      </c>
      <c r="B266" s="67" t="s">
        <v>114</v>
      </c>
      <c r="C266" s="23">
        <f t="shared" ref="C266:F266" si="94">C267</f>
        <v>0</v>
      </c>
      <c r="D266" s="23">
        <f t="shared" si="94"/>
        <v>0</v>
      </c>
      <c r="E266" s="23">
        <f t="shared" si="94"/>
        <v>70500000</v>
      </c>
      <c r="F266" s="23">
        <f t="shared" si="94"/>
        <v>0</v>
      </c>
      <c r="G266" s="11"/>
    </row>
    <row r="267" spans="1:7" ht="25.5" x14ac:dyDescent="0.25">
      <c r="A267" s="21"/>
      <c r="B267" s="79" t="s">
        <v>106</v>
      </c>
      <c r="C267" s="28">
        <f t="shared" ref="C267:F267" si="95">SUM(C268:C269)</f>
        <v>0</v>
      </c>
      <c r="D267" s="28">
        <f t="shared" si="95"/>
        <v>0</v>
      </c>
      <c r="E267" s="28">
        <f t="shared" si="95"/>
        <v>70500000</v>
      </c>
      <c r="F267" s="28">
        <f t="shared" si="95"/>
        <v>0</v>
      </c>
      <c r="G267" s="1"/>
    </row>
    <row r="268" spans="1:7" ht="43.5" customHeight="1" x14ac:dyDescent="0.25">
      <c r="A268" s="21"/>
      <c r="B268" s="1" t="s">
        <v>214</v>
      </c>
      <c r="C268" s="9"/>
      <c r="D268" s="9"/>
      <c r="E268" s="9">
        <v>6500000</v>
      </c>
      <c r="F268" s="9"/>
      <c r="G268" s="11" t="s">
        <v>371</v>
      </c>
    </row>
    <row r="269" spans="1:7" ht="66.75" customHeight="1" x14ac:dyDescent="0.25">
      <c r="A269" s="21"/>
      <c r="B269" s="1" t="s">
        <v>212</v>
      </c>
      <c r="C269" s="9"/>
      <c r="D269" s="9"/>
      <c r="E269" s="9">
        <v>64000000</v>
      </c>
      <c r="F269" s="9"/>
      <c r="G269" s="1" t="s">
        <v>338</v>
      </c>
    </row>
    <row r="270" spans="1:7" ht="40.5" customHeight="1" x14ac:dyDescent="0.25">
      <c r="A270" s="21" t="s">
        <v>321</v>
      </c>
      <c r="B270" s="25" t="s">
        <v>88</v>
      </c>
      <c r="C270" s="23">
        <f>C271</f>
        <v>0</v>
      </c>
      <c r="D270" s="23">
        <f t="shared" ref="D270:F270" si="96">D271</f>
        <v>0</v>
      </c>
      <c r="E270" s="23">
        <f t="shared" si="96"/>
        <v>35283400</v>
      </c>
      <c r="F270" s="23">
        <f t="shared" si="96"/>
        <v>0</v>
      </c>
      <c r="G270" s="1"/>
    </row>
    <row r="271" spans="1:7" ht="38.25" x14ac:dyDescent="0.25">
      <c r="A271" s="21"/>
      <c r="B271" s="79" t="s">
        <v>39</v>
      </c>
      <c r="C271" s="28">
        <f>C273+C272</f>
        <v>0</v>
      </c>
      <c r="D271" s="28">
        <f t="shared" ref="D271:F271" si="97">D273+D272</f>
        <v>0</v>
      </c>
      <c r="E271" s="28">
        <f t="shared" si="97"/>
        <v>35283400</v>
      </c>
      <c r="F271" s="28">
        <f t="shared" si="97"/>
        <v>0</v>
      </c>
      <c r="G271" s="1"/>
    </row>
    <row r="272" spans="1:7" ht="15.75" hidden="1" customHeight="1" x14ac:dyDescent="0.25">
      <c r="A272" s="21"/>
      <c r="B272" s="1"/>
      <c r="C272" s="28"/>
      <c r="D272" s="28"/>
      <c r="E272" s="28"/>
      <c r="F272" s="28"/>
      <c r="G272" s="1"/>
    </row>
    <row r="273" spans="1:8" ht="38.25" x14ac:dyDescent="0.25">
      <c r="A273" s="21"/>
      <c r="B273" s="1" t="s">
        <v>217</v>
      </c>
      <c r="C273" s="23"/>
      <c r="D273" s="23"/>
      <c r="E273" s="9">
        <v>35283400</v>
      </c>
      <c r="F273" s="23"/>
      <c r="G273" s="1" t="s">
        <v>291</v>
      </c>
    </row>
    <row r="274" spans="1:8" ht="54.75" customHeight="1" x14ac:dyDescent="0.25">
      <c r="A274" s="21" t="s">
        <v>183</v>
      </c>
      <c r="B274" s="67" t="s">
        <v>112</v>
      </c>
      <c r="C274" s="23">
        <f t="shared" ref="C274:F274" si="98">C275</f>
        <v>0</v>
      </c>
      <c r="D274" s="23">
        <f t="shared" si="98"/>
        <v>0</v>
      </c>
      <c r="E274" s="23">
        <f>E275</f>
        <v>29232705</v>
      </c>
      <c r="F274" s="23">
        <f t="shared" si="98"/>
        <v>0</v>
      </c>
      <c r="G274" s="1"/>
    </row>
    <row r="275" spans="1:8" ht="25.5" x14ac:dyDescent="0.25">
      <c r="A275" s="21"/>
      <c r="B275" s="79" t="s">
        <v>106</v>
      </c>
      <c r="C275" s="28">
        <f t="shared" ref="C275:D275" si="99">C277+C283+C278+C279+C282</f>
        <v>0</v>
      </c>
      <c r="D275" s="28">
        <f t="shared" si="99"/>
        <v>0</v>
      </c>
      <c r="E275" s="28">
        <f>E277+E283+E278+E279+E282+E276</f>
        <v>29232705</v>
      </c>
      <c r="F275" s="28">
        <f t="shared" ref="F275" si="100">F277+F283+F278+F279+F282</f>
        <v>0</v>
      </c>
      <c r="G275" s="1"/>
    </row>
    <row r="276" spans="1:8" ht="120.75" customHeight="1" x14ac:dyDescent="0.25">
      <c r="A276" s="21"/>
      <c r="B276" s="105" t="s">
        <v>252</v>
      </c>
      <c r="C276" s="28"/>
      <c r="D276" s="28"/>
      <c r="E276" s="9">
        <v>6500000</v>
      </c>
      <c r="F276" s="28"/>
      <c r="G276" s="70" t="s">
        <v>249</v>
      </c>
    </row>
    <row r="277" spans="1:8" ht="78" customHeight="1" x14ac:dyDescent="0.25">
      <c r="A277" s="21"/>
      <c r="B277" s="70" t="s">
        <v>238</v>
      </c>
      <c r="C277" s="28"/>
      <c r="D277" s="28"/>
      <c r="E277" s="9">
        <v>1486</v>
      </c>
      <c r="F277" s="9"/>
      <c r="G277" s="70" t="s">
        <v>249</v>
      </c>
    </row>
    <row r="278" spans="1:8" ht="42.75" customHeight="1" x14ac:dyDescent="0.25">
      <c r="A278" s="21"/>
      <c r="B278" s="77" t="s">
        <v>239</v>
      </c>
      <c r="C278" s="9"/>
      <c r="D278" s="41"/>
      <c r="E278" s="9">
        <v>160586</v>
      </c>
      <c r="F278" s="9"/>
      <c r="G278" s="70" t="s">
        <v>249</v>
      </c>
    </row>
    <row r="279" spans="1:8" ht="66" customHeight="1" x14ac:dyDescent="0.25">
      <c r="A279" s="21"/>
      <c r="B279" s="70" t="s">
        <v>372</v>
      </c>
      <c r="C279" s="9">
        <f>C280+C281</f>
        <v>0</v>
      </c>
      <c r="D279" s="9">
        <f t="shared" ref="D279:F279" si="101">D280+D281</f>
        <v>0</v>
      </c>
      <c r="E279" s="9">
        <v>17332633</v>
      </c>
      <c r="F279" s="9">
        <f t="shared" si="101"/>
        <v>0</v>
      </c>
      <c r="G279" s="70" t="s">
        <v>249</v>
      </c>
    </row>
    <row r="280" spans="1:8" ht="15.75" hidden="1" x14ac:dyDescent="0.25">
      <c r="A280" s="21"/>
      <c r="B280" s="70"/>
      <c r="C280" s="28"/>
      <c r="D280" s="41"/>
      <c r="E280" s="9"/>
      <c r="F280" s="9"/>
      <c r="G280" s="70"/>
    </row>
    <row r="281" spans="1:8" ht="15.75" hidden="1" x14ac:dyDescent="0.25">
      <c r="A281" s="21"/>
      <c r="B281" s="70"/>
      <c r="C281" s="9"/>
      <c r="D281" s="9"/>
      <c r="E281" s="9"/>
      <c r="F281" s="9"/>
      <c r="G281" s="70"/>
    </row>
    <row r="282" spans="1:8" ht="38.25" x14ac:dyDescent="0.25">
      <c r="A282" s="21"/>
      <c r="B282" s="77" t="s">
        <v>240</v>
      </c>
      <c r="C282" s="9"/>
      <c r="D282" s="9"/>
      <c r="E282" s="9">
        <v>2500000</v>
      </c>
      <c r="F282" s="9"/>
      <c r="G282" s="70" t="s">
        <v>249</v>
      </c>
    </row>
    <row r="283" spans="1:8" ht="39.75" customHeight="1" x14ac:dyDescent="0.25">
      <c r="A283" s="21"/>
      <c r="B283" s="77" t="s">
        <v>388</v>
      </c>
      <c r="C283" s="9"/>
      <c r="D283" s="9"/>
      <c r="E283" s="9">
        <v>2738000</v>
      </c>
      <c r="F283" s="9"/>
      <c r="G283" s="70" t="s">
        <v>249</v>
      </c>
    </row>
    <row r="284" spans="1:8" s="107" customFormat="1" ht="66.75" customHeight="1" x14ac:dyDescent="0.25">
      <c r="A284" s="21" t="s">
        <v>322</v>
      </c>
      <c r="B284" s="25" t="s">
        <v>139</v>
      </c>
      <c r="C284" s="23">
        <f>C285</f>
        <v>730000000</v>
      </c>
      <c r="D284" s="23">
        <f t="shared" ref="D284:F284" si="102">D285</f>
        <v>0</v>
      </c>
      <c r="E284" s="23">
        <f t="shared" si="102"/>
        <v>0</v>
      </c>
      <c r="F284" s="23">
        <f t="shared" si="102"/>
        <v>0</v>
      </c>
      <c r="G284" s="70"/>
      <c r="H284" s="106"/>
    </row>
    <row r="285" spans="1:8" ht="25.5" x14ac:dyDescent="0.25">
      <c r="A285" s="21"/>
      <c r="B285" s="79" t="s">
        <v>106</v>
      </c>
      <c r="C285" s="28">
        <f>C286</f>
        <v>730000000</v>
      </c>
      <c r="D285" s="28">
        <f t="shared" ref="D285:F285" si="103">D286</f>
        <v>0</v>
      </c>
      <c r="E285" s="28">
        <f t="shared" si="103"/>
        <v>0</v>
      </c>
      <c r="F285" s="28">
        <f t="shared" si="103"/>
        <v>0</v>
      </c>
      <c r="G285" s="1"/>
    </row>
    <row r="286" spans="1:8" ht="30" customHeight="1" x14ac:dyDescent="0.25">
      <c r="A286" s="21"/>
      <c r="B286" s="11" t="s">
        <v>212</v>
      </c>
      <c r="C286" s="9">
        <v>730000000</v>
      </c>
      <c r="D286" s="28"/>
      <c r="E286" s="28"/>
      <c r="F286" s="28"/>
      <c r="G286" s="1" t="s">
        <v>323</v>
      </c>
    </row>
    <row r="287" spans="1:8" ht="40.5" customHeight="1" x14ac:dyDescent="0.25">
      <c r="A287" s="21" t="s">
        <v>5</v>
      </c>
      <c r="B287" s="67" t="s">
        <v>6</v>
      </c>
      <c r="C287" s="23">
        <f>C288+C310+C313+C295+C298+C301+C307+C304</f>
        <v>0</v>
      </c>
      <c r="D287" s="23">
        <f t="shared" ref="D287:E287" si="104">D288+D310+D313+D295+D298+D301+D307+D304</f>
        <v>0</v>
      </c>
      <c r="E287" s="23">
        <f t="shared" si="104"/>
        <v>50005000</v>
      </c>
      <c r="F287" s="23">
        <f t="shared" ref="F287" si="105">F288+F310+F313+F295+F298+F301+F307+F304</f>
        <v>0</v>
      </c>
      <c r="G287" s="1"/>
    </row>
    <row r="288" spans="1:8" ht="44.25" customHeight="1" x14ac:dyDescent="0.25">
      <c r="A288" s="21" t="s">
        <v>7</v>
      </c>
      <c r="B288" s="25" t="s">
        <v>8</v>
      </c>
      <c r="C288" s="23">
        <f>C289</f>
        <v>5789550</v>
      </c>
      <c r="D288" s="23">
        <f t="shared" ref="D288:F288" si="106">D289</f>
        <v>0</v>
      </c>
      <c r="E288" s="23">
        <f t="shared" si="106"/>
        <v>50000000</v>
      </c>
      <c r="F288" s="23">
        <f t="shared" si="106"/>
        <v>0</v>
      </c>
      <c r="G288" s="1"/>
    </row>
    <row r="289" spans="1:8" ht="38.25" x14ac:dyDescent="0.25">
      <c r="A289" s="108"/>
      <c r="B289" s="4" t="s">
        <v>108</v>
      </c>
      <c r="C289" s="28">
        <f t="shared" ref="C289:F289" si="107">SUM(C290:C294)</f>
        <v>5789550</v>
      </c>
      <c r="D289" s="28">
        <f t="shared" si="107"/>
        <v>0</v>
      </c>
      <c r="E289" s="28">
        <f t="shared" si="107"/>
        <v>50000000</v>
      </c>
      <c r="F289" s="28">
        <f t="shared" si="107"/>
        <v>0</v>
      </c>
      <c r="G289" s="1"/>
    </row>
    <row r="290" spans="1:8" ht="38.25" x14ac:dyDescent="0.25">
      <c r="A290" s="108"/>
      <c r="B290" s="2" t="s">
        <v>195</v>
      </c>
      <c r="C290" s="9">
        <v>21600000</v>
      </c>
      <c r="D290" s="9"/>
      <c r="E290" s="9"/>
      <c r="F290" s="9"/>
      <c r="G290" s="1" t="s">
        <v>250</v>
      </c>
    </row>
    <row r="291" spans="1:8" ht="38.25" x14ac:dyDescent="0.25">
      <c r="A291" s="108"/>
      <c r="B291" s="5" t="s">
        <v>196</v>
      </c>
      <c r="C291" s="9">
        <v>-21600000</v>
      </c>
      <c r="D291" s="9"/>
      <c r="E291" s="9"/>
      <c r="F291" s="9"/>
      <c r="G291" s="1" t="s">
        <v>250</v>
      </c>
    </row>
    <row r="292" spans="1:8" ht="43.5" customHeight="1" x14ac:dyDescent="0.25">
      <c r="A292" s="108"/>
      <c r="B292" s="5" t="s">
        <v>270</v>
      </c>
      <c r="C292" s="9">
        <v>5789550</v>
      </c>
      <c r="D292" s="9"/>
      <c r="E292" s="9"/>
      <c r="F292" s="9"/>
      <c r="G292" s="1" t="s">
        <v>324</v>
      </c>
    </row>
    <row r="293" spans="1:8" ht="38.25" x14ac:dyDescent="0.25">
      <c r="A293" s="108"/>
      <c r="B293" s="89" t="s">
        <v>197</v>
      </c>
      <c r="C293" s="9"/>
      <c r="D293" s="9"/>
      <c r="E293" s="9">
        <v>50000000</v>
      </c>
      <c r="F293" s="9"/>
      <c r="G293" s="1" t="s">
        <v>249</v>
      </c>
    </row>
    <row r="294" spans="1:8" ht="15.75" hidden="1" x14ac:dyDescent="0.25">
      <c r="A294" s="108"/>
      <c r="B294" s="89"/>
      <c r="C294" s="9"/>
      <c r="D294" s="9"/>
      <c r="E294" s="9"/>
      <c r="F294" s="9"/>
      <c r="G294" s="1"/>
    </row>
    <row r="295" spans="1:8" ht="38.25" hidden="1" x14ac:dyDescent="0.25">
      <c r="A295" s="21" t="s">
        <v>90</v>
      </c>
      <c r="B295" s="78" t="s">
        <v>91</v>
      </c>
      <c r="C295" s="23">
        <f t="shared" ref="C295:F296" si="108">C296</f>
        <v>0</v>
      </c>
      <c r="D295" s="23">
        <f t="shared" si="108"/>
        <v>0</v>
      </c>
      <c r="E295" s="23">
        <f t="shared" si="108"/>
        <v>0</v>
      </c>
      <c r="F295" s="23">
        <f t="shared" si="108"/>
        <v>0</v>
      </c>
      <c r="G295" s="109"/>
    </row>
    <row r="296" spans="1:8" ht="38.25" hidden="1" x14ac:dyDescent="0.25">
      <c r="A296" s="21"/>
      <c r="B296" s="4" t="s">
        <v>108</v>
      </c>
      <c r="C296" s="9">
        <f>C297</f>
        <v>0</v>
      </c>
      <c r="D296" s="9">
        <f t="shared" si="108"/>
        <v>0</v>
      </c>
      <c r="E296" s="9">
        <f t="shared" si="108"/>
        <v>0</v>
      </c>
      <c r="F296" s="9">
        <f t="shared" si="108"/>
        <v>0</v>
      </c>
      <c r="G296" s="1"/>
    </row>
    <row r="297" spans="1:8" ht="15.75" hidden="1" x14ac:dyDescent="0.25">
      <c r="A297" s="21"/>
      <c r="B297" s="110"/>
      <c r="C297" s="9"/>
      <c r="D297" s="9"/>
      <c r="E297" s="9"/>
      <c r="F297" s="9"/>
      <c r="G297" s="1"/>
    </row>
    <row r="298" spans="1:8" ht="63.75" hidden="1" x14ac:dyDescent="0.25">
      <c r="A298" s="21" t="s">
        <v>92</v>
      </c>
      <c r="B298" s="78" t="s">
        <v>93</v>
      </c>
      <c r="C298" s="23">
        <f t="shared" ref="C298:F299" si="109">C299</f>
        <v>0</v>
      </c>
      <c r="D298" s="23">
        <f t="shared" si="109"/>
        <v>0</v>
      </c>
      <c r="E298" s="23">
        <f t="shared" si="109"/>
        <v>0</v>
      </c>
      <c r="F298" s="23">
        <f t="shared" si="109"/>
        <v>0</v>
      </c>
      <c r="G298" s="1"/>
    </row>
    <row r="299" spans="1:8" ht="38.25" hidden="1" x14ac:dyDescent="0.25">
      <c r="A299" s="21"/>
      <c r="B299" s="4" t="s">
        <v>108</v>
      </c>
      <c r="C299" s="28">
        <f>C300</f>
        <v>0</v>
      </c>
      <c r="D299" s="28">
        <f t="shared" si="109"/>
        <v>0</v>
      </c>
      <c r="E299" s="28">
        <f t="shared" si="109"/>
        <v>0</v>
      </c>
      <c r="F299" s="28">
        <f t="shared" si="109"/>
        <v>0</v>
      </c>
      <c r="G299" s="1"/>
    </row>
    <row r="300" spans="1:8" ht="15.75" hidden="1" x14ac:dyDescent="0.25">
      <c r="A300" s="21"/>
      <c r="B300" s="110"/>
      <c r="C300" s="9"/>
      <c r="D300" s="9"/>
      <c r="E300" s="9"/>
      <c r="F300" s="9"/>
      <c r="G300" s="1"/>
    </row>
    <row r="301" spans="1:8" ht="66" customHeight="1" x14ac:dyDescent="0.25">
      <c r="A301" s="21" t="s">
        <v>94</v>
      </c>
      <c r="B301" s="78" t="s">
        <v>290</v>
      </c>
      <c r="C301" s="23">
        <f>C303</f>
        <v>0</v>
      </c>
      <c r="D301" s="23">
        <f t="shared" ref="D301:F301" si="110">D303</f>
        <v>0</v>
      </c>
      <c r="E301" s="23">
        <f t="shared" si="110"/>
        <v>5000</v>
      </c>
      <c r="F301" s="23">
        <f t="shared" si="110"/>
        <v>0</v>
      </c>
      <c r="G301" s="1"/>
    </row>
    <row r="302" spans="1:8" ht="38.25" x14ac:dyDescent="0.25">
      <c r="A302" s="21"/>
      <c r="B302" s="4" t="s">
        <v>108</v>
      </c>
      <c r="C302" s="28">
        <f>C303</f>
        <v>0</v>
      </c>
      <c r="D302" s="28">
        <f t="shared" ref="D302" si="111">D303</f>
        <v>0</v>
      </c>
      <c r="E302" s="28">
        <f t="shared" ref="E302:F302" si="112">E303</f>
        <v>5000</v>
      </c>
      <c r="F302" s="28">
        <f t="shared" si="112"/>
        <v>0</v>
      </c>
      <c r="G302" s="1"/>
    </row>
    <row r="303" spans="1:8" ht="27.75" customHeight="1" x14ac:dyDescent="0.25">
      <c r="A303" s="21"/>
      <c r="B303" s="70"/>
      <c r="C303" s="9"/>
      <c r="D303" s="28"/>
      <c r="E303" s="9">
        <v>5000</v>
      </c>
      <c r="F303" s="9"/>
      <c r="G303" s="1" t="s">
        <v>332</v>
      </c>
    </row>
    <row r="304" spans="1:8" ht="42.75" customHeight="1" x14ac:dyDescent="0.25">
      <c r="A304" s="21" t="s">
        <v>271</v>
      </c>
      <c r="B304" s="78" t="s">
        <v>289</v>
      </c>
      <c r="C304" s="23">
        <f>SUM(C305)</f>
        <v>-5789550</v>
      </c>
      <c r="D304" s="9">
        <f t="shared" ref="D304:F305" si="113">SUM(D305)</f>
        <v>0</v>
      </c>
      <c r="E304" s="9">
        <f t="shared" si="113"/>
        <v>0</v>
      </c>
      <c r="F304" s="9">
        <f t="shared" si="113"/>
        <v>0</v>
      </c>
      <c r="G304" s="1"/>
      <c r="H304" s="14"/>
    </row>
    <row r="305" spans="1:8" ht="38.25" x14ac:dyDescent="0.25">
      <c r="A305" s="21"/>
      <c r="B305" s="4" t="s">
        <v>108</v>
      </c>
      <c r="C305" s="28">
        <f>SUM(C306)</f>
        <v>-5789550</v>
      </c>
      <c r="D305" s="28">
        <f t="shared" si="113"/>
        <v>0</v>
      </c>
      <c r="E305" s="28">
        <f t="shared" si="113"/>
        <v>0</v>
      </c>
      <c r="F305" s="28">
        <f t="shared" si="113"/>
        <v>0</v>
      </c>
      <c r="G305" s="1"/>
      <c r="H305" s="14"/>
    </row>
    <row r="306" spans="1:8" ht="51" x14ac:dyDescent="0.25">
      <c r="A306" s="21"/>
      <c r="B306" s="110" t="s">
        <v>272</v>
      </c>
      <c r="C306" s="9">
        <v>-5789550</v>
      </c>
      <c r="D306" s="9"/>
      <c r="E306" s="9"/>
      <c r="F306" s="9"/>
      <c r="G306" s="1" t="s">
        <v>373</v>
      </c>
      <c r="H306" s="14"/>
    </row>
    <row r="307" spans="1:8" ht="102" hidden="1" x14ac:dyDescent="0.25">
      <c r="A307" s="21" t="s">
        <v>105</v>
      </c>
      <c r="B307" s="78" t="s">
        <v>147</v>
      </c>
      <c r="C307" s="23">
        <f t="shared" ref="C307:F307" si="114">C308</f>
        <v>0</v>
      </c>
      <c r="D307" s="23">
        <f t="shared" si="114"/>
        <v>0</v>
      </c>
      <c r="E307" s="23">
        <f t="shared" si="114"/>
        <v>0</v>
      </c>
      <c r="F307" s="23">
        <f t="shared" si="114"/>
        <v>0</v>
      </c>
      <c r="G307" s="1"/>
    </row>
    <row r="308" spans="1:8" ht="25.5" hidden="1" x14ac:dyDescent="0.25">
      <c r="A308" s="21"/>
      <c r="B308" s="3" t="s">
        <v>107</v>
      </c>
      <c r="C308" s="28">
        <f t="shared" ref="C308:F308" si="115">SUM(C309:C309)</f>
        <v>0</v>
      </c>
      <c r="D308" s="28">
        <f t="shared" si="115"/>
        <v>0</v>
      </c>
      <c r="E308" s="28">
        <f t="shared" si="115"/>
        <v>0</v>
      </c>
      <c r="F308" s="28">
        <f t="shared" si="115"/>
        <v>0</v>
      </c>
      <c r="G308" s="1"/>
    </row>
    <row r="309" spans="1:8" ht="15.75" hidden="1" x14ac:dyDescent="0.25">
      <c r="A309" s="21"/>
      <c r="B309" s="110"/>
      <c r="C309" s="9"/>
      <c r="D309" s="9"/>
      <c r="E309" s="9"/>
      <c r="F309" s="9"/>
      <c r="G309" s="1"/>
    </row>
    <row r="310" spans="1:8" ht="51" hidden="1" x14ac:dyDescent="0.25">
      <c r="A310" s="21" t="s">
        <v>9</v>
      </c>
      <c r="B310" s="25" t="s">
        <v>10</v>
      </c>
      <c r="C310" s="23">
        <f t="shared" ref="C310:F311" si="116">C311</f>
        <v>0</v>
      </c>
      <c r="D310" s="23">
        <f t="shared" si="116"/>
        <v>0</v>
      </c>
      <c r="E310" s="23">
        <f t="shared" si="116"/>
        <v>0</v>
      </c>
      <c r="F310" s="23">
        <f t="shared" si="116"/>
        <v>0</v>
      </c>
      <c r="G310" s="1"/>
    </row>
    <row r="311" spans="1:8" ht="25.5" hidden="1" x14ac:dyDescent="0.25">
      <c r="A311" s="21"/>
      <c r="B311" s="3" t="s">
        <v>107</v>
      </c>
      <c r="C311" s="28">
        <f>C312</f>
        <v>0</v>
      </c>
      <c r="D311" s="28">
        <f t="shared" si="116"/>
        <v>0</v>
      </c>
      <c r="E311" s="28">
        <f t="shared" si="116"/>
        <v>0</v>
      </c>
      <c r="F311" s="28">
        <f t="shared" si="116"/>
        <v>0</v>
      </c>
      <c r="G311" s="1"/>
    </row>
    <row r="312" spans="1:8" ht="15.75" hidden="1" x14ac:dyDescent="0.25">
      <c r="A312" s="108"/>
      <c r="B312" s="26"/>
      <c r="C312" s="9"/>
      <c r="D312" s="9"/>
      <c r="E312" s="9"/>
      <c r="F312" s="9"/>
      <c r="G312" s="1"/>
    </row>
    <row r="313" spans="1:8" ht="51" hidden="1" x14ac:dyDescent="0.25">
      <c r="A313" s="21" t="s">
        <v>11</v>
      </c>
      <c r="B313" s="25" t="s">
        <v>12</v>
      </c>
      <c r="C313" s="23">
        <f>C314+C318</f>
        <v>0</v>
      </c>
      <c r="D313" s="23">
        <f t="shared" ref="D313:F313" si="117">D314+D318</f>
        <v>0</v>
      </c>
      <c r="E313" s="23">
        <f t="shared" si="117"/>
        <v>0</v>
      </c>
      <c r="F313" s="23">
        <f t="shared" si="117"/>
        <v>0</v>
      </c>
      <c r="G313" s="81"/>
    </row>
    <row r="314" spans="1:8" ht="38.25" hidden="1" x14ac:dyDescent="0.25">
      <c r="A314" s="21"/>
      <c r="B314" s="4" t="s">
        <v>108</v>
      </c>
      <c r="C314" s="28">
        <f>C317+C316+C315</f>
        <v>0</v>
      </c>
      <c r="D314" s="28">
        <f t="shared" ref="D314:F314" si="118">D317+D316+D315</f>
        <v>0</v>
      </c>
      <c r="E314" s="28">
        <f t="shared" si="118"/>
        <v>0</v>
      </c>
      <c r="F314" s="28">
        <f t="shared" si="118"/>
        <v>0</v>
      </c>
      <c r="G314" s="1"/>
    </row>
    <row r="315" spans="1:8" ht="15.75" hidden="1" x14ac:dyDescent="0.25">
      <c r="A315" s="21"/>
      <c r="B315" s="77"/>
      <c r="C315" s="9"/>
      <c r="D315" s="9"/>
      <c r="E315" s="9"/>
      <c r="F315" s="9"/>
      <c r="G315" s="146"/>
    </row>
    <row r="316" spans="1:8" ht="15.75" hidden="1" x14ac:dyDescent="0.25">
      <c r="A316" s="21"/>
      <c r="B316" s="77"/>
      <c r="C316" s="9"/>
      <c r="D316" s="9"/>
      <c r="E316" s="9"/>
      <c r="F316" s="9"/>
      <c r="G316" s="146"/>
    </row>
    <row r="317" spans="1:8" ht="49.5" hidden="1" customHeight="1" x14ac:dyDescent="0.25">
      <c r="A317" s="21"/>
      <c r="B317" s="77"/>
      <c r="C317" s="9"/>
      <c r="D317" s="9"/>
      <c r="E317" s="9"/>
      <c r="F317" s="9"/>
      <c r="G317" s="146"/>
    </row>
    <row r="318" spans="1:8" ht="25.5" hidden="1" x14ac:dyDescent="0.25">
      <c r="A318" s="21"/>
      <c r="B318" s="79" t="s">
        <v>106</v>
      </c>
      <c r="C318" s="9">
        <f>C319</f>
        <v>0</v>
      </c>
      <c r="D318" s="9">
        <f t="shared" ref="D318:F318" si="119">D319</f>
        <v>0</v>
      </c>
      <c r="E318" s="9">
        <f t="shared" si="119"/>
        <v>0</v>
      </c>
      <c r="F318" s="9">
        <f t="shared" si="119"/>
        <v>0</v>
      </c>
      <c r="G318" s="1"/>
    </row>
    <row r="319" spans="1:8" ht="15.75" hidden="1" x14ac:dyDescent="0.25">
      <c r="A319" s="21"/>
      <c r="B319" s="11"/>
      <c r="C319" s="9"/>
      <c r="D319" s="28"/>
      <c r="E319" s="28"/>
      <c r="F319" s="28"/>
      <c r="G319" s="1"/>
    </row>
    <row r="320" spans="1:8" ht="79.5" customHeight="1" x14ac:dyDescent="0.25">
      <c r="A320" s="21" t="s">
        <v>18</v>
      </c>
      <c r="B320" s="25" t="s">
        <v>19</v>
      </c>
      <c r="C320" s="23">
        <f t="shared" ref="C320:F320" si="120">C321+C324+C329+C326+C334</f>
        <v>0</v>
      </c>
      <c r="D320" s="23">
        <f t="shared" si="120"/>
        <v>0</v>
      </c>
      <c r="E320" s="23">
        <f t="shared" si="120"/>
        <v>143789486</v>
      </c>
      <c r="F320" s="23">
        <f t="shared" si="120"/>
        <v>0</v>
      </c>
      <c r="G320" s="54"/>
    </row>
    <row r="321" spans="1:7" ht="42" customHeight="1" x14ac:dyDescent="0.25">
      <c r="A321" s="21" t="s">
        <v>184</v>
      </c>
      <c r="B321" s="111" t="s">
        <v>36</v>
      </c>
      <c r="C321" s="23">
        <f t="shared" ref="C321:F322" si="121">C322</f>
        <v>0</v>
      </c>
      <c r="D321" s="23">
        <f t="shared" si="121"/>
        <v>0</v>
      </c>
      <c r="E321" s="23">
        <f t="shared" si="121"/>
        <v>300000</v>
      </c>
      <c r="F321" s="23">
        <f t="shared" si="121"/>
        <v>0</v>
      </c>
      <c r="G321" s="1"/>
    </row>
    <row r="322" spans="1:7" ht="15.75" x14ac:dyDescent="0.25">
      <c r="A322" s="21"/>
      <c r="B322" s="3" t="s">
        <v>37</v>
      </c>
      <c r="C322" s="28">
        <f>C323</f>
        <v>0</v>
      </c>
      <c r="D322" s="28">
        <f t="shared" si="121"/>
        <v>0</v>
      </c>
      <c r="E322" s="28">
        <f t="shared" si="121"/>
        <v>300000</v>
      </c>
      <c r="F322" s="28">
        <f t="shared" si="121"/>
        <v>0</v>
      </c>
      <c r="G322" s="1"/>
    </row>
    <row r="323" spans="1:7" ht="25.5" x14ac:dyDescent="0.25">
      <c r="A323" s="21"/>
      <c r="B323" s="3"/>
      <c r="C323" s="28"/>
      <c r="D323" s="28"/>
      <c r="E323" s="9">
        <v>300000</v>
      </c>
      <c r="F323" s="28"/>
      <c r="G323" s="1" t="s">
        <v>325</v>
      </c>
    </row>
    <row r="324" spans="1:7" ht="77.25" customHeight="1" x14ac:dyDescent="0.25">
      <c r="A324" s="21" t="s">
        <v>123</v>
      </c>
      <c r="B324" s="25" t="s">
        <v>124</v>
      </c>
      <c r="C324" s="23">
        <v>0</v>
      </c>
      <c r="D324" s="23">
        <v>0</v>
      </c>
      <c r="E324" s="23">
        <v>90000000</v>
      </c>
      <c r="F324" s="23"/>
      <c r="G324" s="1" t="s">
        <v>374</v>
      </c>
    </row>
    <row r="325" spans="1:7" ht="78" hidden="1" customHeight="1" x14ac:dyDescent="0.25">
      <c r="A325" s="21" t="s">
        <v>264</v>
      </c>
      <c r="B325" s="25" t="s">
        <v>265</v>
      </c>
      <c r="C325" s="23"/>
      <c r="D325" s="23"/>
      <c r="E325" s="23"/>
      <c r="F325" s="23"/>
      <c r="G325" s="1"/>
    </row>
    <row r="326" spans="1:7" ht="52.5" customHeight="1" x14ac:dyDescent="0.25">
      <c r="A326" s="21" t="s">
        <v>125</v>
      </c>
      <c r="B326" s="25" t="s">
        <v>126</v>
      </c>
      <c r="C326" s="23">
        <f t="shared" ref="C326:F327" si="122">C327</f>
        <v>0</v>
      </c>
      <c r="D326" s="23">
        <f t="shared" si="122"/>
        <v>0</v>
      </c>
      <c r="E326" s="23">
        <f t="shared" si="122"/>
        <v>18000000</v>
      </c>
      <c r="F326" s="23">
        <f t="shared" si="122"/>
        <v>0</v>
      </c>
      <c r="G326" s="1"/>
    </row>
    <row r="327" spans="1:7" ht="25.5" x14ac:dyDescent="0.25">
      <c r="A327" s="21"/>
      <c r="B327" s="3" t="s">
        <v>109</v>
      </c>
      <c r="C327" s="28">
        <f>C328</f>
        <v>0</v>
      </c>
      <c r="D327" s="28">
        <f t="shared" si="122"/>
        <v>0</v>
      </c>
      <c r="E327" s="28">
        <f t="shared" si="122"/>
        <v>18000000</v>
      </c>
      <c r="F327" s="28">
        <f t="shared" si="122"/>
        <v>0</v>
      </c>
      <c r="G327" s="1"/>
    </row>
    <row r="328" spans="1:7" ht="39.75" customHeight="1" x14ac:dyDescent="0.25">
      <c r="A328" s="21"/>
      <c r="B328" s="76" t="s">
        <v>326</v>
      </c>
      <c r="C328" s="23"/>
      <c r="D328" s="23"/>
      <c r="E328" s="9">
        <v>18000000</v>
      </c>
      <c r="F328" s="23"/>
      <c r="G328" s="1" t="s">
        <v>375</v>
      </c>
    </row>
    <row r="329" spans="1:7" ht="38.25" x14ac:dyDescent="0.25">
      <c r="A329" s="21" t="s">
        <v>296</v>
      </c>
      <c r="B329" s="66" t="s">
        <v>38</v>
      </c>
      <c r="C329" s="23">
        <f t="shared" ref="C329:F329" si="123">C330</f>
        <v>0</v>
      </c>
      <c r="D329" s="23">
        <f t="shared" si="123"/>
        <v>0</v>
      </c>
      <c r="E329" s="23">
        <f t="shared" si="123"/>
        <v>11832176</v>
      </c>
      <c r="F329" s="23">
        <f t="shared" si="123"/>
        <v>0</v>
      </c>
      <c r="G329" s="1"/>
    </row>
    <row r="330" spans="1:7" ht="38.25" x14ac:dyDescent="0.25">
      <c r="A330" s="50"/>
      <c r="B330" s="112" t="s">
        <v>39</v>
      </c>
      <c r="C330" s="28">
        <f>C331+C332+C333</f>
        <v>0</v>
      </c>
      <c r="D330" s="28">
        <f t="shared" ref="D330:F330" si="124">D331+D332+D333</f>
        <v>0</v>
      </c>
      <c r="E330" s="28">
        <f t="shared" si="124"/>
        <v>11832176</v>
      </c>
      <c r="F330" s="28">
        <f t="shared" si="124"/>
        <v>0</v>
      </c>
      <c r="G330" s="1"/>
    </row>
    <row r="331" spans="1:7" ht="15.75" hidden="1" x14ac:dyDescent="0.25">
      <c r="A331" s="50"/>
      <c r="B331" s="77"/>
      <c r="C331" s="9"/>
      <c r="D331" s="9"/>
      <c r="E331" s="9"/>
      <c r="F331" s="9"/>
      <c r="G331" s="1"/>
    </row>
    <row r="332" spans="1:7" ht="27" customHeight="1" x14ac:dyDescent="0.25">
      <c r="A332" s="21"/>
      <c r="B332" s="77"/>
      <c r="C332" s="9"/>
      <c r="D332" s="9"/>
      <c r="E332" s="9">
        <v>10000000</v>
      </c>
      <c r="F332" s="9"/>
      <c r="G332" s="83" t="s">
        <v>283</v>
      </c>
    </row>
    <row r="333" spans="1:7" ht="25.5" x14ac:dyDescent="0.25">
      <c r="A333" s="21"/>
      <c r="B333" s="77"/>
      <c r="C333" s="9"/>
      <c r="D333" s="9"/>
      <c r="E333" s="9">
        <v>1832176</v>
      </c>
      <c r="F333" s="9"/>
      <c r="G333" s="83" t="s">
        <v>225</v>
      </c>
    </row>
    <row r="334" spans="1:7" ht="51" x14ac:dyDescent="0.25">
      <c r="A334" s="21" t="s">
        <v>295</v>
      </c>
      <c r="B334" s="102" t="s">
        <v>136</v>
      </c>
      <c r="C334" s="23">
        <f>C335</f>
        <v>0</v>
      </c>
      <c r="D334" s="23">
        <f t="shared" ref="D334:F334" si="125">D335</f>
        <v>0</v>
      </c>
      <c r="E334" s="23">
        <f t="shared" si="125"/>
        <v>23657310</v>
      </c>
      <c r="F334" s="23">
        <f t="shared" si="125"/>
        <v>0</v>
      </c>
      <c r="G334" s="1"/>
    </row>
    <row r="335" spans="1:7" ht="38.25" x14ac:dyDescent="0.25">
      <c r="A335" s="21"/>
      <c r="B335" s="112" t="s">
        <v>39</v>
      </c>
      <c r="C335" s="28">
        <f>C336+C337</f>
        <v>0</v>
      </c>
      <c r="D335" s="28">
        <f t="shared" ref="D335:F335" si="126">D336+D337</f>
        <v>0</v>
      </c>
      <c r="E335" s="28">
        <f t="shared" si="126"/>
        <v>23657310</v>
      </c>
      <c r="F335" s="28">
        <f t="shared" si="126"/>
        <v>0</v>
      </c>
      <c r="G335" s="1"/>
    </row>
    <row r="336" spans="1:7" ht="27" customHeight="1" x14ac:dyDescent="0.25">
      <c r="A336" s="21"/>
      <c r="B336" s="113" t="s">
        <v>226</v>
      </c>
      <c r="C336" s="28"/>
      <c r="D336" s="28"/>
      <c r="E336" s="9">
        <v>3957310</v>
      </c>
      <c r="F336" s="28"/>
      <c r="G336" s="83" t="s">
        <v>225</v>
      </c>
    </row>
    <row r="337" spans="1:7" ht="30" customHeight="1" x14ac:dyDescent="0.25">
      <c r="A337" s="21"/>
      <c r="B337" s="113" t="s">
        <v>226</v>
      </c>
      <c r="C337" s="9"/>
      <c r="D337" s="9"/>
      <c r="E337" s="9">
        <v>19700000</v>
      </c>
      <c r="F337" s="9"/>
      <c r="G337" s="83" t="s">
        <v>376</v>
      </c>
    </row>
    <row r="338" spans="1:7" ht="54" customHeight="1" x14ac:dyDescent="0.25">
      <c r="A338" s="21" t="s">
        <v>78</v>
      </c>
      <c r="B338" s="67" t="s">
        <v>76</v>
      </c>
      <c r="C338" s="23">
        <f t="shared" ref="C338:F338" si="127">C339+C347</f>
        <v>0</v>
      </c>
      <c r="D338" s="23">
        <f t="shared" si="127"/>
        <v>0</v>
      </c>
      <c r="E338" s="23">
        <f t="shared" si="127"/>
        <v>37521636</v>
      </c>
      <c r="F338" s="23">
        <f t="shared" si="127"/>
        <v>0</v>
      </c>
      <c r="G338" s="1"/>
    </row>
    <row r="339" spans="1:7" ht="91.5" customHeight="1" x14ac:dyDescent="0.25">
      <c r="A339" s="21" t="s">
        <v>79</v>
      </c>
      <c r="B339" s="66" t="s">
        <v>77</v>
      </c>
      <c r="C339" s="23">
        <f>C340</f>
        <v>0</v>
      </c>
      <c r="D339" s="23">
        <f t="shared" ref="D339:F339" si="128">D340</f>
        <v>0</v>
      </c>
      <c r="E339" s="23">
        <f t="shared" si="128"/>
        <v>22521636</v>
      </c>
      <c r="F339" s="23">
        <f t="shared" si="128"/>
        <v>0</v>
      </c>
      <c r="G339" s="1"/>
    </row>
    <row r="340" spans="1:7" ht="25.5" x14ac:dyDescent="0.25">
      <c r="A340" s="21"/>
      <c r="B340" s="3" t="s">
        <v>32</v>
      </c>
      <c r="C340" s="28">
        <f t="shared" ref="C340:D340" si="129">C341+C342+C343+C345+C346+C344</f>
        <v>0</v>
      </c>
      <c r="D340" s="28">
        <f t="shared" si="129"/>
        <v>0</v>
      </c>
      <c r="E340" s="28">
        <f>E341+E342+E343+E345+E346+E344</f>
        <v>22521636</v>
      </c>
      <c r="F340" s="28">
        <f t="shared" ref="F340" si="130">F341+F342+F343+F345+F346+F344</f>
        <v>0</v>
      </c>
      <c r="G340" s="1"/>
    </row>
    <row r="341" spans="1:7" ht="15.75" hidden="1" x14ac:dyDescent="0.25">
      <c r="A341" s="21"/>
      <c r="B341" s="113"/>
      <c r="C341" s="23"/>
      <c r="D341" s="23"/>
      <c r="E341" s="23"/>
      <c r="F341" s="23"/>
      <c r="G341" s="104"/>
    </row>
    <row r="342" spans="1:7" ht="40.5" customHeight="1" x14ac:dyDescent="0.25">
      <c r="A342" s="21"/>
      <c r="B342" s="113"/>
      <c r="C342" s="23"/>
      <c r="D342" s="23"/>
      <c r="E342" s="9">
        <v>6293776</v>
      </c>
      <c r="F342" s="23"/>
      <c r="G342" s="11" t="s">
        <v>342</v>
      </c>
    </row>
    <row r="343" spans="1:7" ht="52.5" customHeight="1" x14ac:dyDescent="0.25">
      <c r="A343" s="21"/>
      <c r="B343" s="113"/>
      <c r="C343" s="23"/>
      <c r="D343" s="23"/>
      <c r="E343" s="9">
        <v>10516860</v>
      </c>
      <c r="F343" s="23"/>
      <c r="G343" s="11" t="s">
        <v>282</v>
      </c>
    </row>
    <row r="344" spans="1:7" ht="66" customHeight="1" x14ac:dyDescent="0.25">
      <c r="A344" s="21"/>
      <c r="B344" s="113"/>
      <c r="C344" s="23"/>
      <c r="D344" s="23"/>
      <c r="E344" s="9">
        <v>4300000</v>
      </c>
      <c r="F344" s="23"/>
      <c r="G344" s="11" t="s">
        <v>343</v>
      </c>
    </row>
    <row r="345" spans="1:7" ht="38.25" x14ac:dyDescent="0.25">
      <c r="A345" s="21"/>
      <c r="B345" s="66"/>
      <c r="C345" s="23"/>
      <c r="D345" s="23"/>
      <c r="E345" s="9">
        <v>1411000</v>
      </c>
      <c r="F345" s="23"/>
      <c r="G345" s="83" t="s">
        <v>273</v>
      </c>
    </row>
    <row r="346" spans="1:7" ht="15.75" hidden="1" x14ac:dyDescent="0.25">
      <c r="A346" s="21"/>
      <c r="B346" s="66"/>
      <c r="C346" s="23"/>
      <c r="D346" s="23"/>
      <c r="E346" s="9"/>
      <c r="F346" s="23"/>
      <c r="G346" s="83"/>
    </row>
    <row r="347" spans="1:7" ht="89.25" x14ac:dyDescent="0.25">
      <c r="A347" s="21" t="s">
        <v>101</v>
      </c>
      <c r="B347" s="66" t="s">
        <v>102</v>
      </c>
      <c r="C347" s="23">
        <f t="shared" ref="C347:F348" si="131">C348</f>
        <v>0</v>
      </c>
      <c r="D347" s="23">
        <f t="shared" si="131"/>
        <v>0</v>
      </c>
      <c r="E347" s="23">
        <f t="shared" si="131"/>
        <v>15000000</v>
      </c>
      <c r="F347" s="23">
        <f t="shared" si="131"/>
        <v>0</v>
      </c>
      <c r="G347" s="1"/>
    </row>
    <row r="348" spans="1:7" ht="25.5" x14ac:dyDescent="0.25">
      <c r="A348" s="21"/>
      <c r="B348" s="3" t="s">
        <v>32</v>
      </c>
      <c r="C348" s="28">
        <f>C349</f>
        <v>0</v>
      </c>
      <c r="D348" s="28">
        <f t="shared" si="131"/>
        <v>0</v>
      </c>
      <c r="E348" s="28">
        <f t="shared" si="131"/>
        <v>15000000</v>
      </c>
      <c r="F348" s="28">
        <f t="shared" si="131"/>
        <v>0</v>
      </c>
      <c r="G348" s="1"/>
    </row>
    <row r="349" spans="1:7" ht="38.25" x14ac:dyDescent="0.25">
      <c r="A349" s="21"/>
      <c r="B349" s="113"/>
      <c r="C349" s="23"/>
      <c r="D349" s="23"/>
      <c r="E349" s="9">
        <v>15000000</v>
      </c>
      <c r="F349" s="23"/>
      <c r="G349" s="1" t="s">
        <v>274</v>
      </c>
    </row>
    <row r="350" spans="1:7" ht="64.5" customHeight="1" x14ac:dyDescent="0.25">
      <c r="A350" s="21" t="s">
        <v>81</v>
      </c>
      <c r="B350" s="67" t="s">
        <v>80</v>
      </c>
      <c r="C350" s="23">
        <f>C351+C354+C360</f>
        <v>0</v>
      </c>
      <c r="D350" s="23">
        <f t="shared" ref="D350:F350" si="132">D351+D354+D360</f>
        <v>0</v>
      </c>
      <c r="E350" s="23">
        <f t="shared" si="132"/>
        <v>2472483</v>
      </c>
      <c r="F350" s="23">
        <f t="shared" si="132"/>
        <v>0</v>
      </c>
      <c r="G350" s="1"/>
    </row>
    <row r="351" spans="1:7" ht="42" customHeight="1" x14ac:dyDescent="0.25">
      <c r="A351" s="21" t="s">
        <v>83</v>
      </c>
      <c r="B351" s="66" t="s">
        <v>82</v>
      </c>
      <c r="C351" s="23">
        <f>C352</f>
        <v>0</v>
      </c>
      <c r="D351" s="23">
        <f t="shared" ref="D351:F352" si="133">D352</f>
        <v>0</v>
      </c>
      <c r="E351" s="23">
        <f t="shared" si="133"/>
        <v>311000</v>
      </c>
      <c r="F351" s="23">
        <f t="shared" si="133"/>
        <v>0</v>
      </c>
      <c r="G351" s="1"/>
    </row>
    <row r="352" spans="1:7" ht="15.75" x14ac:dyDescent="0.25">
      <c r="A352" s="21"/>
      <c r="B352" s="4" t="s">
        <v>33</v>
      </c>
      <c r="C352" s="28">
        <f>C353</f>
        <v>0</v>
      </c>
      <c r="D352" s="28">
        <f t="shared" si="133"/>
        <v>0</v>
      </c>
      <c r="E352" s="28">
        <f t="shared" si="133"/>
        <v>311000</v>
      </c>
      <c r="F352" s="28">
        <f t="shared" si="133"/>
        <v>0</v>
      </c>
      <c r="G352" s="1"/>
    </row>
    <row r="353" spans="1:7" ht="27" customHeight="1" x14ac:dyDescent="0.25">
      <c r="A353" s="21"/>
      <c r="B353" s="77"/>
      <c r="C353" s="9"/>
      <c r="D353" s="9"/>
      <c r="E353" s="9">
        <v>311000</v>
      </c>
      <c r="F353" s="9"/>
      <c r="G353" s="1" t="s">
        <v>251</v>
      </c>
    </row>
    <row r="354" spans="1:7" ht="38.25" x14ac:dyDescent="0.25">
      <c r="A354" s="21" t="s">
        <v>103</v>
      </c>
      <c r="B354" s="102" t="s">
        <v>104</v>
      </c>
      <c r="C354" s="23">
        <f t="shared" ref="C354:F354" si="134">C355+C358</f>
        <v>0</v>
      </c>
      <c r="D354" s="23">
        <f t="shared" si="134"/>
        <v>0</v>
      </c>
      <c r="E354" s="23">
        <f t="shared" si="134"/>
        <v>406326</v>
      </c>
      <c r="F354" s="23">
        <f t="shared" si="134"/>
        <v>0</v>
      </c>
      <c r="G354" s="1"/>
    </row>
    <row r="355" spans="1:7" ht="15.75" x14ac:dyDescent="0.25">
      <c r="A355" s="21"/>
      <c r="B355" s="4" t="s">
        <v>33</v>
      </c>
      <c r="C355" s="28">
        <f>C357+C356</f>
        <v>0</v>
      </c>
      <c r="D355" s="28">
        <f t="shared" ref="D355:F355" si="135">D357+D356</f>
        <v>0</v>
      </c>
      <c r="E355" s="28">
        <f t="shared" si="135"/>
        <v>406326</v>
      </c>
      <c r="F355" s="28">
        <f t="shared" si="135"/>
        <v>0</v>
      </c>
      <c r="G355" s="1"/>
    </row>
    <row r="356" spans="1:7" ht="38.25" x14ac:dyDescent="0.25">
      <c r="A356" s="21"/>
      <c r="B356" s="77" t="s">
        <v>227</v>
      </c>
      <c r="C356" s="28"/>
      <c r="D356" s="28"/>
      <c r="E356" s="9">
        <v>406326</v>
      </c>
      <c r="F356" s="28"/>
      <c r="G356" s="83" t="s">
        <v>275</v>
      </c>
    </row>
    <row r="357" spans="1:7" ht="15.75" hidden="1" x14ac:dyDescent="0.25">
      <c r="A357" s="21"/>
      <c r="B357" s="77"/>
      <c r="C357" s="9"/>
      <c r="D357" s="9"/>
      <c r="E357" s="9"/>
      <c r="F357" s="9"/>
      <c r="G357" s="1"/>
    </row>
    <row r="358" spans="1:7" ht="27.75" hidden="1" customHeight="1" x14ac:dyDescent="0.25">
      <c r="A358" s="21"/>
      <c r="B358" s="55" t="s">
        <v>70</v>
      </c>
      <c r="C358" s="9">
        <f>C359</f>
        <v>0</v>
      </c>
      <c r="D358" s="9">
        <f t="shared" ref="D358:F358" si="136">D359</f>
        <v>0</v>
      </c>
      <c r="E358" s="9">
        <f t="shared" si="136"/>
        <v>0</v>
      </c>
      <c r="F358" s="9">
        <f t="shared" si="136"/>
        <v>0</v>
      </c>
      <c r="G358" s="1"/>
    </row>
    <row r="359" spans="1:7" ht="15.75" hidden="1" x14ac:dyDescent="0.25">
      <c r="A359" s="21"/>
      <c r="B359" s="55"/>
      <c r="C359" s="28"/>
      <c r="D359" s="28"/>
      <c r="E359" s="28"/>
      <c r="F359" s="28"/>
      <c r="G359" s="1"/>
    </row>
    <row r="360" spans="1:7" ht="52.5" customHeight="1" x14ac:dyDescent="0.25">
      <c r="A360" s="21" t="s">
        <v>228</v>
      </c>
      <c r="B360" s="66" t="s">
        <v>377</v>
      </c>
      <c r="C360" s="28">
        <f>C361</f>
        <v>0</v>
      </c>
      <c r="D360" s="28">
        <f t="shared" ref="D360:F360" si="137">D361</f>
        <v>0</v>
      </c>
      <c r="E360" s="28">
        <f t="shared" si="137"/>
        <v>1755157</v>
      </c>
      <c r="F360" s="28">
        <f t="shared" si="137"/>
        <v>0</v>
      </c>
      <c r="G360" s="1"/>
    </row>
    <row r="361" spans="1:7" ht="15.75" x14ac:dyDescent="0.25">
      <c r="A361" s="21"/>
      <c r="B361" s="4" t="s">
        <v>33</v>
      </c>
      <c r="C361" s="28">
        <f>C362+C363+C364</f>
        <v>0</v>
      </c>
      <c r="D361" s="28">
        <f t="shared" ref="D361:F361" si="138">D362+D363+D364</f>
        <v>0</v>
      </c>
      <c r="E361" s="28">
        <f t="shared" si="138"/>
        <v>1755157</v>
      </c>
      <c r="F361" s="28">
        <f t="shared" si="138"/>
        <v>0</v>
      </c>
      <c r="G361" s="1"/>
    </row>
    <row r="362" spans="1:7" ht="15.75" hidden="1" x14ac:dyDescent="0.25">
      <c r="A362" s="21"/>
      <c r="B362" s="55"/>
      <c r="C362" s="28"/>
      <c r="D362" s="28"/>
      <c r="E362" s="28"/>
      <c r="F362" s="28"/>
      <c r="G362" s="1"/>
    </row>
    <row r="363" spans="1:7" ht="25.5" x14ac:dyDescent="0.25">
      <c r="A363" s="21"/>
      <c r="B363" s="55"/>
      <c r="C363" s="28"/>
      <c r="D363" s="28"/>
      <c r="E363" s="9">
        <v>854157</v>
      </c>
      <c r="F363" s="28"/>
      <c r="G363" s="1" t="s">
        <v>225</v>
      </c>
    </row>
    <row r="364" spans="1:7" ht="28.5" customHeight="1" x14ac:dyDescent="0.25">
      <c r="A364" s="21"/>
      <c r="B364" s="77" t="s">
        <v>415</v>
      </c>
      <c r="C364" s="28"/>
      <c r="D364" s="28"/>
      <c r="E364" s="9">
        <v>901000</v>
      </c>
      <c r="F364" s="28"/>
      <c r="G364" s="83" t="s">
        <v>327</v>
      </c>
    </row>
    <row r="365" spans="1:7" ht="38.25" x14ac:dyDescent="0.25">
      <c r="A365" s="21" t="s">
        <v>86</v>
      </c>
      <c r="B365" s="67" t="s">
        <v>84</v>
      </c>
      <c r="C365" s="23">
        <f>C366+C372</f>
        <v>0</v>
      </c>
      <c r="D365" s="23">
        <f t="shared" ref="D365:F365" si="139">D366+D372</f>
        <v>0</v>
      </c>
      <c r="E365" s="23">
        <f t="shared" si="139"/>
        <v>81863478</v>
      </c>
      <c r="F365" s="23">
        <f t="shared" si="139"/>
        <v>0</v>
      </c>
      <c r="G365" s="1"/>
    </row>
    <row r="366" spans="1:7" ht="76.5" x14ac:dyDescent="0.25">
      <c r="A366" s="21" t="s">
        <v>87</v>
      </c>
      <c r="B366" s="66" t="s">
        <v>85</v>
      </c>
      <c r="C366" s="23">
        <f>C367+C370</f>
        <v>0</v>
      </c>
      <c r="D366" s="23">
        <f t="shared" ref="D366:F366" si="140">D367+D370</f>
        <v>0</v>
      </c>
      <c r="E366" s="23">
        <f t="shared" si="140"/>
        <v>1726428</v>
      </c>
      <c r="F366" s="23">
        <f t="shared" si="140"/>
        <v>0</v>
      </c>
      <c r="G366" s="1"/>
    </row>
    <row r="367" spans="1:7" ht="15.75" x14ac:dyDescent="0.25">
      <c r="A367" s="21"/>
      <c r="B367" s="4" t="s">
        <v>33</v>
      </c>
      <c r="C367" s="28">
        <f t="shared" ref="C367:F367" si="141">SUM(C368:C369)</f>
        <v>0</v>
      </c>
      <c r="D367" s="28">
        <f t="shared" si="141"/>
        <v>0</v>
      </c>
      <c r="E367" s="28">
        <f t="shared" si="141"/>
        <v>1726428</v>
      </c>
      <c r="F367" s="28">
        <f t="shared" si="141"/>
        <v>0</v>
      </c>
      <c r="G367" s="1"/>
    </row>
    <row r="368" spans="1:7" ht="19.5" customHeight="1" x14ac:dyDescent="0.25">
      <c r="A368" s="21"/>
      <c r="B368" s="77" t="s">
        <v>230</v>
      </c>
      <c r="C368" s="28"/>
      <c r="D368" s="28"/>
      <c r="E368" s="9">
        <v>1340490</v>
      </c>
      <c r="F368" s="28"/>
      <c r="G368" s="144" t="s">
        <v>292</v>
      </c>
    </row>
    <row r="369" spans="1:8" ht="48.75" customHeight="1" x14ac:dyDescent="0.25">
      <c r="A369" s="21"/>
      <c r="B369" s="77" t="s">
        <v>229</v>
      </c>
      <c r="C369" s="23"/>
      <c r="D369" s="23"/>
      <c r="E369" s="9">
        <v>385938</v>
      </c>
      <c r="F369" s="9"/>
      <c r="G369" s="145"/>
    </row>
    <row r="370" spans="1:8" ht="30" hidden="1" customHeight="1" x14ac:dyDescent="0.25">
      <c r="A370" s="21"/>
      <c r="B370" s="4" t="s">
        <v>70</v>
      </c>
      <c r="C370" s="23">
        <f>C371</f>
        <v>0</v>
      </c>
      <c r="D370" s="23">
        <f t="shared" ref="D370:F370" si="142">D371</f>
        <v>0</v>
      </c>
      <c r="E370" s="23">
        <f t="shared" si="142"/>
        <v>0</v>
      </c>
      <c r="F370" s="23">
        <f t="shared" si="142"/>
        <v>0</v>
      </c>
      <c r="G370" s="11"/>
    </row>
    <row r="371" spans="1:8" ht="15.75" hidden="1" x14ac:dyDescent="0.25">
      <c r="A371" s="21"/>
      <c r="B371" s="77"/>
      <c r="C371" s="23"/>
      <c r="D371" s="23"/>
      <c r="E371" s="9"/>
      <c r="F371" s="9"/>
      <c r="G371" s="11"/>
    </row>
    <row r="372" spans="1:8" ht="54" customHeight="1" x14ac:dyDescent="0.25">
      <c r="A372" s="21" t="s">
        <v>137</v>
      </c>
      <c r="B372" s="102" t="s">
        <v>138</v>
      </c>
      <c r="C372" s="23">
        <f>C373</f>
        <v>0</v>
      </c>
      <c r="D372" s="23">
        <f t="shared" ref="D372:F372" si="143">D373</f>
        <v>0</v>
      </c>
      <c r="E372" s="23">
        <f t="shared" si="143"/>
        <v>80137050</v>
      </c>
      <c r="F372" s="23">
        <f t="shared" si="143"/>
        <v>0</v>
      </c>
      <c r="G372" s="1"/>
    </row>
    <row r="373" spans="1:8" ht="25.5" x14ac:dyDescent="0.25">
      <c r="A373" s="21"/>
      <c r="B373" s="4" t="s">
        <v>70</v>
      </c>
      <c r="C373" s="28">
        <f>C374</f>
        <v>0</v>
      </c>
      <c r="D373" s="28">
        <f t="shared" ref="D373:F373" si="144">D374</f>
        <v>0</v>
      </c>
      <c r="E373" s="28">
        <f t="shared" si="144"/>
        <v>80137050</v>
      </c>
      <c r="F373" s="28">
        <f t="shared" si="144"/>
        <v>0</v>
      </c>
      <c r="G373" s="1"/>
    </row>
    <row r="374" spans="1:8" ht="51" x14ac:dyDescent="0.25">
      <c r="A374" s="21"/>
      <c r="B374" s="77" t="s">
        <v>231</v>
      </c>
      <c r="C374" s="9"/>
      <c r="D374" s="9"/>
      <c r="E374" s="9">
        <v>80137050</v>
      </c>
      <c r="F374" s="9"/>
      <c r="G374" s="1" t="s">
        <v>328</v>
      </c>
    </row>
    <row r="375" spans="1:8" ht="15.75" x14ac:dyDescent="0.25">
      <c r="A375" s="21" t="s">
        <v>185</v>
      </c>
      <c r="B375" s="25" t="s">
        <v>40</v>
      </c>
      <c r="C375" s="23">
        <f>C376+C380+C382+C386+C391+C402+C407+C409+C418+C420+C422+C425+C416+C414</f>
        <v>3667537</v>
      </c>
      <c r="D375" s="23">
        <f t="shared" ref="D375:F375" si="145">D376+D380+D382+D386+D391+D402+D407+D409+D418+D420+D422+D425+D416+D414</f>
        <v>0</v>
      </c>
      <c r="E375" s="23">
        <f>E376+E380+E382+E386+E391+E402+E407+E409+E418+E420+E422+E425+E416+E414+E389</f>
        <v>50355957</v>
      </c>
      <c r="F375" s="23">
        <f t="shared" si="145"/>
        <v>0</v>
      </c>
      <c r="G375" s="1"/>
    </row>
    <row r="376" spans="1:8" ht="38.25" x14ac:dyDescent="0.25">
      <c r="A376" s="21"/>
      <c r="B376" s="3" t="s">
        <v>41</v>
      </c>
      <c r="C376" s="28">
        <f>C377+C378+C379</f>
        <v>0</v>
      </c>
      <c r="D376" s="28">
        <f t="shared" ref="D376:F376" si="146">D377+D378+D379</f>
        <v>0</v>
      </c>
      <c r="E376" s="28">
        <f t="shared" si="146"/>
        <v>6712949</v>
      </c>
      <c r="F376" s="28">
        <f t="shared" si="146"/>
        <v>0</v>
      </c>
      <c r="G376" s="1"/>
      <c r="H376" s="114"/>
    </row>
    <row r="377" spans="1:8" ht="38.25" x14ac:dyDescent="0.25">
      <c r="A377" s="21"/>
      <c r="B377" s="77"/>
      <c r="C377" s="9"/>
      <c r="D377" s="9"/>
      <c r="E377" s="34">
        <v>1912949</v>
      </c>
      <c r="F377" s="34"/>
      <c r="G377" s="77" t="s">
        <v>276</v>
      </c>
      <c r="H377" s="36"/>
    </row>
    <row r="378" spans="1:8" ht="15.75" hidden="1" x14ac:dyDescent="0.25">
      <c r="A378" s="21"/>
      <c r="B378" s="77"/>
      <c r="C378" s="9"/>
      <c r="D378" s="9"/>
      <c r="E378" s="34"/>
      <c r="F378" s="34"/>
      <c r="G378" s="77"/>
      <c r="H378" s="36"/>
    </row>
    <row r="379" spans="1:8" ht="40.5" customHeight="1" x14ac:dyDescent="0.25">
      <c r="A379" s="21"/>
      <c r="B379" s="77"/>
      <c r="C379" s="9"/>
      <c r="D379" s="9"/>
      <c r="E379" s="34">
        <v>4800000</v>
      </c>
      <c r="F379" s="34"/>
      <c r="G379" s="115" t="s">
        <v>408</v>
      </c>
      <c r="H379" s="36"/>
    </row>
    <row r="380" spans="1:8" ht="25.5" x14ac:dyDescent="0.25">
      <c r="A380" s="21"/>
      <c r="B380" s="3" t="s">
        <v>46</v>
      </c>
      <c r="C380" s="28">
        <f>C381</f>
        <v>0</v>
      </c>
      <c r="D380" s="28">
        <f t="shared" ref="D380:F380" si="147">D381</f>
        <v>0</v>
      </c>
      <c r="E380" s="28">
        <f t="shared" si="147"/>
        <v>937115</v>
      </c>
      <c r="F380" s="28">
        <f t="shared" si="147"/>
        <v>0</v>
      </c>
      <c r="G380" s="116"/>
    </row>
    <row r="381" spans="1:8" ht="49.5" customHeight="1" x14ac:dyDescent="0.25">
      <c r="A381" s="21"/>
      <c r="B381" s="1"/>
      <c r="C381" s="9"/>
      <c r="D381" s="9"/>
      <c r="E381" s="9">
        <v>937115</v>
      </c>
      <c r="F381" s="9"/>
      <c r="G381" s="77" t="s">
        <v>333</v>
      </c>
      <c r="H381" s="36"/>
    </row>
    <row r="382" spans="1:8" ht="54.75" customHeight="1" x14ac:dyDescent="0.25">
      <c r="A382" s="21"/>
      <c r="B382" s="3" t="s">
        <v>140</v>
      </c>
      <c r="C382" s="28">
        <f>C384+C385+C383</f>
        <v>0</v>
      </c>
      <c r="D382" s="28">
        <f t="shared" ref="D382:F382" si="148">D384+D385+D383</f>
        <v>0</v>
      </c>
      <c r="E382" s="28">
        <f t="shared" si="148"/>
        <v>48816</v>
      </c>
      <c r="F382" s="28">
        <f t="shared" si="148"/>
        <v>0</v>
      </c>
      <c r="G382" s="117"/>
    </row>
    <row r="383" spans="1:8" ht="38.25" x14ac:dyDescent="0.25">
      <c r="A383" s="21"/>
      <c r="B383" s="3"/>
      <c r="C383" s="28"/>
      <c r="D383" s="28"/>
      <c r="E383" s="9">
        <v>48816</v>
      </c>
      <c r="F383" s="9"/>
      <c r="G383" s="77" t="s">
        <v>277</v>
      </c>
    </row>
    <row r="384" spans="1:8" ht="15.75" hidden="1" x14ac:dyDescent="0.25">
      <c r="A384" s="21"/>
      <c r="B384" s="77"/>
      <c r="C384" s="9"/>
      <c r="D384" s="9"/>
      <c r="E384" s="9"/>
      <c r="F384" s="9"/>
      <c r="G384" s="42"/>
    </row>
    <row r="385" spans="1:7" ht="15.75" hidden="1" x14ac:dyDescent="0.25">
      <c r="A385" s="21"/>
      <c r="B385" s="77"/>
      <c r="C385" s="9"/>
      <c r="D385" s="9"/>
      <c r="E385" s="9"/>
      <c r="F385" s="9"/>
      <c r="G385" s="42"/>
    </row>
    <row r="386" spans="1:7" ht="38.25" x14ac:dyDescent="0.25">
      <c r="A386" s="21"/>
      <c r="B386" s="4" t="s">
        <v>39</v>
      </c>
      <c r="C386" s="28">
        <f t="shared" ref="C386:F386" si="149">SUM(C387:C388)</f>
        <v>0</v>
      </c>
      <c r="D386" s="28">
        <f t="shared" si="149"/>
        <v>0</v>
      </c>
      <c r="E386" s="28">
        <f t="shared" si="149"/>
        <v>145500</v>
      </c>
      <c r="F386" s="28">
        <f t="shared" si="149"/>
        <v>0</v>
      </c>
      <c r="G386" s="117"/>
    </row>
    <row r="387" spans="1:7" ht="15.75" hidden="1" x14ac:dyDescent="0.25">
      <c r="A387" s="21"/>
      <c r="B387" s="4"/>
      <c r="C387" s="9"/>
      <c r="D387" s="9"/>
      <c r="E387" s="9"/>
      <c r="F387" s="9"/>
      <c r="G387" s="1"/>
    </row>
    <row r="388" spans="1:7" ht="25.5" x14ac:dyDescent="0.25">
      <c r="A388" s="21"/>
      <c r="B388" s="4"/>
      <c r="C388" s="9"/>
      <c r="D388" s="9"/>
      <c r="E388" s="9">
        <v>145500</v>
      </c>
      <c r="F388" s="9"/>
      <c r="G388" s="117" t="s">
        <v>232</v>
      </c>
    </row>
    <row r="389" spans="1:7" ht="25.5" x14ac:dyDescent="0.25">
      <c r="A389" s="21"/>
      <c r="B389" s="118" t="s">
        <v>279</v>
      </c>
      <c r="C389" s="28">
        <f>C390</f>
        <v>0</v>
      </c>
      <c r="D389" s="28">
        <f>D390</f>
        <v>0</v>
      </c>
      <c r="E389" s="28">
        <f>E390</f>
        <v>10000000</v>
      </c>
      <c r="F389" s="28">
        <f>F390</f>
        <v>0</v>
      </c>
      <c r="G389" s="117"/>
    </row>
    <row r="390" spans="1:7" ht="25.5" x14ac:dyDescent="0.25">
      <c r="A390" s="21"/>
      <c r="B390" s="4"/>
      <c r="C390" s="9"/>
      <c r="D390" s="9"/>
      <c r="E390" s="9">
        <v>10000000</v>
      </c>
      <c r="F390" s="9"/>
      <c r="G390" s="133" t="s">
        <v>329</v>
      </c>
    </row>
    <row r="391" spans="1:7" ht="15.75" x14ac:dyDescent="0.25">
      <c r="A391" s="21"/>
      <c r="B391" s="4" t="s">
        <v>33</v>
      </c>
      <c r="C391" s="61">
        <f>C392+C393+C394+C395+C396+C397+C398+C399+C400+C401</f>
        <v>3667537</v>
      </c>
      <c r="D391" s="61">
        <f t="shared" ref="D391:F391" si="150">D392+D393+D394+D395+D396+D397+D398+D399+D400+D401</f>
        <v>0</v>
      </c>
      <c r="E391" s="61">
        <f t="shared" si="150"/>
        <v>22507250</v>
      </c>
      <c r="F391" s="61">
        <f t="shared" si="150"/>
        <v>0</v>
      </c>
      <c r="G391" s="1"/>
    </row>
    <row r="392" spans="1:7" ht="15.75" hidden="1" x14ac:dyDescent="0.25">
      <c r="A392" s="21"/>
      <c r="B392" s="77"/>
      <c r="C392" s="7"/>
      <c r="D392" s="7"/>
      <c r="E392" s="7"/>
      <c r="F392" s="7"/>
      <c r="G392" s="1"/>
    </row>
    <row r="393" spans="1:7" ht="54.75" customHeight="1" x14ac:dyDescent="0.25">
      <c r="A393" s="21"/>
      <c r="B393" s="77" t="s">
        <v>379</v>
      </c>
      <c r="C393" s="7">
        <f>1000000+121411</f>
        <v>1121411</v>
      </c>
      <c r="D393" s="7"/>
      <c r="E393" s="7"/>
      <c r="F393" s="7"/>
      <c r="G393" s="83" t="s">
        <v>378</v>
      </c>
    </row>
    <row r="394" spans="1:7" ht="38.25" x14ac:dyDescent="0.25">
      <c r="A394" s="21"/>
      <c r="B394" s="70" t="s">
        <v>233</v>
      </c>
      <c r="C394" s="7">
        <f>2020000+526126</f>
        <v>2546126</v>
      </c>
      <c r="D394" s="7"/>
      <c r="E394" s="7"/>
      <c r="F394" s="7"/>
      <c r="G394" s="83" t="s">
        <v>281</v>
      </c>
    </row>
    <row r="395" spans="1:7" ht="15.75" hidden="1" x14ac:dyDescent="0.25">
      <c r="A395" s="21"/>
      <c r="B395" s="70"/>
      <c r="C395" s="7"/>
      <c r="D395" s="7"/>
      <c r="E395" s="7"/>
      <c r="F395" s="7"/>
      <c r="G395" s="117"/>
    </row>
    <row r="396" spans="1:7" ht="25.5" x14ac:dyDescent="0.25">
      <c r="A396" s="21"/>
      <c r="B396" s="70"/>
      <c r="C396" s="7"/>
      <c r="D396" s="7"/>
      <c r="E396" s="7">
        <v>2500000</v>
      </c>
      <c r="F396" s="7"/>
      <c r="G396" s="83" t="s">
        <v>417</v>
      </c>
    </row>
    <row r="397" spans="1:7" ht="38.25" x14ac:dyDescent="0.25">
      <c r="A397" s="21"/>
      <c r="B397" s="70" t="s">
        <v>380</v>
      </c>
      <c r="C397" s="7"/>
      <c r="D397" s="7"/>
      <c r="E397" s="7">
        <v>10000000</v>
      </c>
      <c r="F397" s="7"/>
      <c r="G397" s="83" t="s">
        <v>384</v>
      </c>
    </row>
    <row r="398" spans="1:7" ht="38.25" x14ac:dyDescent="0.25">
      <c r="A398" s="21"/>
      <c r="B398" s="119" t="s">
        <v>381</v>
      </c>
      <c r="C398" s="7"/>
      <c r="D398" s="7"/>
      <c r="E398" s="7">
        <v>3000000</v>
      </c>
      <c r="F398" s="7"/>
      <c r="G398" s="83" t="s">
        <v>383</v>
      </c>
    </row>
    <row r="399" spans="1:7" ht="25.5" x14ac:dyDescent="0.25">
      <c r="A399" s="136"/>
      <c r="B399" s="142" t="s">
        <v>382</v>
      </c>
      <c r="C399" s="7"/>
      <c r="D399" s="7"/>
      <c r="E399" s="7">
        <v>2000000</v>
      </c>
      <c r="F399" s="7"/>
      <c r="G399" s="83" t="s">
        <v>344</v>
      </c>
    </row>
    <row r="400" spans="1:7" ht="15.75" x14ac:dyDescent="0.25">
      <c r="A400" s="137"/>
      <c r="B400" s="143"/>
      <c r="C400" s="7"/>
      <c r="D400" s="7"/>
      <c r="E400" s="7">
        <f>2509+4741</f>
        <v>7250</v>
      </c>
      <c r="F400" s="7"/>
      <c r="G400" s="117" t="s">
        <v>234</v>
      </c>
    </row>
    <row r="401" spans="1:7" ht="15" customHeight="1" x14ac:dyDescent="0.25">
      <c r="A401" s="21"/>
      <c r="B401" s="120"/>
      <c r="C401" s="7"/>
      <c r="D401" s="7"/>
      <c r="E401" s="7">
        <v>5000000</v>
      </c>
      <c r="F401" s="7"/>
      <c r="G401" s="42" t="s">
        <v>418</v>
      </c>
    </row>
    <row r="402" spans="1:7" ht="38.25" x14ac:dyDescent="0.25">
      <c r="A402" s="21"/>
      <c r="B402" s="4" t="s">
        <v>298</v>
      </c>
      <c r="C402" s="61">
        <f>C405+C406+C404+C403</f>
        <v>0</v>
      </c>
      <c r="D402" s="61">
        <f t="shared" ref="D402:F402" si="151">D405+D406+D404+D403</f>
        <v>0</v>
      </c>
      <c r="E402" s="61">
        <f t="shared" si="151"/>
        <v>5321187</v>
      </c>
      <c r="F402" s="61">
        <f t="shared" si="151"/>
        <v>0</v>
      </c>
      <c r="G402" s="117"/>
    </row>
    <row r="403" spans="1:7" ht="39" customHeight="1" x14ac:dyDescent="0.25">
      <c r="A403" s="21"/>
      <c r="B403" s="77"/>
      <c r="C403" s="7"/>
      <c r="D403" s="7"/>
      <c r="E403" s="7">
        <v>2990000</v>
      </c>
      <c r="F403" s="7"/>
      <c r="G403" s="42" t="s">
        <v>345</v>
      </c>
    </row>
    <row r="404" spans="1:7" ht="25.5" x14ac:dyDescent="0.25">
      <c r="A404" s="21"/>
      <c r="B404" s="77"/>
      <c r="C404" s="7"/>
      <c r="D404" s="7"/>
      <c r="E404" s="7">
        <f>758163+11024-13000</f>
        <v>756187</v>
      </c>
      <c r="F404" s="7"/>
      <c r="G404" s="1" t="s">
        <v>225</v>
      </c>
    </row>
    <row r="405" spans="1:7" ht="25.5" x14ac:dyDescent="0.25">
      <c r="A405" s="21"/>
      <c r="B405" s="77"/>
      <c r="C405" s="7"/>
      <c r="D405" s="7"/>
      <c r="E405" s="7">
        <v>1575000</v>
      </c>
      <c r="F405" s="7"/>
      <c r="G405" s="42" t="s">
        <v>419</v>
      </c>
    </row>
    <row r="406" spans="1:7" ht="15.75" hidden="1" x14ac:dyDescent="0.25">
      <c r="A406" s="21"/>
      <c r="B406" s="77"/>
      <c r="C406" s="7"/>
      <c r="D406" s="7"/>
      <c r="E406" s="7"/>
      <c r="F406" s="7"/>
      <c r="G406" s="42"/>
    </row>
    <row r="407" spans="1:7" ht="38.25" x14ac:dyDescent="0.25">
      <c r="A407" s="21"/>
      <c r="B407" s="4" t="s">
        <v>110</v>
      </c>
      <c r="C407" s="61">
        <f>C408</f>
        <v>0</v>
      </c>
      <c r="D407" s="61">
        <f t="shared" ref="D407:F407" si="152">D408</f>
        <v>0</v>
      </c>
      <c r="E407" s="61">
        <f t="shared" si="152"/>
        <v>91000</v>
      </c>
      <c r="F407" s="61">
        <f t="shared" si="152"/>
        <v>0</v>
      </c>
      <c r="G407" s="117"/>
    </row>
    <row r="408" spans="1:7" ht="36.75" customHeight="1" x14ac:dyDescent="0.25">
      <c r="A408" s="21"/>
      <c r="B408" s="77"/>
      <c r="C408" s="7"/>
      <c r="D408" s="7"/>
      <c r="E408" s="7">
        <v>91000</v>
      </c>
      <c r="F408" s="7"/>
      <c r="G408" s="42" t="s">
        <v>225</v>
      </c>
    </row>
    <row r="409" spans="1:7" ht="25.5" x14ac:dyDescent="0.25">
      <c r="A409" s="21"/>
      <c r="B409" s="4" t="s">
        <v>70</v>
      </c>
      <c r="C409" s="61">
        <f>C410+C411+C412+C413</f>
        <v>0</v>
      </c>
      <c r="D409" s="61">
        <f t="shared" ref="D409:F409" si="153">D410+D411+D412+D413</f>
        <v>0</v>
      </c>
      <c r="E409" s="61">
        <f t="shared" si="153"/>
        <v>3149819</v>
      </c>
      <c r="F409" s="61">
        <f t="shared" si="153"/>
        <v>0</v>
      </c>
      <c r="G409" s="1"/>
    </row>
    <row r="410" spans="1:7" ht="15.75" hidden="1" x14ac:dyDescent="0.25">
      <c r="A410" s="21"/>
      <c r="B410" s="77"/>
      <c r="C410" s="7"/>
      <c r="D410" s="7"/>
      <c r="E410" s="7"/>
      <c r="F410" s="7"/>
      <c r="G410" s="1"/>
    </row>
    <row r="411" spans="1:7" ht="15.75" hidden="1" x14ac:dyDescent="0.25">
      <c r="A411" s="21"/>
      <c r="B411" s="77"/>
      <c r="C411" s="7"/>
      <c r="D411" s="7"/>
      <c r="E411" s="7"/>
      <c r="F411" s="7"/>
      <c r="G411" s="1"/>
    </row>
    <row r="412" spans="1:7" ht="38.25" x14ac:dyDescent="0.25">
      <c r="A412" s="21"/>
      <c r="B412" s="77" t="s">
        <v>386</v>
      </c>
      <c r="C412" s="7"/>
      <c r="D412" s="7"/>
      <c r="E412" s="7">
        <v>3000000</v>
      </c>
      <c r="F412" s="7"/>
      <c r="G412" s="135" t="s">
        <v>330</v>
      </c>
    </row>
    <row r="413" spans="1:7" ht="25.5" x14ac:dyDescent="0.25">
      <c r="A413" s="21"/>
      <c r="B413" s="77"/>
      <c r="C413" s="7"/>
      <c r="D413" s="7"/>
      <c r="E413" s="7">
        <v>149819</v>
      </c>
      <c r="F413" s="7"/>
      <c r="G413" s="83" t="s">
        <v>385</v>
      </c>
    </row>
    <row r="414" spans="1:7" ht="38.25" hidden="1" x14ac:dyDescent="0.25">
      <c r="A414" s="21"/>
      <c r="B414" s="4" t="s">
        <v>278</v>
      </c>
      <c r="C414" s="7"/>
      <c r="D414" s="7"/>
      <c r="E414" s="7"/>
      <c r="F414" s="7"/>
      <c r="G414" s="83"/>
    </row>
    <row r="415" spans="1:7" ht="15.75" hidden="1" x14ac:dyDescent="0.25">
      <c r="A415" s="21"/>
      <c r="B415" s="77"/>
      <c r="C415" s="7"/>
      <c r="D415" s="7"/>
      <c r="E415" s="7"/>
      <c r="F415" s="7"/>
      <c r="G415" s="42"/>
    </row>
    <row r="416" spans="1:7" ht="15.75" x14ac:dyDescent="0.25">
      <c r="A416" s="21"/>
      <c r="B416" s="4" t="s">
        <v>253</v>
      </c>
      <c r="C416" s="61">
        <f>C417</f>
        <v>0</v>
      </c>
      <c r="D416" s="61">
        <f>D417</f>
        <v>0</v>
      </c>
      <c r="E416" s="61">
        <f>E417</f>
        <v>548000</v>
      </c>
      <c r="F416" s="61">
        <f>F417</f>
        <v>0</v>
      </c>
      <c r="G416" s="83"/>
    </row>
    <row r="417" spans="1:7" ht="25.5" x14ac:dyDescent="0.25">
      <c r="A417" s="21"/>
      <c r="B417" s="77"/>
      <c r="C417" s="7"/>
      <c r="D417" s="7"/>
      <c r="E417" s="7">
        <v>548000</v>
      </c>
      <c r="F417" s="7"/>
      <c r="G417" s="42" t="s">
        <v>280</v>
      </c>
    </row>
    <row r="418" spans="1:7" ht="38.25" x14ac:dyDescent="0.25">
      <c r="A418" s="21"/>
      <c r="B418" s="118" t="s">
        <v>127</v>
      </c>
      <c r="C418" s="28">
        <f>C419</f>
        <v>0</v>
      </c>
      <c r="D418" s="28">
        <f t="shared" ref="D418:F418" si="154">D419</f>
        <v>0</v>
      </c>
      <c r="E418" s="28">
        <f t="shared" si="154"/>
        <v>135000</v>
      </c>
      <c r="F418" s="28">
        <f t="shared" si="154"/>
        <v>0</v>
      </c>
      <c r="G418" s="1"/>
    </row>
    <row r="419" spans="1:7" ht="15.75" x14ac:dyDescent="0.25">
      <c r="A419" s="21"/>
      <c r="B419" s="118"/>
      <c r="C419" s="28"/>
      <c r="D419" s="28"/>
      <c r="E419" s="28">
        <v>135000</v>
      </c>
      <c r="F419" s="28"/>
      <c r="G419" s="1" t="s">
        <v>235</v>
      </c>
    </row>
    <row r="420" spans="1:7" ht="38.25" x14ac:dyDescent="0.25">
      <c r="A420" s="21"/>
      <c r="B420" s="3" t="s">
        <v>113</v>
      </c>
      <c r="C420" s="85">
        <f t="shared" ref="C420:F420" si="155">SUM(C421:C421)</f>
        <v>0</v>
      </c>
      <c r="D420" s="85">
        <f t="shared" si="155"/>
        <v>0</v>
      </c>
      <c r="E420" s="85">
        <f t="shared" si="155"/>
        <v>359321</v>
      </c>
      <c r="F420" s="85">
        <f t="shared" si="155"/>
        <v>0</v>
      </c>
      <c r="G420" s="1"/>
    </row>
    <row r="421" spans="1:7" ht="25.5" x14ac:dyDescent="0.25">
      <c r="A421" s="21"/>
      <c r="B421" s="3"/>
      <c r="C421" s="85"/>
      <c r="D421" s="85"/>
      <c r="E421" s="85">
        <v>359321</v>
      </c>
      <c r="F421" s="85"/>
      <c r="G421" s="42" t="s">
        <v>225</v>
      </c>
    </row>
    <row r="422" spans="1:7" ht="25.5" x14ac:dyDescent="0.25">
      <c r="A422" s="21"/>
      <c r="B422" s="121" t="s">
        <v>130</v>
      </c>
      <c r="C422" s="85">
        <f>C423+C424</f>
        <v>0</v>
      </c>
      <c r="D422" s="85">
        <f t="shared" ref="D422:F422" si="156">D423+D424</f>
        <v>0</v>
      </c>
      <c r="E422" s="85">
        <f t="shared" si="156"/>
        <v>200000</v>
      </c>
      <c r="F422" s="85">
        <f t="shared" si="156"/>
        <v>0</v>
      </c>
      <c r="G422" s="117"/>
    </row>
    <row r="423" spans="1:7" ht="25.5" x14ac:dyDescent="0.25">
      <c r="A423" s="21"/>
      <c r="B423" s="3"/>
      <c r="C423" s="87"/>
      <c r="D423" s="87"/>
      <c r="E423" s="87">
        <v>200000</v>
      </c>
      <c r="F423" s="87"/>
      <c r="G423" s="42" t="s">
        <v>225</v>
      </c>
    </row>
    <row r="424" spans="1:7" ht="15.75" hidden="1" x14ac:dyDescent="0.25">
      <c r="A424" s="21"/>
      <c r="B424" s="3"/>
      <c r="C424" s="87"/>
      <c r="D424" s="87"/>
      <c r="E424" s="87"/>
      <c r="F424" s="87"/>
      <c r="G424" s="42"/>
    </row>
    <row r="425" spans="1:7" ht="25.5" x14ac:dyDescent="0.25">
      <c r="A425" s="21"/>
      <c r="B425" s="121" t="s">
        <v>144</v>
      </c>
      <c r="C425" s="85">
        <f>C426</f>
        <v>0</v>
      </c>
      <c r="D425" s="85">
        <f t="shared" ref="D425:F425" si="157">D426</f>
        <v>0</v>
      </c>
      <c r="E425" s="85">
        <f t="shared" si="157"/>
        <v>200000</v>
      </c>
      <c r="F425" s="85">
        <f t="shared" si="157"/>
        <v>0</v>
      </c>
      <c r="G425" s="117"/>
    </row>
    <row r="426" spans="1:7" ht="25.5" x14ac:dyDescent="0.25">
      <c r="A426" s="21"/>
      <c r="B426" s="122"/>
      <c r="C426" s="87"/>
      <c r="D426" s="87"/>
      <c r="E426" s="87">
        <v>200000</v>
      </c>
      <c r="F426" s="87"/>
      <c r="G426" s="42" t="s">
        <v>225</v>
      </c>
    </row>
    <row r="427" spans="1:7" ht="15.75" x14ac:dyDescent="0.25">
      <c r="A427" s="21"/>
      <c r="B427" s="132" t="s">
        <v>42</v>
      </c>
      <c r="C427" s="23">
        <f>C375+C350+C365+C320+C287+C260+C250+C240+C235+C212+C191+C177+C167+C148+C136+C110+C104+C85+C81+C55+C28+C8+C338</f>
        <v>1236605337</v>
      </c>
      <c r="D427" s="23">
        <f>D375+D350+D365+D320+D287+D260+D250+D240+D235+D212+D191+D177+D167+D148+D136+D110+D104+D85+D81+D55+D28+D8+D338</f>
        <v>0</v>
      </c>
      <c r="E427" s="23">
        <f>E375+E350+E365+E320+E287+E260+E250+E240+E235+E212+E191+E177+E167+E148+E136+E110+E104+E85+E81+E55+E28+E8+E338</f>
        <v>1644304655.27</v>
      </c>
      <c r="F427" s="23">
        <f>F375+F350+F365+F320+F287+F260+F250+F240+F235+F212+F191+F177+F167+F148+F136+F110+F104+F85+F81+F55+F28+F8+F338</f>
        <v>33199086</v>
      </c>
      <c r="G427" s="1"/>
    </row>
    <row r="428" spans="1:7" ht="15" x14ac:dyDescent="0.2">
      <c r="A428" s="123"/>
      <c r="B428" s="124"/>
      <c r="C428" s="16"/>
      <c r="D428" s="16"/>
      <c r="E428" s="114"/>
      <c r="F428" s="114"/>
      <c r="G428" s="125"/>
    </row>
    <row r="429" spans="1:7" x14ac:dyDescent="0.2">
      <c r="E429" s="126"/>
      <c r="F429" s="126"/>
    </row>
  </sheetData>
  <mergeCells count="13">
    <mergeCell ref="A399:A400"/>
    <mergeCell ref="A4:G4"/>
    <mergeCell ref="A6:A7"/>
    <mergeCell ref="B6:B7"/>
    <mergeCell ref="C6:C7"/>
    <mergeCell ref="D6:D7"/>
    <mergeCell ref="G6:G7"/>
    <mergeCell ref="B399:B400"/>
    <mergeCell ref="E6:E7"/>
    <mergeCell ref="F6:F7"/>
    <mergeCell ref="G368:G369"/>
    <mergeCell ref="G315:G317"/>
    <mergeCell ref="G79:G80"/>
  </mergeCells>
  <phoneticPr fontId="0" type="noConversion"/>
  <printOptions horizontalCentered="1"/>
  <pageMargins left="0.27559055118110237" right="0.23622047244094491" top="0.47244094488188981" bottom="0.31496062992125984" header="0.15748031496062992" footer="0.27559055118110237"/>
  <pageSetup paperSize="9" scale="90"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Полякова Ирина Григорьевна</dc:creator>
  <cp:lastModifiedBy>Леонова Анна Владимировна</cp:lastModifiedBy>
  <cp:lastPrinted>2018-02-09T13:11:27Z</cp:lastPrinted>
  <dcterms:created xsi:type="dcterms:W3CDTF">2009-11-20T12:52:24Z</dcterms:created>
  <dcterms:modified xsi:type="dcterms:W3CDTF">2018-02-09T13:13:06Z</dcterms:modified>
</cp:coreProperties>
</file>