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20" windowWidth="15390" windowHeight="1182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Лист1!$B$1:$H$103</definedName>
  </definedNames>
  <calcPr calcId="145621"/>
</workbook>
</file>

<file path=xl/calcChain.xml><?xml version="1.0" encoding="utf-8"?>
<calcChain xmlns="http://schemas.openxmlformats.org/spreadsheetml/2006/main">
  <c r="H98" i="1" l="1"/>
  <c r="F98" i="1"/>
  <c r="G57" i="1" l="1"/>
  <c r="G56" i="1"/>
  <c r="H44" i="1" l="1"/>
  <c r="F23" i="1" l="1"/>
  <c r="G51" i="1" l="1"/>
  <c r="H54" i="1"/>
  <c r="F94" i="1" l="1"/>
  <c r="H94" i="1" s="1"/>
  <c r="F90" i="1"/>
  <c r="H90" i="1" s="1"/>
  <c r="F73" i="1"/>
  <c r="H73" i="1" s="1"/>
  <c r="F64" i="1"/>
  <c r="H64" i="1" s="1"/>
  <c r="F63" i="1"/>
  <c r="H63" i="1" s="1"/>
  <c r="F62" i="1"/>
  <c r="H62" i="1" s="1"/>
  <c r="G59" i="1"/>
  <c r="F59" i="1"/>
  <c r="F58" i="1"/>
  <c r="H58" i="1" s="1"/>
  <c r="H59" i="1" l="1"/>
  <c r="F74" i="1"/>
  <c r="H74" i="1" s="1"/>
  <c r="F72" i="1"/>
  <c r="H72" i="1" s="1"/>
  <c r="F66" i="1" l="1"/>
  <c r="H66" i="1" s="1"/>
  <c r="G55" i="1" l="1"/>
  <c r="F57" i="1"/>
  <c r="H57" i="1" l="1"/>
  <c r="F71" i="1"/>
  <c r="H71" i="1" s="1"/>
  <c r="F56" i="1"/>
  <c r="H56" i="1" l="1"/>
  <c r="G101" i="1"/>
  <c r="H99" i="1"/>
  <c r="G93" i="1"/>
  <c r="G75" i="1"/>
  <c r="G47" i="1"/>
  <c r="G33" i="1"/>
  <c r="G25" i="1" s="1"/>
  <c r="F34" i="1"/>
  <c r="F33" i="1" s="1"/>
  <c r="F22" i="1"/>
  <c r="H22" i="1" s="1"/>
  <c r="G20" i="1"/>
  <c r="G50" i="1" l="1"/>
  <c r="G49" i="1" s="1"/>
  <c r="H34" i="1"/>
  <c r="H33" i="1" s="1"/>
  <c r="G100" i="1" l="1"/>
  <c r="G35" i="1"/>
  <c r="F28" i="1" l="1"/>
  <c r="H28" i="1" s="1"/>
  <c r="G16" i="1"/>
  <c r="G14" i="1"/>
  <c r="G12" i="1"/>
  <c r="G9" i="1"/>
  <c r="G8" i="1" l="1"/>
  <c r="G103" i="1" s="1"/>
  <c r="E51" i="1" l="1"/>
  <c r="F52" i="1"/>
  <c r="H52" i="1" s="1"/>
  <c r="F53" i="1" l="1"/>
  <c r="F51" i="1" l="1"/>
  <c r="H53" i="1"/>
  <c r="H51" i="1" s="1"/>
  <c r="F102" i="1"/>
  <c r="E101" i="1"/>
  <c r="E100" i="1" s="1"/>
  <c r="D101" i="1"/>
  <c r="D100" i="1" s="1"/>
  <c r="F96" i="1"/>
  <c r="H96" i="1" s="1"/>
  <c r="F97" i="1"/>
  <c r="H97" i="1" s="1"/>
  <c r="F95" i="1"/>
  <c r="E93" i="1"/>
  <c r="F93" i="1" l="1"/>
  <c r="H95" i="1"/>
  <c r="H93" i="1" s="1"/>
  <c r="F101" i="1"/>
  <c r="F100" i="1" s="1"/>
  <c r="H102" i="1"/>
  <c r="H101" i="1" s="1"/>
  <c r="H100" i="1" s="1"/>
  <c r="F77" i="1"/>
  <c r="H77" i="1" s="1"/>
  <c r="F78" i="1"/>
  <c r="H78" i="1" s="1"/>
  <c r="F79" i="1"/>
  <c r="H79" i="1" s="1"/>
  <c r="F80" i="1"/>
  <c r="H80" i="1" s="1"/>
  <c r="F81" i="1"/>
  <c r="H81" i="1" s="1"/>
  <c r="F82" i="1"/>
  <c r="H82" i="1" s="1"/>
  <c r="F83" i="1"/>
  <c r="H83" i="1" s="1"/>
  <c r="F84" i="1"/>
  <c r="H84" i="1" s="1"/>
  <c r="F85" i="1"/>
  <c r="H85" i="1" s="1"/>
  <c r="F86" i="1"/>
  <c r="H86" i="1" s="1"/>
  <c r="F87" i="1"/>
  <c r="H87" i="1" s="1"/>
  <c r="F88" i="1"/>
  <c r="H88" i="1" s="1"/>
  <c r="F89" i="1"/>
  <c r="H89" i="1" s="1"/>
  <c r="F91" i="1"/>
  <c r="H91" i="1" s="1"/>
  <c r="F92" i="1"/>
  <c r="H92" i="1" s="1"/>
  <c r="F76" i="1"/>
  <c r="E75" i="1"/>
  <c r="D75" i="1"/>
  <c r="F70" i="1"/>
  <c r="H70" i="1" s="1"/>
  <c r="F61" i="1"/>
  <c r="F65" i="1"/>
  <c r="H65" i="1" s="1"/>
  <c r="F67" i="1"/>
  <c r="H67" i="1" s="1"/>
  <c r="F68" i="1"/>
  <c r="H68" i="1" s="1"/>
  <c r="F69" i="1"/>
  <c r="H69" i="1" s="1"/>
  <c r="F60" i="1"/>
  <c r="E55" i="1"/>
  <c r="D55" i="1"/>
  <c r="F48" i="1"/>
  <c r="E47" i="1"/>
  <c r="D47" i="1"/>
  <c r="F44" i="1"/>
  <c r="F42" i="1"/>
  <c r="H42" i="1" s="1"/>
  <c r="F39" i="1"/>
  <c r="H39" i="1" s="1"/>
  <c r="F37" i="1"/>
  <c r="F38" i="1"/>
  <c r="H38" i="1" s="1"/>
  <c r="F36" i="1"/>
  <c r="H36" i="1" s="1"/>
  <c r="E35" i="1"/>
  <c r="D35" i="1"/>
  <c r="F31" i="1"/>
  <c r="H31" i="1" s="1"/>
  <c r="F32" i="1"/>
  <c r="H32" i="1" s="1"/>
  <c r="F29" i="1"/>
  <c r="H29" i="1" s="1"/>
  <c r="F30" i="1"/>
  <c r="H30" i="1" s="1"/>
  <c r="F27" i="1"/>
  <c r="H27" i="1" s="1"/>
  <c r="F26" i="1"/>
  <c r="E25" i="1"/>
  <c r="D25" i="1"/>
  <c r="H23" i="1"/>
  <c r="F21" i="1"/>
  <c r="E20" i="1"/>
  <c r="F18" i="1"/>
  <c r="H18" i="1" s="1"/>
  <c r="F19" i="1"/>
  <c r="H19" i="1" s="1"/>
  <c r="F17" i="1"/>
  <c r="H17" i="1" s="1"/>
  <c r="E16" i="1"/>
  <c r="D16" i="1"/>
  <c r="F15" i="1"/>
  <c r="H15" i="1" s="1"/>
  <c r="H14" i="1" s="1"/>
  <c r="E14" i="1"/>
  <c r="D14" i="1"/>
  <c r="F13" i="1"/>
  <c r="E12" i="1"/>
  <c r="D12" i="1"/>
  <c r="F11" i="1"/>
  <c r="H11" i="1" s="1"/>
  <c r="F10" i="1"/>
  <c r="E9" i="1"/>
  <c r="D9" i="1"/>
  <c r="F14" i="1" l="1"/>
  <c r="F55" i="1"/>
  <c r="F75" i="1"/>
  <c r="H21" i="1"/>
  <c r="H20" i="1" s="1"/>
  <c r="F20" i="1"/>
  <c r="F25" i="1"/>
  <c r="H26" i="1"/>
  <c r="H25" i="1" s="1"/>
  <c r="F47" i="1"/>
  <c r="H48" i="1"/>
  <c r="H47" i="1" s="1"/>
  <c r="H76" i="1"/>
  <c r="H75" i="1" s="1"/>
  <c r="H10" i="1"/>
  <c r="H9" i="1" s="1"/>
  <c r="F9" i="1"/>
  <c r="F12" i="1"/>
  <c r="H13" i="1"/>
  <c r="H12" i="1" s="1"/>
  <c r="H61" i="1"/>
  <c r="F35" i="1"/>
  <c r="H37" i="1"/>
  <c r="H35" i="1" s="1"/>
  <c r="H16" i="1"/>
  <c r="H60" i="1"/>
  <c r="E50" i="1"/>
  <c r="E49" i="1" s="1"/>
  <c r="F16" i="1"/>
  <c r="E8" i="1"/>
  <c r="F50" i="1" l="1"/>
  <c r="F49" i="1" s="1"/>
  <c r="H55" i="1"/>
  <c r="H8" i="1"/>
  <c r="E103" i="1"/>
  <c r="F8" i="1"/>
  <c r="D93" i="1"/>
  <c r="D51" i="1"/>
  <c r="H50" i="1" l="1"/>
  <c r="H49" i="1" s="1"/>
  <c r="H103" i="1" s="1"/>
  <c r="F103" i="1"/>
  <c r="D50" i="1"/>
  <c r="D49" i="1" s="1"/>
  <c r="D20" i="1"/>
  <c r="D8" i="1" s="1"/>
  <c r="D103" i="1" l="1"/>
</calcChain>
</file>

<file path=xl/sharedStrings.xml><?xml version="1.0" encoding="utf-8"?>
<sst xmlns="http://schemas.openxmlformats.org/spreadsheetml/2006/main" count="202" uniqueCount="200">
  <si>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</si>
  <si>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</si>
  <si>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</si>
  <si>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</si>
  <si>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</si>
  <si>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</si>
  <si>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</si>
  <si>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</si>
  <si>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</si>
  <si>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</si>
  <si>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</si>
  <si>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</si>
  <si>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</si>
  <si>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</si>
  <si>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</si>
  <si>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</si>
  <si>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</si>
  <si>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</si>
  <si>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</si>
  <si>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</si>
  <si>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</si>
  <si>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</si>
  <si>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</si>
  <si>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</si>
  <si>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</si>
  <si>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</si>
  <si>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</si>
  <si>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</si>
  <si>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</si>
  <si>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</si>
  <si>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</si>
  <si>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</si>
  <si>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</si>
  <si>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</si>
  <si>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</si>
  <si>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</si>
  <si>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</si>
  <si>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</si>
  <si>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</si>
  <si>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</si>
  <si>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</si>
  <si>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</si>
  <si>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</si>
  <si>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</si>
  <si>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</si>
  <si>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</si>
  <si>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</si>
  <si>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</si>
  <si>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</si>
  <si>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</si>
  <si>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</si>
  <si>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</si>
  <si>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</si>
  <si>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</si>
  <si>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</si>
  <si>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</si>
  <si>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</si>
  <si>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</si>
  <si>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</si>
  <si>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</si>
  <si>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</si>
  <si>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</si>
  <si>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</si>
  <si>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</si>
  <si>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</si>
  <si>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</si>
  <si>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</si>
  <si>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</si>
  <si>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</si>
  <si>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</si>
  <si>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</si>
  <si>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</si>
  <si>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</si>
  <si>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</si>
  <si>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</si>
  <si>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</si>
  <si>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</si>
  <si>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</si>
  <si>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</si>
  <si>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</si>
  <si>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</si>
  <si>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</si>
  <si>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</si>
  <si>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</si>
  <si>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</si>
  <si>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</si>
  <si>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</si>
  <si>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</si>
  <si>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</si>
  <si>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</si>
  <si>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</si>
  <si>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</si>
  <si>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</si>
  <si>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</si>
  <si>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</si>
  <si>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</si>
  <si>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</si>
  <si>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</si>
  <si>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</si>
  <si>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</si>
  <si>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</si>
  <si>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</si>
  <si>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</si>
  <si>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</si>
  <si>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</si>
  <si>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</si>
  <si>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</si>
  <si>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</si>
  <si>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</si>
  <si>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</si>
  <si>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</si>
  <si>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</si>
  <si>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</si>
  <si>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</si>
  <si>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</si>
  <si>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</si>
  <si>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</si>
  <si>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</si>
  <si>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</si>
  <si>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</si>
  <si>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</si>
  <si>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</si>
  <si>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</si>
  <si>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</si>
  <si>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</si>
  <si>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</si>
  <si>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</si>
  <si>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</si>
  <si>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</si>
  <si>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</si>
  <si>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</si>
  <si>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</si>
  <si>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</si>
  <si>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</si>
  <si>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</si>
  <si>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</si>
  <si>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</si>
  <si>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</si>
  <si>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</si>
  <si>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</si>
  <si>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</si>
  <si>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</si>
  <si>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</si>
  <si>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</si>
  <si>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</si>
  <si>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</si>
  <si>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</si>
  <si>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</si>
  <si>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</si>
  <si>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</si>
  <si>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</si>
  <si>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</si>
  <si>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</si>
  <si>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</si>
  <si>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</si>
  <si>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</si>
  <si>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</si>
  <si>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</si>
  <si>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</si>
  <si>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</si>
  <si>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</si>
  <si>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</si>
  <si>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</si>
  <si>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</si>
  <si>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от_______________ №_______</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</si>
  <si>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</si>
  <si>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</si>
  <si>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</si>
  <si>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</si>
  <si>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</si>
  <si>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</si>
  <si>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</si>
  <si>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</si>
  <si>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</si>
  <si>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</si>
  <si>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</si>
  <si>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</si>
  <si>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</si>
  <si>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</si>
  <si>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</si>
  <si>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</si>
  <si>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</si>
  <si>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</si>
  <si>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</si>
  <si>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</si>
  <si>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</si>
  <si>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</si>
  <si>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</si>
  <si>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</si>
  <si>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</si>
  <si>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</si>
  <si>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</si>
  <si>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</si>
  <si>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</si>
  <si>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</si>
  <si>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</si>
  <si>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</si>
  <si>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Приложение 3</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</si>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</sst>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9"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4">
    <xf numFmtId="0" fontId="0" fillId="0" borderId="0"/>
    <xf numFmtId="0" fontId="1" fillId="0" borderId="0"/>
    <xf numFmtId="0" fontId="12" fillId="0" borderId="0"/>
    <xf numFmtId="43" fontId="12" fillId="0" borderId="0" applyFont="0" applyFill="0" applyBorder="0" applyAlignment="0" applyProtection="0"/>
  </cellStyleXfs>
  <cellXfs count="43">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43" fontId="3" fillId="2" borderId="0" xfId="3" applyFont="1" applyFill="1"/>
    <xf numFmtId="3" fontId="3" fillId="2" borderId="0" xfId="0" applyNumberFormat="1"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tabSelected="1" view="pageBreakPreview" topLeftCell="B59" zoomScaleSheetLayoutView="100" workbookViewId="0">
      <selection activeCell="C65" sqref="C65"/>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bestFit="1" customWidth="1"/>
    <col min="9" max="9" width="12.7109375" style="10" bestFit="1" customWidth="1"/>
    <col min="10" max="10" width="16.7109375" style="10" bestFit="1" customWidth="1"/>
    <col min="11" max="11" width="16.140625" style="10" customWidth="1"/>
    <col min="12" max="12" width="15.7109375" style="10" bestFit="1" customWidth="1"/>
    <col min="13" max="16384" width="9.140625" style="10"/>
  </cols>
  <sheetData>
    <row r="1" spans="1:11" x14ac:dyDescent="0.25">
      <c r="B1" s="21"/>
      <c r="C1" s="10"/>
      <c r="H1" s="35" t="s">
        <v>197</v>
      </c>
      <c r="I1" s="21"/>
      <c r="J1" s="21"/>
      <c r="K1" s="21"/>
    </row>
    <row r="2" spans="1:11" x14ac:dyDescent="0.25">
      <c r="B2" s="21"/>
      <c r="C2" s="10"/>
      <c r="H2" s="35" t="s">
        <v>163</v>
      </c>
      <c r="I2" s="21"/>
      <c r="J2" s="21"/>
      <c r="K2" s="21"/>
    </row>
    <row r="3" spans="1:11" x14ac:dyDescent="0.25">
      <c r="B3" s="21"/>
      <c r="C3" s="10"/>
      <c r="H3" s="35" t="s">
        <v>164</v>
      </c>
      <c r="I3" s="21"/>
      <c r="J3" s="21"/>
      <c r="K3" s="21"/>
    </row>
    <row r="4" spans="1:11" x14ac:dyDescent="0.25">
      <c r="C4" s="35"/>
    </row>
    <row r="5" spans="1:11" ht="52.5" customHeight="1" x14ac:dyDescent="0.3">
      <c r="B5" s="42" t="s">
        <v>194</v>
      </c>
      <c r="C5" s="42"/>
      <c r="D5" s="42"/>
      <c r="E5" s="42"/>
      <c r="F5" s="42"/>
      <c r="G5" s="42"/>
      <c r="H5" s="42"/>
    </row>
    <row r="6" spans="1:11" ht="18.75" x14ac:dyDescent="0.3">
      <c r="B6" s="12"/>
      <c r="C6" s="13"/>
      <c r="D6" s="12"/>
    </row>
    <row r="7" spans="1:11" ht="40.5" customHeight="1" x14ac:dyDescent="0.25">
      <c r="A7" s="14"/>
      <c r="B7" s="15" t="s">
        <v>0</v>
      </c>
      <c r="C7" s="15" t="s">
        <v>1</v>
      </c>
      <c r="D7" s="16" t="s">
        <v>155</v>
      </c>
      <c r="E7" s="16" t="s">
        <v>158</v>
      </c>
      <c r="F7" s="40" t="s">
        <v>155</v>
      </c>
      <c r="G7" s="40" t="s">
        <v>165</v>
      </c>
      <c r="H7" s="40" t="s">
        <v>155</v>
      </c>
    </row>
    <row r="8" spans="1:11" ht="21" customHeight="1" x14ac:dyDescent="0.25">
      <c r="B8" s="17" t="s">
        <v>2</v>
      </c>
      <c r="C8" s="17" t="s">
        <v>3</v>
      </c>
      <c r="D8" s="1">
        <f>SUM(D9+D12+D14+D16+D20+D23+D25+D35+D39+D42+D44+D47)</f>
        <v>49371232000</v>
      </c>
      <c r="E8" s="1">
        <f t="shared" ref="E8:H8" si="0">SUM(E9+E12+E14+E16+E20+E23+E25+E35+E39+E42+E44+E47)</f>
        <v>-1441220000</v>
      </c>
      <c r="F8" s="1">
        <f t="shared" si="0"/>
        <v>47930012000</v>
      </c>
      <c r="G8" s="1">
        <f t="shared" si="0"/>
        <v>11000000</v>
      </c>
      <c r="H8" s="1">
        <f t="shared" si="0"/>
        <v>47941012000</v>
      </c>
    </row>
    <row r="9" spans="1:11" ht="17.25" customHeight="1" x14ac:dyDescent="0.25">
      <c r="B9" s="17" t="s">
        <v>60</v>
      </c>
      <c r="C9" s="17" t="s">
        <v>4</v>
      </c>
      <c r="D9" s="1">
        <f>D10+D11</f>
        <v>28042379000</v>
      </c>
      <c r="E9" s="1">
        <f t="shared" ref="E9" si="1">E10+E11</f>
        <v>11245000</v>
      </c>
      <c r="F9" s="1">
        <f>F10+F11</f>
        <v>28053624000</v>
      </c>
      <c r="G9" s="1">
        <f t="shared" ref="G9" si="2">G10+G11</f>
        <v>0</v>
      </c>
      <c r="H9" s="1">
        <f>H10+H11</f>
        <v>28053624000</v>
      </c>
    </row>
    <row r="10" spans="1:11" ht="21.75" customHeight="1" x14ac:dyDescent="0.25">
      <c r="B10" s="7" t="s">
        <v>61</v>
      </c>
      <c r="C10" s="7" t="s">
        <v>5</v>
      </c>
      <c r="D10" s="18">
        <v>13183920000</v>
      </c>
      <c r="E10" s="28"/>
      <c r="F10" s="18">
        <f>D10+E10</f>
        <v>13183920000</v>
      </c>
      <c r="G10" s="28"/>
      <c r="H10" s="18">
        <f>F10+G10</f>
        <v>13183920000</v>
      </c>
    </row>
    <row r="11" spans="1:11" ht="18" customHeight="1" x14ac:dyDescent="0.25">
      <c r="B11" s="7" t="s">
        <v>59</v>
      </c>
      <c r="C11" s="7" t="s">
        <v>6</v>
      </c>
      <c r="D11" s="18">
        <v>14858459000</v>
      </c>
      <c r="E11" s="28">
        <v>11245000</v>
      </c>
      <c r="F11" s="18">
        <f>D11+E11</f>
        <v>14869704000</v>
      </c>
      <c r="G11" s="28"/>
      <c r="H11" s="18">
        <f>F11+G11</f>
        <v>14869704000</v>
      </c>
    </row>
    <row r="12" spans="1:11" ht="52.5" customHeight="1" x14ac:dyDescent="0.25">
      <c r="B12" s="17" t="s">
        <v>7</v>
      </c>
      <c r="C12" s="17" t="s">
        <v>8</v>
      </c>
      <c r="D12" s="1">
        <f>D13</f>
        <v>11217200000</v>
      </c>
      <c r="E12" s="1">
        <f t="shared" ref="E12" si="3">E13</f>
        <v>-1453768000</v>
      </c>
      <c r="F12" s="1">
        <f>F13</f>
        <v>9763432000</v>
      </c>
      <c r="G12" s="1">
        <f t="shared" ref="G12:H12" si="4">G13</f>
        <v>0</v>
      </c>
      <c r="H12" s="1">
        <f t="shared" si="4"/>
        <v>9763432000</v>
      </c>
    </row>
    <row r="13" spans="1:11" ht="50.25" customHeight="1" x14ac:dyDescent="0.25">
      <c r="B13" s="7" t="s">
        <v>9</v>
      </c>
      <c r="C13" s="7" t="s">
        <v>10</v>
      </c>
      <c r="D13" s="18">
        <v>11217200000</v>
      </c>
      <c r="E13" s="28">
        <v>-1453768000</v>
      </c>
      <c r="F13" s="18">
        <f>D13+E13</f>
        <v>9763432000</v>
      </c>
      <c r="G13" s="18"/>
      <c r="H13" s="18">
        <f>F13+G13</f>
        <v>9763432000</v>
      </c>
    </row>
    <row r="14" spans="1:11" ht="23.25" customHeight="1" x14ac:dyDescent="0.25">
      <c r="B14" s="17" t="s">
        <v>57</v>
      </c>
      <c r="C14" s="17" t="s">
        <v>11</v>
      </c>
      <c r="D14" s="1">
        <f>D15</f>
        <v>1890381000</v>
      </c>
      <c r="E14" s="1">
        <f t="shared" ref="E14:H14" si="5">E15</f>
        <v>0</v>
      </c>
      <c r="F14" s="1">
        <f t="shared" si="5"/>
        <v>1890381000</v>
      </c>
      <c r="G14" s="1">
        <f t="shared" si="5"/>
        <v>0</v>
      </c>
      <c r="H14" s="1">
        <f t="shared" si="5"/>
        <v>1890381000</v>
      </c>
    </row>
    <row r="15" spans="1:11" ht="33.75" customHeight="1" x14ac:dyDescent="0.25">
      <c r="B15" s="7" t="s">
        <v>58</v>
      </c>
      <c r="C15" s="7" t="s">
        <v>12</v>
      </c>
      <c r="D15" s="18">
        <v>1890381000</v>
      </c>
      <c r="E15" s="28"/>
      <c r="F15" s="18">
        <f>D15+E15</f>
        <v>1890381000</v>
      </c>
      <c r="G15" s="28"/>
      <c r="H15" s="18">
        <f>F15+G15</f>
        <v>1890381000</v>
      </c>
    </row>
    <row r="16" spans="1:11" ht="22.5" customHeight="1" x14ac:dyDescent="0.25">
      <c r="B16" s="17" t="s">
        <v>53</v>
      </c>
      <c r="C16" s="17" t="s">
        <v>13</v>
      </c>
      <c r="D16" s="1">
        <f>SUM(D17:D19)</f>
        <v>7177056000</v>
      </c>
      <c r="E16" s="1">
        <f t="shared" ref="E16:H16" si="6">SUM(E17:E19)</f>
        <v>0</v>
      </c>
      <c r="F16" s="1">
        <f t="shared" si="6"/>
        <v>7177056000</v>
      </c>
      <c r="G16" s="1">
        <f t="shared" si="6"/>
        <v>0</v>
      </c>
      <c r="H16" s="1">
        <f t="shared" si="6"/>
        <v>7177056000</v>
      </c>
    </row>
    <row r="17" spans="2:8" ht="19.5" customHeight="1" x14ac:dyDescent="0.25">
      <c r="B17" s="7" t="s">
        <v>54</v>
      </c>
      <c r="C17" s="7" t="s">
        <v>14</v>
      </c>
      <c r="D17" s="18">
        <v>6279600000</v>
      </c>
      <c r="E17" s="28"/>
      <c r="F17" s="18">
        <f>D17+E17</f>
        <v>6279600000</v>
      </c>
      <c r="G17" s="28"/>
      <c r="H17" s="18">
        <f>F17+G17</f>
        <v>6279600000</v>
      </c>
    </row>
    <row r="18" spans="2:8" ht="21" customHeight="1" x14ac:dyDescent="0.25">
      <c r="B18" s="7" t="s">
        <v>55</v>
      </c>
      <c r="C18" s="7" t="s">
        <v>15</v>
      </c>
      <c r="D18" s="18">
        <v>894600000</v>
      </c>
      <c r="E18" s="28"/>
      <c r="F18" s="18">
        <f t="shared" ref="F18:F19" si="7">D18+E18</f>
        <v>894600000</v>
      </c>
      <c r="G18" s="28"/>
      <c r="H18" s="18">
        <f t="shared" ref="H18:H19" si="8">F18+G18</f>
        <v>894600000</v>
      </c>
    </row>
    <row r="19" spans="2:8" ht="21.75" customHeight="1" x14ac:dyDescent="0.25">
      <c r="B19" s="7" t="s">
        <v>67</v>
      </c>
      <c r="C19" s="7" t="s">
        <v>68</v>
      </c>
      <c r="D19" s="18">
        <v>2856000</v>
      </c>
      <c r="E19" s="28"/>
      <c r="F19" s="18">
        <f t="shared" si="7"/>
        <v>2856000</v>
      </c>
      <c r="G19" s="28"/>
      <c r="H19" s="18">
        <f t="shared" si="8"/>
        <v>2856000</v>
      </c>
    </row>
    <row r="20" spans="2:8" ht="34.5" customHeight="1" x14ac:dyDescent="0.25">
      <c r="B20" s="17" t="s">
        <v>56</v>
      </c>
      <c r="C20" s="17" t="s">
        <v>16</v>
      </c>
      <c r="D20" s="1">
        <f>D21+D22</f>
        <v>10316000</v>
      </c>
      <c r="E20" s="1">
        <f t="shared" ref="E20" si="9">E21+E22</f>
        <v>1288000</v>
      </c>
      <c r="F20" s="1">
        <f>F21+F22</f>
        <v>11604000</v>
      </c>
      <c r="G20" s="1">
        <f>G21+G22</f>
        <v>0</v>
      </c>
      <c r="H20" s="1">
        <f>H21+H22</f>
        <v>11604000</v>
      </c>
    </row>
    <row r="21" spans="2:8" ht="22.5" customHeight="1" x14ac:dyDescent="0.25">
      <c r="B21" s="24" t="s">
        <v>126</v>
      </c>
      <c r="C21" s="24" t="s">
        <v>127</v>
      </c>
      <c r="D21" s="25">
        <v>6316000</v>
      </c>
      <c r="E21" s="28">
        <v>1288000</v>
      </c>
      <c r="F21" s="25">
        <f>D21+E21</f>
        <v>7604000</v>
      </c>
      <c r="G21" s="28"/>
      <c r="H21" s="25">
        <f>F21+G21</f>
        <v>7604000</v>
      </c>
    </row>
    <row r="22" spans="2:8" ht="50.25" customHeight="1" x14ac:dyDescent="0.25">
      <c r="B22" s="7" t="s">
        <v>128</v>
      </c>
      <c r="C22" s="7" t="s">
        <v>129</v>
      </c>
      <c r="D22" s="18">
        <v>4000000</v>
      </c>
      <c r="E22" s="28"/>
      <c r="F22" s="18">
        <f>D22+E22</f>
        <v>4000000</v>
      </c>
      <c r="G22" s="28"/>
      <c r="H22" s="18">
        <f>F22+G22</f>
        <v>4000000</v>
      </c>
    </row>
    <row r="23" spans="2:8" ht="19.5" customHeight="1" x14ac:dyDescent="0.25">
      <c r="B23" s="17" t="s">
        <v>17</v>
      </c>
      <c r="C23" s="17" t="s">
        <v>18</v>
      </c>
      <c r="D23" s="29">
        <v>185614000</v>
      </c>
      <c r="E23" s="30">
        <v>15000</v>
      </c>
      <c r="F23" s="31">
        <f>D23+E23</f>
        <v>185629000</v>
      </c>
      <c r="G23" s="31">
        <v>11000000</v>
      </c>
      <c r="H23" s="31">
        <f>F23+G23</f>
        <v>196629000</v>
      </c>
    </row>
    <row r="24" spans="2:8" ht="50.25" hidden="1" customHeight="1" x14ac:dyDescent="0.25">
      <c r="B24" s="7" t="s">
        <v>19</v>
      </c>
      <c r="C24" s="7" t="s">
        <v>20</v>
      </c>
      <c r="D24" s="3"/>
      <c r="E24" s="28"/>
      <c r="F24" s="28"/>
      <c r="G24" s="28"/>
      <c r="H24" s="28"/>
    </row>
    <row r="25" spans="2:8" ht="51.75" customHeight="1" x14ac:dyDescent="0.25">
      <c r="B25" s="17" t="s">
        <v>21</v>
      </c>
      <c r="C25" s="17" t="s">
        <v>22</v>
      </c>
      <c r="D25" s="1">
        <f>SUM(D26,D27,D28,D33)</f>
        <v>109777000</v>
      </c>
      <c r="E25" s="1">
        <f t="shared" ref="E25" si="10">SUM(E26,E27,E28,E33)</f>
        <v>0</v>
      </c>
      <c r="F25" s="1">
        <f>SUM(F26,F27,F28,F33)</f>
        <v>109777000</v>
      </c>
      <c r="G25" s="1">
        <f>SUM(G26,G27,G28,G33)</f>
        <v>0</v>
      </c>
      <c r="H25" s="1">
        <f>SUM(H26,H27,H28,H33)</f>
        <v>109777000</v>
      </c>
    </row>
    <row r="26" spans="2:8" ht="84.75" customHeight="1" x14ac:dyDescent="0.25">
      <c r="B26" s="7" t="s">
        <v>52</v>
      </c>
      <c r="C26" s="7" t="s">
        <v>23</v>
      </c>
      <c r="D26" s="18">
        <v>3765000</v>
      </c>
      <c r="E26" s="28"/>
      <c r="F26" s="18">
        <f>D26+E26</f>
        <v>3765000</v>
      </c>
      <c r="G26" s="28"/>
      <c r="H26" s="18">
        <f>F26+G26</f>
        <v>3765000</v>
      </c>
    </row>
    <row r="27" spans="2:8" ht="66.75" customHeight="1" x14ac:dyDescent="0.25">
      <c r="B27" s="7" t="s">
        <v>51</v>
      </c>
      <c r="C27" s="7" t="s">
        <v>24</v>
      </c>
      <c r="D27" s="18">
        <v>60000000</v>
      </c>
      <c r="E27" s="28"/>
      <c r="F27" s="18">
        <f>D27+E27</f>
        <v>60000000</v>
      </c>
      <c r="G27" s="28"/>
      <c r="H27" s="18">
        <f t="shared" ref="H27" si="11">F27+G27</f>
        <v>60000000</v>
      </c>
    </row>
    <row r="28" spans="2:8" ht="117" customHeight="1" x14ac:dyDescent="0.25">
      <c r="B28" s="7" t="s">
        <v>25</v>
      </c>
      <c r="C28" s="7" t="s">
        <v>62</v>
      </c>
      <c r="D28" s="3">
        <v>27032000</v>
      </c>
      <c r="E28" s="28"/>
      <c r="F28" s="3">
        <f>D28+E28</f>
        <v>27032000</v>
      </c>
      <c r="G28" s="28"/>
      <c r="H28" s="3">
        <f>F28+G28</f>
        <v>27032000</v>
      </c>
    </row>
    <row r="29" spans="2:8" ht="119.25" customHeight="1" x14ac:dyDescent="0.25">
      <c r="B29" s="4" t="s">
        <v>50</v>
      </c>
      <c r="C29" s="4" t="s">
        <v>63</v>
      </c>
      <c r="D29" s="19">
        <v>17300000</v>
      </c>
      <c r="E29" s="28"/>
      <c r="F29" s="19">
        <f>D29+E29</f>
        <v>17300000</v>
      </c>
      <c r="G29" s="28"/>
      <c r="H29" s="19">
        <f>F29+G29</f>
        <v>17300000</v>
      </c>
    </row>
    <row r="30" spans="2:8" ht="120" customHeight="1" x14ac:dyDescent="0.25">
      <c r="B30" s="4" t="s">
        <v>49</v>
      </c>
      <c r="C30" s="4" t="s">
        <v>64</v>
      </c>
      <c r="D30" s="19">
        <v>9730000</v>
      </c>
      <c r="E30" s="28"/>
      <c r="F30" s="19">
        <f>D30+E30</f>
        <v>9730000</v>
      </c>
      <c r="G30" s="28"/>
      <c r="H30" s="19">
        <f t="shared" ref="H30:H32" si="12">F30+G30</f>
        <v>9730000</v>
      </c>
    </row>
    <row r="31" spans="2:8" ht="180" customHeight="1" x14ac:dyDescent="0.25">
      <c r="B31" s="4" t="s">
        <v>96</v>
      </c>
      <c r="C31" s="4" t="s">
        <v>97</v>
      </c>
      <c r="D31" s="19">
        <v>2000</v>
      </c>
      <c r="E31" s="28"/>
      <c r="F31" s="19">
        <f t="shared" ref="F31:F32" si="13">D31+E31</f>
        <v>2000</v>
      </c>
      <c r="G31" s="28"/>
      <c r="H31" s="19">
        <f>F31+G31</f>
        <v>2000</v>
      </c>
    </row>
    <row r="32" spans="2:8" ht="13.5" hidden="1" customHeight="1" x14ac:dyDescent="0.25">
      <c r="B32" s="4" t="s">
        <v>100</v>
      </c>
      <c r="C32" s="4" t="s">
        <v>99</v>
      </c>
      <c r="D32" s="19"/>
      <c r="E32" s="28"/>
      <c r="F32" s="19">
        <f t="shared" si="13"/>
        <v>0</v>
      </c>
      <c r="G32" s="28"/>
      <c r="H32" s="19">
        <f t="shared" si="12"/>
        <v>0</v>
      </c>
    </row>
    <row r="33" spans="2:8" ht="34.5" customHeight="1" x14ac:dyDescent="0.25">
      <c r="B33" s="7" t="s">
        <v>26</v>
      </c>
      <c r="C33" s="7" t="s">
        <v>27</v>
      </c>
      <c r="D33" s="18">
        <v>18980000</v>
      </c>
      <c r="E33" s="28"/>
      <c r="F33" s="18">
        <f>F34</f>
        <v>18980000</v>
      </c>
      <c r="G33" s="18">
        <f t="shared" ref="G33:H33" si="14">G34</f>
        <v>0</v>
      </c>
      <c r="H33" s="18">
        <f t="shared" si="14"/>
        <v>18980000</v>
      </c>
    </row>
    <row r="34" spans="2:8" ht="83.25" customHeight="1" x14ac:dyDescent="0.25">
      <c r="B34" s="4" t="s">
        <v>48</v>
      </c>
      <c r="C34" s="4" t="s">
        <v>28</v>
      </c>
      <c r="D34" s="19">
        <v>18980000</v>
      </c>
      <c r="E34" s="28"/>
      <c r="F34" s="19">
        <f>D34+E34</f>
        <v>18980000</v>
      </c>
      <c r="G34" s="28"/>
      <c r="H34" s="19">
        <f>F34+G34</f>
        <v>18980000</v>
      </c>
    </row>
    <row r="35" spans="2:8" ht="34.5" customHeight="1" x14ac:dyDescent="0.25">
      <c r="B35" s="17" t="s">
        <v>29</v>
      </c>
      <c r="C35" s="17" t="s">
        <v>30</v>
      </c>
      <c r="D35" s="1">
        <f>SUM(D36:D38)</f>
        <v>76705500</v>
      </c>
      <c r="E35" s="1">
        <f t="shared" ref="E35" si="15">SUM(E36:E38)</f>
        <v>0</v>
      </c>
      <c r="F35" s="1">
        <f>SUM(F36:F38)</f>
        <v>76705500</v>
      </c>
      <c r="G35" s="1">
        <f t="shared" ref="G35:H35" si="16">SUM(G36:G38)</f>
        <v>0</v>
      </c>
      <c r="H35" s="1">
        <f t="shared" si="16"/>
        <v>76705500</v>
      </c>
    </row>
    <row r="36" spans="2:8" ht="33" customHeight="1" x14ac:dyDescent="0.25">
      <c r="B36" s="7" t="s">
        <v>47</v>
      </c>
      <c r="C36" s="7" t="s">
        <v>31</v>
      </c>
      <c r="D36" s="3">
        <v>53930000</v>
      </c>
      <c r="E36" s="28"/>
      <c r="F36" s="3">
        <f>D36+E36</f>
        <v>53930000</v>
      </c>
      <c r="G36" s="28"/>
      <c r="H36" s="3">
        <f>F36+G36</f>
        <v>53930000</v>
      </c>
    </row>
    <row r="37" spans="2:8" ht="18.75" customHeight="1" x14ac:dyDescent="0.25">
      <c r="B37" s="7" t="s">
        <v>66</v>
      </c>
      <c r="C37" s="7" t="s">
        <v>32</v>
      </c>
      <c r="D37" s="3">
        <v>4600000</v>
      </c>
      <c r="E37" s="28"/>
      <c r="F37" s="3">
        <f t="shared" ref="F37:F38" si="17">D37+E37</f>
        <v>4600000</v>
      </c>
      <c r="G37" s="28"/>
      <c r="H37" s="3">
        <f t="shared" ref="H37:H38" si="18">F37+G37</f>
        <v>4600000</v>
      </c>
    </row>
    <row r="38" spans="2:8" ht="18.75" customHeight="1" x14ac:dyDescent="0.25">
      <c r="B38" s="7" t="s">
        <v>46</v>
      </c>
      <c r="C38" s="7" t="s">
        <v>33</v>
      </c>
      <c r="D38" s="3">
        <v>18175500</v>
      </c>
      <c r="E38" s="28"/>
      <c r="F38" s="3">
        <f t="shared" si="17"/>
        <v>18175500</v>
      </c>
      <c r="G38" s="28"/>
      <c r="H38" s="3">
        <f t="shared" si="18"/>
        <v>18175500</v>
      </c>
    </row>
    <row r="39" spans="2:8" ht="33.75" customHeight="1" x14ac:dyDescent="0.25">
      <c r="B39" s="17" t="s">
        <v>34</v>
      </c>
      <c r="C39" s="17" t="s">
        <v>65</v>
      </c>
      <c r="D39" s="1">
        <v>48032700</v>
      </c>
      <c r="E39" s="30"/>
      <c r="F39" s="31">
        <f>D39+E39</f>
        <v>48032700</v>
      </c>
      <c r="G39" s="28"/>
      <c r="H39" s="31">
        <f>F39+G39</f>
        <v>48032700</v>
      </c>
    </row>
    <row r="40" spans="2:8" ht="18.75" hidden="1" customHeight="1" x14ac:dyDescent="0.25">
      <c r="B40" s="22" t="s">
        <v>83</v>
      </c>
      <c r="C40" s="23" t="s">
        <v>84</v>
      </c>
      <c r="D40" s="3"/>
      <c r="E40" s="28"/>
      <c r="F40" s="28"/>
      <c r="G40" s="28"/>
      <c r="H40" s="28"/>
    </row>
    <row r="41" spans="2:8" ht="18.75" hidden="1" customHeight="1" x14ac:dyDescent="0.25">
      <c r="B41" s="22" t="s">
        <v>85</v>
      </c>
      <c r="C41" s="34" t="s">
        <v>86</v>
      </c>
      <c r="D41" s="3"/>
      <c r="E41" s="28"/>
      <c r="F41" s="28"/>
      <c r="G41" s="28"/>
      <c r="H41" s="28"/>
    </row>
    <row r="42" spans="2:8" ht="33.75" customHeight="1" x14ac:dyDescent="0.25">
      <c r="B42" s="17" t="s">
        <v>35</v>
      </c>
      <c r="C42" s="17" t="s">
        <v>36</v>
      </c>
      <c r="D42" s="1">
        <v>33137000</v>
      </c>
      <c r="E42" s="30"/>
      <c r="F42" s="31">
        <f>D42+E42</f>
        <v>33137000</v>
      </c>
      <c r="G42" s="28"/>
      <c r="H42" s="31">
        <f>F42+G42</f>
        <v>33137000</v>
      </c>
    </row>
    <row r="43" spans="2:8" ht="100.5" hidden="1" customHeight="1" x14ac:dyDescent="0.25">
      <c r="B43" s="7" t="s">
        <v>37</v>
      </c>
      <c r="C43" s="7" t="s">
        <v>89</v>
      </c>
      <c r="D43" s="3"/>
      <c r="E43" s="28"/>
      <c r="F43" s="28"/>
      <c r="G43" s="28"/>
      <c r="H43" s="28"/>
    </row>
    <row r="44" spans="2:8" ht="19.5" customHeight="1" x14ac:dyDescent="0.25">
      <c r="B44" s="17" t="s">
        <v>38</v>
      </c>
      <c r="C44" s="17" t="s">
        <v>39</v>
      </c>
      <c r="D44" s="1">
        <v>580628800</v>
      </c>
      <c r="E44" s="30"/>
      <c r="F44" s="31">
        <f>D44+E44</f>
        <v>580628800</v>
      </c>
      <c r="G44" s="28"/>
      <c r="H44" s="31">
        <f>F44+G44</f>
        <v>580628800</v>
      </c>
    </row>
    <row r="45" spans="2:8" ht="49.5" hidden="1" customHeight="1" x14ac:dyDescent="0.25">
      <c r="B45" s="7" t="s">
        <v>69</v>
      </c>
      <c r="C45" s="7" t="s">
        <v>70</v>
      </c>
      <c r="D45" s="3"/>
      <c r="E45" s="28"/>
      <c r="F45" s="28"/>
      <c r="G45" s="28"/>
      <c r="H45" s="28"/>
    </row>
    <row r="46" spans="2:8" ht="65.25" hidden="1" customHeight="1" x14ac:dyDescent="0.25">
      <c r="B46" s="7" t="s">
        <v>40</v>
      </c>
      <c r="C46" s="7" t="s">
        <v>41</v>
      </c>
      <c r="D46" s="3"/>
      <c r="E46" s="28"/>
      <c r="F46" s="28"/>
      <c r="G46" s="28"/>
      <c r="H46" s="28"/>
    </row>
    <row r="47" spans="2:8" ht="17.25" customHeight="1" x14ac:dyDescent="0.25">
      <c r="B47" s="17" t="s">
        <v>42</v>
      </c>
      <c r="C47" s="17" t="s">
        <v>43</v>
      </c>
      <c r="D47" s="1">
        <f>D48</f>
        <v>5000</v>
      </c>
      <c r="E47" s="1">
        <f t="shared" ref="E47" si="19">E48</f>
        <v>0</v>
      </c>
      <c r="F47" s="1">
        <f>F48</f>
        <v>5000</v>
      </c>
      <c r="G47" s="1">
        <f>G48</f>
        <v>0</v>
      </c>
      <c r="H47" s="1">
        <f>H48</f>
        <v>5000</v>
      </c>
    </row>
    <row r="48" spans="2:8" ht="32.25" customHeight="1" x14ac:dyDescent="0.25">
      <c r="B48" s="7" t="s">
        <v>44</v>
      </c>
      <c r="C48" s="7" t="s">
        <v>45</v>
      </c>
      <c r="D48" s="3">
        <v>5000</v>
      </c>
      <c r="E48" s="28"/>
      <c r="F48" s="3">
        <f>D48+E48</f>
        <v>5000</v>
      </c>
      <c r="G48" s="28"/>
      <c r="H48" s="3">
        <f>F48+G48</f>
        <v>5000</v>
      </c>
    </row>
    <row r="49" spans="1:11" ht="18" customHeight="1" x14ac:dyDescent="0.25">
      <c r="A49" s="20"/>
      <c r="B49" s="17" t="s">
        <v>71</v>
      </c>
      <c r="C49" s="17" t="s">
        <v>72</v>
      </c>
      <c r="D49" s="2">
        <f>SUM(D50,D100)</f>
        <v>2825371900</v>
      </c>
      <c r="E49" s="2">
        <f>SUM(E50,E100)</f>
        <v>114506600</v>
      </c>
      <c r="F49" s="2">
        <f>SUM(F50,F100)</f>
        <v>3539878500</v>
      </c>
      <c r="G49" s="2">
        <f>SUM(G50,G100)</f>
        <v>3571922541</v>
      </c>
      <c r="H49" s="2">
        <f>SUM(H50,H100)</f>
        <v>7111801041</v>
      </c>
    </row>
    <row r="50" spans="1:11" ht="48" customHeight="1" x14ac:dyDescent="0.25">
      <c r="A50" s="20"/>
      <c r="B50" s="17" t="s">
        <v>73</v>
      </c>
      <c r="C50" s="17" t="s">
        <v>74</v>
      </c>
      <c r="D50" s="1">
        <f>SUM(D51,D55,D75,D93)</f>
        <v>2799222900</v>
      </c>
      <c r="E50" s="1">
        <f>SUM(E51,E55,E75,E93)</f>
        <v>114506600</v>
      </c>
      <c r="F50" s="1">
        <f>SUM(F51,F55,F75,F93)</f>
        <v>3513729500</v>
      </c>
      <c r="G50" s="1">
        <f>SUM(G51,G55,G75,G93)</f>
        <v>3293524306</v>
      </c>
      <c r="H50" s="1">
        <f>SUM(H51,H55,H75,H93)</f>
        <v>6807253806</v>
      </c>
      <c r="J50" s="37"/>
    </row>
    <row r="51" spans="1:11" ht="36" customHeight="1" x14ac:dyDescent="0.25">
      <c r="A51" s="20"/>
      <c r="B51" s="17" t="s">
        <v>141</v>
      </c>
      <c r="C51" s="17" t="s">
        <v>142</v>
      </c>
      <c r="D51" s="2">
        <f>D53</f>
        <v>0</v>
      </c>
      <c r="E51" s="2">
        <f>E53+E52</f>
        <v>0</v>
      </c>
      <c r="F51" s="2">
        <f>F53+F52+F54</f>
        <v>0</v>
      </c>
      <c r="G51" s="2">
        <f t="shared" ref="G51:H51" si="20">G53+G52+G54</f>
        <v>925606500</v>
      </c>
      <c r="H51" s="2">
        <f t="shared" si="20"/>
        <v>925606500</v>
      </c>
      <c r="I51" s="37"/>
    </row>
    <row r="52" spans="1:11" ht="50.25" customHeight="1" x14ac:dyDescent="0.25">
      <c r="A52" s="20"/>
      <c r="B52" s="4" t="s">
        <v>160</v>
      </c>
      <c r="C52" s="6" t="s">
        <v>159</v>
      </c>
      <c r="D52" s="18"/>
      <c r="E52" s="32"/>
      <c r="F52" s="5">
        <f>D52+E52</f>
        <v>0</v>
      </c>
      <c r="G52" s="5">
        <v>571584000</v>
      </c>
      <c r="H52" s="5">
        <f>F52+G52</f>
        <v>571584000</v>
      </c>
      <c r="J52" s="37"/>
    </row>
    <row r="53" spans="1:11" ht="48.75" hidden="1" customHeight="1" x14ac:dyDescent="0.25">
      <c r="A53" s="20"/>
      <c r="B53" s="4" t="s">
        <v>133</v>
      </c>
      <c r="C53" s="6" t="s">
        <v>98</v>
      </c>
      <c r="D53" s="18"/>
      <c r="E53" s="32"/>
      <c r="F53" s="5">
        <f>D53+E53</f>
        <v>0</v>
      </c>
      <c r="G53" s="28"/>
      <c r="H53" s="5">
        <f t="shared" ref="H53:H54" si="21">F53+G53</f>
        <v>0</v>
      </c>
    </row>
    <row r="54" spans="1:11" ht="68.25" customHeight="1" x14ac:dyDescent="0.25">
      <c r="A54" s="20"/>
      <c r="B54" s="4" t="s">
        <v>192</v>
      </c>
      <c r="C54" s="6" t="s">
        <v>193</v>
      </c>
      <c r="D54" s="18"/>
      <c r="E54" s="32"/>
      <c r="F54" s="5">
        <v>0</v>
      </c>
      <c r="G54" s="5">
        <v>354022500</v>
      </c>
      <c r="H54" s="5">
        <f t="shared" si="21"/>
        <v>354022500</v>
      </c>
    </row>
    <row r="55" spans="1:11" ht="51" customHeight="1" x14ac:dyDescent="0.25">
      <c r="A55" s="20"/>
      <c r="B55" s="17" t="s">
        <v>139</v>
      </c>
      <c r="C55" s="17" t="s">
        <v>140</v>
      </c>
      <c r="D55" s="2">
        <f>SUM(D60:D70)</f>
        <v>371540000</v>
      </c>
      <c r="E55" s="2">
        <f>SUM(E60:E70)</f>
        <v>0</v>
      </c>
      <c r="F55" s="2">
        <f>SUM(F56:F74)</f>
        <v>371540000</v>
      </c>
      <c r="G55" s="2">
        <f>SUM(G56:G74)</f>
        <v>1535512206</v>
      </c>
      <c r="H55" s="2">
        <f>SUM(H56:H74)</f>
        <v>1907052206</v>
      </c>
    </row>
    <row r="56" spans="1:11" ht="51" customHeight="1" x14ac:dyDescent="0.25">
      <c r="A56" s="20"/>
      <c r="B56" s="4" t="s">
        <v>166</v>
      </c>
      <c r="C56" s="6" t="s">
        <v>167</v>
      </c>
      <c r="D56" s="2"/>
      <c r="E56" s="2"/>
      <c r="F56" s="5">
        <f t="shared" ref="F56:F59" si="22">D56+E56</f>
        <v>0</v>
      </c>
      <c r="G56" s="5">
        <f>82101200+56984000+81109400+21904400+9261000+50000000</f>
        <v>301360000</v>
      </c>
      <c r="H56" s="5">
        <f t="shared" ref="H56:H59" si="23">F56+G56</f>
        <v>301360000</v>
      </c>
      <c r="J56" s="36"/>
      <c r="K56" s="36"/>
    </row>
    <row r="57" spans="1:11" ht="68.25" customHeight="1" x14ac:dyDescent="0.25">
      <c r="A57" s="20"/>
      <c r="B57" s="4" t="s">
        <v>170</v>
      </c>
      <c r="C57" s="6" t="s">
        <v>171</v>
      </c>
      <c r="D57" s="2"/>
      <c r="E57" s="2"/>
      <c r="F57" s="5">
        <f t="shared" si="22"/>
        <v>0</v>
      </c>
      <c r="G57" s="5">
        <f>50000000+9261000+14871000-9261000-50000000</f>
        <v>14871000</v>
      </c>
      <c r="H57" s="5">
        <f t="shared" si="23"/>
        <v>14871000</v>
      </c>
      <c r="J57" s="36"/>
    </row>
    <row r="58" spans="1:11" ht="66.75" customHeight="1" x14ac:dyDescent="0.25">
      <c r="A58" s="20"/>
      <c r="B58" s="4" t="s">
        <v>178</v>
      </c>
      <c r="C58" s="6" t="s">
        <v>179</v>
      </c>
      <c r="D58" s="2"/>
      <c r="E58" s="2"/>
      <c r="F58" s="5">
        <f t="shared" si="22"/>
        <v>0</v>
      </c>
      <c r="G58" s="5">
        <v>15200</v>
      </c>
      <c r="H58" s="5">
        <f t="shared" si="23"/>
        <v>15200</v>
      </c>
    </row>
    <row r="59" spans="1:11" ht="69" customHeight="1" x14ac:dyDescent="0.25">
      <c r="A59" s="20"/>
      <c r="B59" s="4" t="s">
        <v>180</v>
      </c>
      <c r="C59" s="6" t="s">
        <v>181</v>
      </c>
      <c r="D59" s="2"/>
      <c r="E59" s="2"/>
      <c r="F59" s="5">
        <f t="shared" si="22"/>
        <v>0</v>
      </c>
      <c r="G59" s="5">
        <f>5090200+14006700</f>
        <v>19096900</v>
      </c>
      <c r="H59" s="5">
        <f t="shared" si="23"/>
        <v>19096900</v>
      </c>
    </row>
    <row r="60" spans="1:11" ht="83.25" customHeight="1" x14ac:dyDescent="0.25">
      <c r="A60" s="20"/>
      <c r="B60" s="4" t="s">
        <v>112</v>
      </c>
      <c r="C60" s="6" t="s">
        <v>113</v>
      </c>
      <c r="D60" s="5">
        <v>8580000</v>
      </c>
      <c r="E60" s="28"/>
      <c r="F60" s="5">
        <f>D60+E60</f>
        <v>8580000</v>
      </c>
      <c r="G60" s="28"/>
      <c r="H60" s="5">
        <f>F60+G60</f>
        <v>8580000</v>
      </c>
    </row>
    <row r="61" spans="1:11" ht="99.75" customHeight="1" x14ac:dyDescent="0.25">
      <c r="A61" s="20"/>
      <c r="B61" s="4" t="s">
        <v>134</v>
      </c>
      <c r="C61" s="6" t="s">
        <v>135</v>
      </c>
      <c r="D61" s="5"/>
      <c r="E61" s="28"/>
      <c r="F61" s="5">
        <f t="shared" ref="F61:F74" si="24">D61+E61</f>
        <v>0</v>
      </c>
      <c r="G61" s="5">
        <v>35281500</v>
      </c>
      <c r="H61" s="5">
        <f t="shared" ref="H61:H74" si="25">F61+G61</f>
        <v>35281500</v>
      </c>
    </row>
    <row r="62" spans="1:11" ht="84.75" customHeight="1" x14ac:dyDescent="0.25">
      <c r="A62" s="20"/>
      <c r="B62" s="4" t="s">
        <v>182</v>
      </c>
      <c r="C62" s="4" t="s">
        <v>198</v>
      </c>
      <c r="D62" s="5"/>
      <c r="E62" s="28"/>
      <c r="F62" s="5">
        <f t="shared" si="24"/>
        <v>0</v>
      </c>
      <c r="G62" s="5">
        <v>267798000</v>
      </c>
      <c r="H62" s="5">
        <f t="shared" si="25"/>
        <v>267798000</v>
      </c>
    </row>
    <row r="63" spans="1:11" ht="131.25" customHeight="1" x14ac:dyDescent="0.25">
      <c r="A63" s="20"/>
      <c r="B63" s="4" t="s">
        <v>183</v>
      </c>
      <c r="C63" s="39" t="s">
        <v>184</v>
      </c>
      <c r="D63" s="5"/>
      <c r="E63" s="28"/>
      <c r="F63" s="5">
        <f t="shared" si="24"/>
        <v>0</v>
      </c>
      <c r="G63" s="5">
        <v>1177200</v>
      </c>
      <c r="H63" s="5">
        <f t="shared" si="25"/>
        <v>1177200</v>
      </c>
    </row>
    <row r="64" spans="1:11" ht="84.75" customHeight="1" x14ac:dyDescent="0.25">
      <c r="A64" s="20"/>
      <c r="B64" s="4" t="s">
        <v>185</v>
      </c>
      <c r="C64" s="6" t="s">
        <v>186</v>
      </c>
      <c r="D64" s="5"/>
      <c r="E64" s="28"/>
      <c r="F64" s="5">
        <f t="shared" si="24"/>
        <v>0</v>
      </c>
      <c r="G64" s="5">
        <v>9908700</v>
      </c>
      <c r="H64" s="5">
        <f t="shared" si="25"/>
        <v>9908700</v>
      </c>
    </row>
    <row r="65" spans="1:8" ht="69" customHeight="1" x14ac:dyDescent="0.25">
      <c r="A65" s="20"/>
      <c r="B65" s="4" t="s">
        <v>114</v>
      </c>
      <c r="C65" s="6" t="s">
        <v>115</v>
      </c>
      <c r="D65" s="5">
        <v>17900000</v>
      </c>
      <c r="E65" s="28"/>
      <c r="F65" s="5">
        <f t="shared" si="24"/>
        <v>17900000</v>
      </c>
      <c r="G65" s="5">
        <v>566300</v>
      </c>
      <c r="H65" s="5">
        <f t="shared" si="25"/>
        <v>18466300</v>
      </c>
    </row>
    <row r="66" spans="1:8" ht="82.5" customHeight="1" x14ac:dyDescent="0.25">
      <c r="A66" s="20"/>
      <c r="B66" s="38" t="s">
        <v>172</v>
      </c>
      <c r="C66" s="6" t="s">
        <v>173</v>
      </c>
      <c r="D66" s="5"/>
      <c r="E66" s="28"/>
      <c r="F66" s="5">
        <f t="shared" si="24"/>
        <v>0</v>
      </c>
      <c r="G66" s="5">
        <v>22769300</v>
      </c>
      <c r="H66" s="5">
        <f t="shared" si="25"/>
        <v>22769300</v>
      </c>
    </row>
    <row r="67" spans="1:8" ht="38.25" customHeight="1" x14ac:dyDescent="0.25">
      <c r="A67" s="20"/>
      <c r="B67" s="4" t="s">
        <v>116</v>
      </c>
      <c r="C67" s="6" t="s">
        <v>117</v>
      </c>
      <c r="D67" s="5">
        <v>1211000</v>
      </c>
      <c r="E67" s="28"/>
      <c r="F67" s="5">
        <f t="shared" si="24"/>
        <v>1211000</v>
      </c>
      <c r="G67" s="28"/>
      <c r="H67" s="5">
        <f t="shared" si="25"/>
        <v>1211000</v>
      </c>
    </row>
    <row r="68" spans="1:8" ht="66" customHeight="1" x14ac:dyDescent="0.25">
      <c r="A68" s="20"/>
      <c r="B68" s="4" t="s">
        <v>103</v>
      </c>
      <c r="C68" s="6" t="s">
        <v>136</v>
      </c>
      <c r="D68" s="5">
        <v>73374200</v>
      </c>
      <c r="E68" s="28"/>
      <c r="F68" s="5">
        <f t="shared" si="24"/>
        <v>73374200</v>
      </c>
      <c r="G68" s="5">
        <v>-10759300</v>
      </c>
      <c r="H68" s="5">
        <f t="shared" si="25"/>
        <v>62614900</v>
      </c>
    </row>
    <row r="69" spans="1:8" ht="53.25" customHeight="1" x14ac:dyDescent="0.25">
      <c r="A69" s="20"/>
      <c r="B69" s="4" t="s">
        <v>104</v>
      </c>
      <c r="C69" s="6" t="s">
        <v>105</v>
      </c>
      <c r="D69" s="5">
        <v>150779900</v>
      </c>
      <c r="E69" s="28"/>
      <c r="F69" s="5">
        <f t="shared" si="24"/>
        <v>150779900</v>
      </c>
      <c r="G69" s="5">
        <v>-34655600</v>
      </c>
      <c r="H69" s="5">
        <f t="shared" si="25"/>
        <v>116124300</v>
      </c>
    </row>
    <row r="70" spans="1:8" ht="83.25" customHeight="1" x14ac:dyDescent="0.25">
      <c r="A70" s="20"/>
      <c r="B70" s="4" t="s">
        <v>106</v>
      </c>
      <c r="C70" s="6" t="s">
        <v>107</v>
      </c>
      <c r="D70" s="5">
        <v>119694900</v>
      </c>
      <c r="E70" s="28"/>
      <c r="F70" s="5">
        <f t="shared" si="24"/>
        <v>119694900</v>
      </c>
      <c r="G70" s="5">
        <v>-14636800</v>
      </c>
      <c r="H70" s="5">
        <f t="shared" si="25"/>
        <v>105058100</v>
      </c>
    </row>
    <row r="71" spans="1:8" ht="67.5" customHeight="1" x14ac:dyDescent="0.25">
      <c r="A71" s="20"/>
      <c r="B71" s="4" t="s">
        <v>169</v>
      </c>
      <c r="C71" s="6" t="s">
        <v>168</v>
      </c>
      <c r="D71" s="5"/>
      <c r="E71" s="28"/>
      <c r="F71" s="5">
        <f t="shared" si="24"/>
        <v>0</v>
      </c>
      <c r="G71" s="5">
        <v>708956000</v>
      </c>
      <c r="H71" s="5">
        <f t="shared" si="25"/>
        <v>708956000</v>
      </c>
    </row>
    <row r="72" spans="1:8" ht="83.25" customHeight="1" x14ac:dyDescent="0.25">
      <c r="A72" s="20"/>
      <c r="B72" s="4" t="s">
        <v>174</v>
      </c>
      <c r="C72" s="6" t="s">
        <v>176</v>
      </c>
      <c r="D72" s="5"/>
      <c r="E72" s="28"/>
      <c r="F72" s="5">
        <f t="shared" si="24"/>
        <v>0</v>
      </c>
      <c r="G72" s="5">
        <v>197233500</v>
      </c>
      <c r="H72" s="5">
        <f t="shared" si="25"/>
        <v>197233500</v>
      </c>
    </row>
    <row r="73" spans="1:8" ht="99.75" customHeight="1" x14ac:dyDescent="0.25">
      <c r="A73" s="20"/>
      <c r="B73" s="4" t="s">
        <v>187</v>
      </c>
      <c r="C73" s="6" t="s">
        <v>199</v>
      </c>
      <c r="D73" s="5"/>
      <c r="E73" s="28"/>
      <c r="F73" s="5">
        <f t="shared" si="24"/>
        <v>0</v>
      </c>
      <c r="G73" s="5">
        <v>11280500</v>
      </c>
      <c r="H73" s="5">
        <f>F73+G73</f>
        <v>11280500</v>
      </c>
    </row>
    <row r="74" spans="1:8" ht="50.25" customHeight="1" x14ac:dyDescent="0.25">
      <c r="A74" s="20"/>
      <c r="B74" s="4" t="s">
        <v>175</v>
      </c>
      <c r="C74" s="6" t="s">
        <v>177</v>
      </c>
      <c r="D74" s="5"/>
      <c r="E74" s="28"/>
      <c r="F74" s="5">
        <f t="shared" si="24"/>
        <v>0</v>
      </c>
      <c r="G74" s="5">
        <v>5249806</v>
      </c>
      <c r="H74" s="5">
        <f t="shared" si="25"/>
        <v>5249806</v>
      </c>
    </row>
    <row r="75" spans="1:8" ht="34.5" customHeight="1" x14ac:dyDescent="0.25">
      <c r="A75" s="20"/>
      <c r="B75" s="17" t="s">
        <v>137</v>
      </c>
      <c r="C75" s="17" t="s">
        <v>138</v>
      </c>
      <c r="D75" s="1">
        <f>SUM(D76:D92)</f>
        <v>2344385400</v>
      </c>
      <c r="E75" s="1">
        <f>SUM(E76:E92)</f>
        <v>114506600</v>
      </c>
      <c r="F75" s="1">
        <f>SUM(F76:F92)</f>
        <v>2458892000</v>
      </c>
      <c r="G75" s="1">
        <f>SUM(G76:G92)</f>
        <v>187005600</v>
      </c>
      <c r="H75" s="1">
        <f>SUM(H76:H92)</f>
        <v>2645897600</v>
      </c>
    </row>
    <row r="76" spans="1:8" ht="71.25" customHeight="1" x14ac:dyDescent="0.25">
      <c r="A76" s="20"/>
      <c r="B76" s="4" t="s">
        <v>130</v>
      </c>
      <c r="C76" s="6" t="s">
        <v>76</v>
      </c>
      <c r="D76" s="5">
        <v>11880700</v>
      </c>
      <c r="E76" s="28"/>
      <c r="F76" s="5">
        <f>D76+E76</f>
        <v>11880700</v>
      </c>
      <c r="G76" s="28"/>
      <c r="H76" s="5">
        <f>F76+G76</f>
        <v>11880700</v>
      </c>
    </row>
    <row r="77" spans="1:8" ht="54" customHeight="1" x14ac:dyDescent="0.25">
      <c r="A77" s="20"/>
      <c r="B77" s="4" t="s">
        <v>108</v>
      </c>
      <c r="C77" s="6" t="s">
        <v>78</v>
      </c>
      <c r="D77" s="5">
        <v>7737400</v>
      </c>
      <c r="E77" s="28"/>
      <c r="F77" s="5">
        <f t="shared" ref="F77:F92" si="26">D77+E77</f>
        <v>7737400</v>
      </c>
      <c r="G77" s="28"/>
      <c r="H77" s="5">
        <f t="shared" ref="H77:H92" si="27">F77+G77</f>
        <v>7737400</v>
      </c>
    </row>
    <row r="78" spans="1:8" ht="50.25" customHeight="1" x14ac:dyDescent="0.25">
      <c r="A78" s="20"/>
      <c r="B78" s="4" t="s">
        <v>109</v>
      </c>
      <c r="C78" s="6" t="s">
        <v>77</v>
      </c>
      <c r="D78" s="5">
        <v>176051000</v>
      </c>
      <c r="E78" s="28"/>
      <c r="F78" s="5">
        <f t="shared" si="26"/>
        <v>176051000</v>
      </c>
      <c r="G78" s="28"/>
      <c r="H78" s="5">
        <f t="shared" si="27"/>
        <v>176051000</v>
      </c>
    </row>
    <row r="79" spans="1:8" ht="148.5" customHeight="1" x14ac:dyDescent="0.25">
      <c r="A79" s="20"/>
      <c r="B79" s="4" t="s">
        <v>145</v>
      </c>
      <c r="C79" s="6" t="s">
        <v>146</v>
      </c>
      <c r="D79" s="5">
        <v>36060200</v>
      </c>
      <c r="E79" s="28"/>
      <c r="F79" s="5">
        <f t="shared" si="26"/>
        <v>36060200</v>
      </c>
      <c r="G79" s="28"/>
      <c r="H79" s="5">
        <f t="shared" si="27"/>
        <v>36060200</v>
      </c>
    </row>
    <row r="80" spans="1:8" ht="115.5" customHeight="1" x14ac:dyDescent="0.25">
      <c r="A80" s="20"/>
      <c r="B80" s="4" t="s">
        <v>147</v>
      </c>
      <c r="C80" s="6" t="s">
        <v>148</v>
      </c>
      <c r="D80" s="5">
        <v>23559300</v>
      </c>
      <c r="E80" s="28"/>
      <c r="F80" s="5">
        <f t="shared" si="26"/>
        <v>23559300</v>
      </c>
      <c r="G80" s="28"/>
      <c r="H80" s="5">
        <f t="shared" si="27"/>
        <v>23559300</v>
      </c>
    </row>
    <row r="81" spans="1:8" ht="100.5" customHeight="1" x14ac:dyDescent="0.25">
      <c r="A81" s="20"/>
      <c r="B81" s="4" t="s">
        <v>123</v>
      </c>
      <c r="C81" s="6" t="s">
        <v>93</v>
      </c>
      <c r="D81" s="5">
        <v>30786300</v>
      </c>
      <c r="E81" s="28"/>
      <c r="F81" s="5">
        <f t="shared" si="26"/>
        <v>30786300</v>
      </c>
      <c r="G81" s="28"/>
      <c r="H81" s="5">
        <f t="shared" si="27"/>
        <v>30786300</v>
      </c>
    </row>
    <row r="82" spans="1:8" ht="99.75" customHeight="1" x14ac:dyDescent="0.25">
      <c r="A82" s="20"/>
      <c r="B82" s="4" t="s">
        <v>154</v>
      </c>
      <c r="C82" s="6" t="s">
        <v>88</v>
      </c>
      <c r="D82" s="5">
        <v>108794000</v>
      </c>
      <c r="E82" s="28"/>
      <c r="F82" s="5">
        <f t="shared" si="26"/>
        <v>108794000</v>
      </c>
      <c r="G82" s="28"/>
      <c r="H82" s="5">
        <f t="shared" si="27"/>
        <v>108794000</v>
      </c>
    </row>
    <row r="83" spans="1:8" ht="83.25" customHeight="1" x14ac:dyDescent="0.25">
      <c r="A83" s="20"/>
      <c r="B83" s="4" t="s">
        <v>157</v>
      </c>
      <c r="C83" s="6" t="s">
        <v>143</v>
      </c>
      <c r="D83" s="5">
        <v>30200</v>
      </c>
      <c r="E83" s="28"/>
      <c r="F83" s="5">
        <f t="shared" si="26"/>
        <v>30200</v>
      </c>
      <c r="G83" s="28"/>
      <c r="H83" s="5">
        <f t="shared" si="27"/>
        <v>30200</v>
      </c>
    </row>
    <row r="84" spans="1:8" ht="51.75" customHeight="1" x14ac:dyDescent="0.25">
      <c r="A84" s="20"/>
      <c r="B84" s="4" t="s">
        <v>110</v>
      </c>
      <c r="C84" s="6" t="s">
        <v>75</v>
      </c>
      <c r="D84" s="5">
        <v>1077588800</v>
      </c>
      <c r="E84" s="28"/>
      <c r="F84" s="5">
        <f t="shared" si="26"/>
        <v>1077588800</v>
      </c>
      <c r="G84" s="28"/>
      <c r="H84" s="5">
        <f t="shared" si="27"/>
        <v>1077588800</v>
      </c>
    </row>
    <row r="85" spans="1:8" ht="65.25" customHeight="1" x14ac:dyDescent="0.25">
      <c r="A85" s="20"/>
      <c r="B85" s="4" t="s">
        <v>118</v>
      </c>
      <c r="C85" s="6" t="s">
        <v>79</v>
      </c>
      <c r="D85" s="5">
        <v>7590500</v>
      </c>
      <c r="E85" s="28"/>
      <c r="F85" s="5">
        <f t="shared" si="26"/>
        <v>7590500</v>
      </c>
      <c r="G85" s="28"/>
      <c r="H85" s="5">
        <f t="shared" si="27"/>
        <v>7590500</v>
      </c>
    </row>
    <row r="86" spans="1:8" ht="117" customHeight="1" x14ac:dyDescent="0.25">
      <c r="A86" s="20"/>
      <c r="B86" s="4" t="s">
        <v>121</v>
      </c>
      <c r="C86" s="6" t="s">
        <v>144</v>
      </c>
      <c r="D86" s="5">
        <v>6207400</v>
      </c>
      <c r="E86" s="28"/>
      <c r="F86" s="5">
        <f t="shared" si="26"/>
        <v>6207400</v>
      </c>
      <c r="G86" s="28"/>
      <c r="H86" s="5">
        <f t="shared" si="27"/>
        <v>6207400</v>
      </c>
    </row>
    <row r="87" spans="1:8" ht="84" customHeight="1" x14ac:dyDescent="0.25">
      <c r="A87" s="20"/>
      <c r="B87" s="4" t="s">
        <v>153</v>
      </c>
      <c r="C87" s="6" t="s">
        <v>101</v>
      </c>
      <c r="D87" s="5">
        <v>178600</v>
      </c>
      <c r="E87" s="28"/>
      <c r="F87" s="5">
        <f t="shared" si="26"/>
        <v>178600</v>
      </c>
      <c r="G87" s="28"/>
      <c r="H87" s="5">
        <f t="shared" si="27"/>
        <v>178600</v>
      </c>
    </row>
    <row r="88" spans="1:8" ht="69" customHeight="1" x14ac:dyDescent="0.25">
      <c r="A88" s="20"/>
      <c r="B88" s="4" t="s">
        <v>119</v>
      </c>
      <c r="C88" s="6" t="s">
        <v>120</v>
      </c>
      <c r="D88" s="5">
        <v>462493100</v>
      </c>
      <c r="E88" s="28"/>
      <c r="F88" s="5">
        <f t="shared" si="26"/>
        <v>462493100</v>
      </c>
      <c r="G88" s="28"/>
      <c r="H88" s="5">
        <f t="shared" si="27"/>
        <v>462493100</v>
      </c>
    </row>
    <row r="89" spans="1:8" ht="132" customHeight="1" x14ac:dyDescent="0.25">
      <c r="A89" s="20"/>
      <c r="B89" s="4" t="s">
        <v>122</v>
      </c>
      <c r="C89" s="6" t="s">
        <v>92</v>
      </c>
      <c r="D89" s="5">
        <v>375856500</v>
      </c>
      <c r="E89" s="28"/>
      <c r="F89" s="5">
        <f t="shared" si="26"/>
        <v>375856500</v>
      </c>
      <c r="G89" s="28"/>
      <c r="H89" s="5">
        <f t="shared" si="27"/>
        <v>375856500</v>
      </c>
    </row>
    <row r="90" spans="1:8" ht="150" customHeight="1" x14ac:dyDescent="0.25">
      <c r="A90" s="20"/>
      <c r="B90" s="4" t="s">
        <v>188</v>
      </c>
      <c r="C90" s="6" t="s">
        <v>189</v>
      </c>
      <c r="D90" s="5"/>
      <c r="E90" s="28"/>
      <c r="F90" s="5">
        <f t="shared" si="26"/>
        <v>0</v>
      </c>
      <c r="G90" s="5">
        <v>187005600</v>
      </c>
      <c r="H90" s="5">
        <f t="shared" si="27"/>
        <v>187005600</v>
      </c>
    </row>
    <row r="91" spans="1:8" ht="69" customHeight="1" x14ac:dyDescent="0.25">
      <c r="A91" s="20"/>
      <c r="B91" s="4" t="s">
        <v>111</v>
      </c>
      <c r="C91" s="6" t="s">
        <v>102</v>
      </c>
      <c r="D91" s="5">
        <v>19571400</v>
      </c>
      <c r="E91" s="28"/>
      <c r="F91" s="5">
        <f t="shared" si="26"/>
        <v>19571400</v>
      </c>
      <c r="G91" s="28"/>
      <c r="H91" s="5">
        <f t="shared" si="27"/>
        <v>19571400</v>
      </c>
    </row>
    <row r="92" spans="1:8" ht="36.75" customHeight="1" x14ac:dyDescent="0.25">
      <c r="A92" s="20"/>
      <c r="B92" s="4" t="s">
        <v>149</v>
      </c>
      <c r="C92" s="6" t="s">
        <v>150</v>
      </c>
      <c r="D92" s="5"/>
      <c r="E92" s="33">
        <v>114506600</v>
      </c>
      <c r="F92" s="5">
        <f t="shared" si="26"/>
        <v>114506600</v>
      </c>
      <c r="G92" s="28"/>
      <c r="H92" s="5">
        <f t="shared" si="27"/>
        <v>114506600</v>
      </c>
    </row>
    <row r="93" spans="1:8" ht="19.5" customHeight="1" x14ac:dyDescent="0.25">
      <c r="A93" s="20"/>
      <c r="B93" s="8" t="s">
        <v>156</v>
      </c>
      <c r="C93" s="8" t="s">
        <v>80</v>
      </c>
      <c r="D93" s="2">
        <f>SUM(D94:D97)</f>
        <v>83297500</v>
      </c>
      <c r="E93" s="2">
        <f>SUM(E94:E97)</f>
        <v>0</v>
      </c>
      <c r="F93" s="2">
        <f>SUM(F94:F99)</f>
        <v>683297500</v>
      </c>
      <c r="G93" s="2">
        <f>SUM(G94:G99)</f>
        <v>645400000</v>
      </c>
      <c r="H93" s="2">
        <f>SUM(H94:H99)</f>
        <v>1328697500</v>
      </c>
    </row>
    <row r="94" spans="1:8" ht="66" customHeight="1" x14ac:dyDescent="0.25">
      <c r="A94" s="20"/>
      <c r="B94" s="4" t="s">
        <v>190</v>
      </c>
      <c r="C94" s="6" t="s">
        <v>191</v>
      </c>
      <c r="D94" s="5"/>
      <c r="E94" s="28"/>
      <c r="F94" s="5">
        <f>D94+E94</f>
        <v>0</v>
      </c>
      <c r="G94" s="5">
        <v>20400000</v>
      </c>
      <c r="H94" s="5">
        <f>F94+G94</f>
        <v>20400000</v>
      </c>
    </row>
    <row r="95" spans="1:8" ht="83.25" customHeight="1" x14ac:dyDescent="0.25">
      <c r="A95" s="20"/>
      <c r="B95" s="4" t="s">
        <v>131</v>
      </c>
      <c r="C95" s="6" t="s">
        <v>151</v>
      </c>
      <c r="D95" s="5">
        <v>7920800</v>
      </c>
      <c r="E95" s="28"/>
      <c r="F95" s="5">
        <f>D95+E95</f>
        <v>7920800</v>
      </c>
      <c r="G95" s="28"/>
      <c r="H95" s="5">
        <f>F95+G95</f>
        <v>7920800</v>
      </c>
    </row>
    <row r="96" spans="1:8" ht="67.5" customHeight="1" x14ac:dyDescent="0.25">
      <c r="A96" s="20"/>
      <c r="B96" s="4" t="s">
        <v>132</v>
      </c>
      <c r="C96" s="6" t="s">
        <v>152</v>
      </c>
      <c r="D96" s="5">
        <v>3244200</v>
      </c>
      <c r="E96" s="28"/>
      <c r="F96" s="5">
        <f t="shared" ref="F96:F98" si="28">D96+E96</f>
        <v>3244200</v>
      </c>
      <c r="G96" s="28"/>
      <c r="H96" s="5">
        <f t="shared" ref="H96:H99" si="29">F96+G96</f>
        <v>3244200</v>
      </c>
    </row>
    <row r="97" spans="1:8" ht="68.25" customHeight="1" x14ac:dyDescent="0.25">
      <c r="A97" s="20"/>
      <c r="B97" s="4" t="s">
        <v>124</v>
      </c>
      <c r="C97" s="4" t="s">
        <v>125</v>
      </c>
      <c r="D97" s="5">
        <v>72132500</v>
      </c>
      <c r="E97" s="28"/>
      <c r="F97" s="5">
        <f t="shared" si="28"/>
        <v>72132500</v>
      </c>
      <c r="G97" s="28"/>
      <c r="H97" s="5">
        <f t="shared" si="29"/>
        <v>72132500</v>
      </c>
    </row>
    <row r="98" spans="1:8" ht="50.25" customHeight="1" x14ac:dyDescent="0.25">
      <c r="A98" s="20"/>
      <c r="B98" s="4" t="s">
        <v>195</v>
      </c>
      <c r="C98" s="4" t="s">
        <v>196</v>
      </c>
      <c r="D98" s="5"/>
      <c r="E98" s="28"/>
      <c r="F98" s="5">
        <f t="shared" si="28"/>
        <v>0</v>
      </c>
      <c r="G98" s="5">
        <v>625000000</v>
      </c>
      <c r="H98" s="5">
        <f t="shared" si="29"/>
        <v>625000000</v>
      </c>
    </row>
    <row r="99" spans="1:8" ht="51.75" customHeight="1" x14ac:dyDescent="0.25">
      <c r="A99" s="20"/>
      <c r="B99" s="4" t="s">
        <v>161</v>
      </c>
      <c r="C99" s="4" t="s">
        <v>162</v>
      </c>
      <c r="D99" s="5"/>
      <c r="E99" s="28"/>
      <c r="F99" s="5">
        <v>600000000</v>
      </c>
      <c r="G99" s="28"/>
      <c r="H99" s="5">
        <f t="shared" si="29"/>
        <v>600000000</v>
      </c>
    </row>
    <row r="100" spans="1:8" ht="49.5" customHeight="1" x14ac:dyDescent="0.25">
      <c r="A100" s="20"/>
      <c r="B100" s="8" t="s">
        <v>90</v>
      </c>
      <c r="C100" s="8" t="s">
        <v>91</v>
      </c>
      <c r="D100" s="9">
        <f>D101</f>
        <v>26149000</v>
      </c>
      <c r="E100" s="9">
        <f t="shared" ref="E100:H100" si="30">E101</f>
        <v>0</v>
      </c>
      <c r="F100" s="9">
        <f>F101</f>
        <v>26149000</v>
      </c>
      <c r="G100" s="9">
        <f t="shared" si="30"/>
        <v>278398235</v>
      </c>
      <c r="H100" s="9">
        <f t="shared" si="30"/>
        <v>304547235</v>
      </c>
    </row>
    <row r="101" spans="1:8" ht="66.75" customHeight="1" x14ac:dyDescent="0.25">
      <c r="A101" s="20"/>
      <c r="B101" s="8" t="s">
        <v>81</v>
      </c>
      <c r="C101" s="8" t="s">
        <v>82</v>
      </c>
      <c r="D101" s="9">
        <f>SUM(D102:D102)</f>
        <v>26149000</v>
      </c>
      <c r="E101" s="9">
        <f t="shared" ref="E101" si="31">SUM(E102:E102)</f>
        <v>0</v>
      </c>
      <c r="F101" s="9">
        <f>SUM(F102:F102)</f>
        <v>26149000</v>
      </c>
      <c r="G101" s="9">
        <f>SUM(G102:G102)</f>
        <v>278398235</v>
      </c>
      <c r="H101" s="9">
        <f>SUM(H102:H102)</f>
        <v>304547235</v>
      </c>
    </row>
    <row r="102" spans="1:8" ht="115.5" customHeight="1" x14ac:dyDescent="0.25">
      <c r="A102" s="20"/>
      <c r="B102" s="26" t="s">
        <v>94</v>
      </c>
      <c r="C102" s="26" t="s">
        <v>95</v>
      </c>
      <c r="D102" s="27">
        <v>26149000</v>
      </c>
      <c r="E102" s="28"/>
      <c r="F102" s="27">
        <f>D102+E102</f>
        <v>26149000</v>
      </c>
      <c r="G102" s="27">
        <v>278398235</v>
      </c>
      <c r="H102" s="27">
        <f>F102+G102</f>
        <v>304547235</v>
      </c>
    </row>
    <row r="103" spans="1:8" ht="19.5" customHeight="1" x14ac:dyDescent="0.25">
      <c r="A103" s="20"/>
      <c r="B103" s="41" t="s">
        <v>87</v>
      </c>
      <c r="C103" s="41"/>
      <c r="D103" s="2">
        <f>SUM(D8,D49)</f>
        <v>52196603900</v>
      </c>
      <c r="E103" s="2">
        <f t="shared" ref="E103" si="32">SUM(E8,E49)</f>
        <v>-1326713400</v>
      </c>
      <c r="F103" s="2">
        <f>SUM(F8,F49)</f>
        <v>51469890500</v>
      </c>
      <c r="G103" s="2">
        <f t="shared" ref="G103:H103" si="33">SUM(G8,G49)</f>
        <v>3582922541</v>
      </c>
      <c r="H103" s="2">
        <f t="shared" si="33"/>
        <v>55052813041</v>
      </c>
    </row>
  </sheetData>
  <mergeCells count="2">
    <mergeCell ref="B103:C103"/>
    <mergeCell ref="B5:H5"/>
  </mergeCells>
  <phoneticPr fontId="0" type="noConversion"/>
  <printOptions horizontalCentered="1"/>
  <pageMargins left="0.78740157480314965" right="0.39370078740157483" top="0.98425196850393704" bottom="0.78740157480314965" header="0.39370078740157483" footer="0.5118110236220472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Лобода Инна Анатольевна</cp:lastModifiedBy>
  <cp:lastPrinted>2017-02-01T07:30:01Z</cp:lastPrinted>
  <dcterms:created xsi:type="dcterms:W3CDTF">2010-10-13T08:18:32Z</dcterms:created>
  <dcterms:modified xsi:type="dcterms:W3CDTF">2017-02-01T07:32:53Z</dcterms:modified>
</cp:coreProperties>
</file>