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3890" yWindow="60" windowWidth="14985" windowHeight="12585"/>
  </bookViews>
  <sheets>
    <sheet name="Лист1" sheetId="1" r:id="rId1"/>
  </sheets>
  <definedNames>
    <definedName name="_xlnm.Print_Titles" localSheetId="0">Лист1!$9:$9</definedName>
    <definedName name="_xlnm.Print_Area" localSheetId="0">Лист1!$B$1:$R$144</definedName>
  </definedNames>
  <calcPr calcId="145621"/>
</workbook>
</file>

<file path=xl/calcChain.xml><?xml version="1.0" encoding="utf-8"?>
<calcChain xmlns="http://schemas.openxmlformats.org/spreadsheetml/2006/main">
  <c r="R143" i="1" l="1"/>
  <c r="R142" i="1"/>
  <c r="Q141" i="1"/>
  <c r="R141" i="1" s="1"/>
  <c r="R139" i="1"/>
  <c r="R138" i="1"/>
  <c r="R137" i="1"/>
  <c r="R136" i="1"/>
  <c r="Q136" i="1"/>
  <c r="Q135" i="1"/>
  <c r="R135" i="1" s="1"/>
  <c r="R134" i="1"/>
  <c r="Q133" i="1"/>
  <c r="R133" i="1" s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Q119" i="1"/>
  <c r="R119" i="1" s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R103" i="1"/>
  <c r="R102" i="1"/>
  <c r="R101" i="1"/>
  <c r="R100" i="1"/>
  <c r="R99" i="1"/>
  <c r="R98" i="1"/>
  <c r="R97" i="1"/>
  <c r="R96" i="1"/>
  <c r="R95" i="1"/>
  <c r="R94" i="1"/>
  <c r="R93" i="1"/>
  <c r="R92" i="1"/>
  <c r="Q91" i="1"/>
  <c r="R91" i="1" s="1"/>
  <c r="R90" i="1"/>
  <c r="R89" i="1"/>
  <c r="R88" i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R71" i="1"/>
  <c r="R70" i="1"/>
  <c r="R69" i="1"/>
  <c r="R68" i="1"/>
  <c r="R67" i="1"/>
  <c r="R66" i="1"/>
  <c r="R65" i="1"/>
  <c r="R64" i="1"/>
  <c r="R63" i="1"/>
  <c r="R62" i="1"/>
  <c r="R61" i="1"/>
  <c r="R60" i="1"/>
  <c r="R59" i="1"/>
  <c r="R58" i="1"/>
  <c r="Q57" i="1"/>
  <c r="R57" i="1" s="1"/>
  <c r="R56" i="1"/>
  <c r="R55" i="1"/>
  <c r="R54" i="1"/>
  <c r="R53" i="1"/>
  <c r="Q53" i="1"/>
  <c r="R50" i="1"/>
  <c r="Q49" i="1"/>
  <c r="R49" i="1" s="1"/>
  <c r="R48" i="1"/>
  <c r="R47" i="1"/>
  <c r="Q46" i="1"/>
  <c r="R46" i="1" s="1"/>
  <c r="R45" i="1"/>
  <c r="R44" i="1"/>
  <c r="Q43" i="1"/>
  <c r="R43" i="1" s="1"/>
  <c r="R42" i="1"/>
  <c r="R41" i="1"/>
  <c r="Q40" i="1"/>
  <c r="R40" i="1" s="1"/>
  <c r="R39" i="1"/>
  <c r="R38" i="1"/>
  <c r="R37" i="1"/>
  <c r="R36" i="1"/>
  <c r="Q36" i="1"/>
  <c r="R35" i="1"/>
  <c r="Q34" i="1"/>
  <c r="R34" i="1" s="1"/>
  <c r="R33" i="1"/>
  <c r="R32" i="1"/>
  <c r="R31" i="1"/>
  <c r="Q30" i="1"/>
  <c r="R30" i="1" s="1"/>
  <c r="R29" i="1"/>
  <c r="R28" i="1"/>
  <c r="Q27" i="1"/>
  <c r="R27" i="1" s="1"/>
  <c r="R26" i="1"/>
  <c r="Q25" i="1"/>
  <c r="R25" i="1" s="1"/>
  <c r="R24" i="1"/>
  <c r="Q23" i="1"/>
  <c r="R23" i="1" s="1"/>
  <c r="R22" i="1"/>
  <c r="R21" i="1"/>
  <c r="R20" i="1"/>
  <c r="Q19" i="1"/>
  <c r="R19" i="1" s="1"/>
  <c r="R18" i="1"/>
  <c r="Q17" i="1"/>
  <c r="R17" i="1" s="1"/>
  <c r="R16" i="1"/>
  <c r="R15" i="1"/>
  <c r="Q15" i="1"/>
  <c r="R14" i="1"/>
  <c r="R13" i="1"/>
  <c r="Q12" i="1"/>
  <c r="R12" i="1" s="1"/>
  <c r="Q11" i="1"/>
  <c r="R11" i="1" s="1"/>
  <c r="Q52" i="1" l="1"/>
  <c r="R52" i="1" s="1"/>
  <c r="Q10" i="1"/>
  <c r="Q140" i="1"/>
  <c r="R140" i="1" s="1"/>
  <c r="D135" i="1"/>
  <c r="E135" i="1"/>
  <c r="G135" i="1"/>
  <c r="I135" i="1"/>
  <c r="K135" i="1"/>
  <c r="M135" i="1"/>
  <c r="O135" i="1"/>
  <c r="R10" i="1" l="1"/>
  <c r="Q51" i="1"/>
  <c r="R51" i="1" s="1"/>
  <c r="F135" i="1"/>
  <c r="H135" i="1"/>
  <c r="J135" i="1" s="1"/>
  <c r="L135" i="1" s="1"/>
  <c r="N135" i="1" s="1"/>
  <c r="P135" i="1" s="1"/>
  <c r="O51" i="1"/>
  <c r="O119" i="1"/>
  <c r="Q144" i="1" l="1"/>
  <c r="R144" i="1" s="1"/>
  <c r="P140" i="1"/>
  <c r="P141" i="1"/>
  <c r="P142" i="1"/>
  <c r="P143" i="1"/>
  <c r="O133" i="1" l="1"/>
  <c r="O91" i="1"/>
  <c r="O57" i="1"/>
  <c r="O52" i="1" l="1"/>
  <c r="O141" i="1" l="1"/>
  <c r="O140" i="1"/>
  <c r="P133" i="1" l="1"/>
  <c r="P134" i="1"/>
  <c r="P132" i="1"/>
  <c r="P123" i="1"/>
  <c r="P90" i="1"/>
  <c r="O60" i="1"/>
  <c r="P81" i="1" l="1"/>
  <c r="P67" i="1"/>
  <c r="P59" i="1" l="1"/>
  <c r="P139" i="1" l="1"/>
  <c r="P138" i="1"/>
  <c r="P137" i="1"/>
  <c r="P136" i="1"/>
  <c r="O136" i="1"/>
  <c r="P131" i="1"/>
  <c r="P130" i="1"/>
  <c r="P129" i="1"/>
  <c r="P128" i="1"/>
  <c r="P127" i="1"/>
  <c r="P126" i="1"/>
  <c r="P125" i="1"/>
  <c r="P124" i="1"/>
  <c r="P122" i="1"/>
  <c r="P121" i="1"/>
  <c r="P120" i="1"/>
  <c r="P119" i="1"/>
  <c r="P118" i="1"/>
  <c r="P117" i="1"/>
  <c r="P116" i="1"/>
  <c r="P115" i="1"/>
  <c r="P114" i="1"/>
  <c r="P113" i="1"/>
  <c r="P112" i="1"/>
  <c r="P111" i="1"/>
  <c r="P110" i="1"/>
  <c r="P109" i="1"/>
  <c r="P108" i="1"/>
  <c r="P107" i="1"/>
  <c r="P106" i="1"/>
  <c r="P105" i="1"/>
  <c r="P104" i="1"/>
  <c r="P103" i="1"/>
  <c r="P102" i="1"/>
  <c r="P101" i="1"/>
  <c r="P100" i="1"/>
  <c r="P99" i="1"/>
  <c r="P98" i="1"/>
  <c r="P97" i="1"/>
  <c r="P96" i="1"/>
  <c r="P95" i="1"/>
  <c r="P94" i="1"/>
  <c r="P93" i="1"/>
  <c r="P92" i="1"/>
  <c r="P91" i="1"/>
  <c r="P89" i="1"/>
  <c r="P88" i="1"/>
  <c r="P87" i="1"/>
  <c r="P86" i="1"/>
  <c r="P85" i="1"/>
  <c r="P84" i="1"/>
  <c r="P83" i="1"/>
  <c r="P82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6" i="1"/>
  <c r="P65" i="1"/>
  <c r="P64" i="1"/>
  <c r="P63" i="1"/>
  <c r="P62" i="1"/>
  <c r="P61" i="1"/>
  <c r="P60" i="1"/>
  <c r="P58" i="1"/>
  <c r="P56" i="1"/>
  <c r="P55" i="1"/>
  <c r="P54" i="1"/>
  <c r="O53" i="1"/>
  <c r="P50" i="1"/>
  <c r="O49" i="1"/>
  <c r="P49" i="1" s="1"/>
  <c r="P48" i="1"/>
  <c r="P47" i="1"/>
  <c r="O46" i="1"/>
  <c r="P46" i="1" s="1"/>
  <c r="P45" i="1"/>
  <c r="P44" i="1"/>
  <c r="O43" i="1"/>
  <c r="P43" i="1" s="1"/>
  <c r="P42" i="1"/>
  <c r="P41" i="1"/>
  <c r="O40" i="1"/>
  <c r="P40" i="1" s="1"/>
  <c r="P39" i="1"/>
  <c r="P38" i="1"/>
  <c r="P37" i="1"/>
  <c r="O36" i="1"/>
  <c r="P36" i="1" s="1"/>
  <c r="P35" i="1"/>
  <c r="O34" i="1"/>
  <c r="P34" i="1" s="1"/>
  <c r="P33" i="1"/>
  <c r="P32" i="1"/>
  <c r="P31" i="1"/>
  <c r="O30" i="1"/>
  <c r="P30" i="1" s="1"/>
  <c r="P29" i="1"/>
  <c r="P28" i="1"/>
  <c r="O27" i="1"/>
  <c r="P27" i="1" s="1"/>
  <c r="P26" i="1"/>
  <c r="O25" i="1"/>
  <c r="P25" i="1" s="1"/>
  <c r="P24" i="1"/>
  <c r="P23" i="1"/>
  <c r="O23" i="1"/>
  <c r="P22" i="1"/>
  <c r="P21" i="1"/>
  <c r="P20" i="1"/>
  <c r="O19" i="1"/>
  <c r="P19" i="1" s="1"/>
  <c r="P18" i="1"/>
  <c r="P17" i="1"/>
  <c r="O17" i="1"/>
  <c r="P16" i="1"/>
  <c r="O15" i="1"/>
  <c r="P15" i="1" s="1"/>
  <c r="P14" i="1"/>
  <c r="P13" i="1"/>
  <c r="O12" i="1"/>
  <c r="O11" i="1" s="1"/>
  <c r="P57" i="1" l="1"/>
  <c r="P51" i="1"/>
  <c r="P11" i="1"/>
  <c r="O10" i="1"/>
  <c r="P12" i="1"/>
  <c r="P53" i="1"/>
  <c r="I51" i="1"/>
  <c r="I52" i="1"/>
  <c r="P52" i="1" l="1"/>
  <c r="O144" i="1"/>
  <c r="P144" i="1" s="1"/>
  <c r="P10" i="1"/>
  <c r="N139" i="1"/>
  <c r="N138" i="1"/>
  <c r="N137" i="1"/>
  <c r="M136" i="1"/>
  <c r="N136" i="1" s="1"/>
  <c r="N131" i="1"/>
  <c r="N130" i="1"/>
  <c r="N129" i="1"/>
  <c r="N128" i="1"/>
  <c r="N127" i="1"/>
  <c r="N126" i="1"/>
  <c r="N125" i="1"/>
  <c r="N124" i="1"/>
  <c r="N122" i="1"/>
  <c r="N121" i="1"/>
  <c r="N120" i="1"/>
  <c r="M119" i="1"/>
  <c r="N119" i="1" s="1"/>
  <c r="N118" i="1"/>
  <c r="N117" i="1"/>
  <c r="N116" i="1"/>
  <c r="N115" i="1"/>
  <c r="N110" i="1"/>
  <c r="N109" i="1"/>
  <c r="N108" i="1"/>
  <c r="N107" i="1"/>
  <c r="N106" i="1"/>
  <c r="N105" i="1"/>
  <c r="N104" i="1"/>
  <c r="N103" i="1"/>
  <c r="N102" i="1"/>
  <c r="N101" i="1"/>
  <c r="N100" i="1"/>
  <c r="N99" i="1"/>
  <c r="N98" i="1"/>
  <c r="N97" i="1"/>
  <c r="N96" i="1"/>
  <c r="N95" i="1"/>
  <c r="N94" i="1"/>
  <c r="N93" i="1"/>
  <c r="N92" i="1"/>
  <c r="M91" i="1"/>
  <c r="N89" i="1"/>
  <c r="N88" i="1"/>
  <c r="N87" i="1"/>
  <c r="N86" i="1"/>
  <c r="N85" i="1"/>
  <c r="N84" i="1"/>
  <c r="N83" i="1"/>
  <c r="N82" i="1"/>
  <c r="N80" i="1"/>
  <c r="N79" i="1"/>
  <c r="N78" i="1"/>
  <c r="N77" i="1"/>
  <c r="N76" i="1"/>
  <c r="N75" i="1"/>
  <c r="N74" i="1"/>
  <c r="N73" i="1"/>
  <c r="N72" i="1"/>
  <c r="N71" i="1"/>
  <c r="N70" i="1"/>
  <c r="N69" i="1"/>
  <c r="N68" i="1"/>
  <c r="N66" i="1"/>
  <c r="N65" i="1"/>
  <c r="N64" i="1"/>
  <c r="N63" i="1"/>
  <c r="N62" i="1"/>
  <c r="N61" i="1"/>
  <c r="N60" i="1"/>
  <c r="N58" i="1"/>
  <c r="M57" i="1"/>
  <c r="N57" i="1" s="1"/>
  <c r="N56" i="1"/>
  <c r="N55" i="1"/>
  <c r="N54" i="1"/>
  <c r="N53" i="1"/>
  <c r="M53" i="1"/>
  <c r="N50" i="1"/>
  <c r="N49" i="1"/>
  <c r="M49" i="1"/>
  <c r="N48" i="1"/>
  <c r="N47" i="1"/>
  <c r="N46" i="1"/>
  <c r="M46" i="1"/>
  <c r="N45" i="1"/>
  <c r="N44" i="1"/>
  <c r="M43" i="1"/>
  <c r="N43" i="1" s="1"/>
  <c r="N42" i="1"/>
  <c r="N41" i="1"/>
  <c r="M40" i="1"/>
  <c r="N40" i="1" s="1"/>
  <c r="N39" i="1"/>
  <c r="N38" i="1"/>
  <c r="N37" i="1"/>
  <c r="N36" i="1"/>
  <c r="M36" i="1"/>
  <c r="N35" i="1"/>
  <c r="M34" i="1"/>
  <c r="M27" i="1" s="1"/>
  <c r="N27" i="1" s="1"/>
  <c r="N33" i="1"/>
  <c r="N32" i="1"/>
  <c r="N31" i="1"/>
  <c r="N30" i="1"/>
  <c r="M30" i="1"/>
  <c r="N29" i="1"/>
  <c r="N28" i="1"/>
  <c r="N26" i="1"/>
  <c r="M25" i="1"/>
  <c r="N25" i="1" s="1"/>
  <c r="N24" i="1"/>
  <c r="M23" i="1"/>
  <c r="N23" i="1" s="1"/>
  <c r="N22" i="1"/>
  <c r="N21" i="1"/>
  <c r="N20" i="1"/>
  <c r="M19" i="1"/>
  <c r="N19" i="1" s="1"/>
  <c r="N18" i="1"/>
  <c r="M17" i="1"/>
  <c r="N17" i="1" s="1"/>
  <c r="N16" i="1"/>
  <c r="N15" i="1"/>
  <c r="M15" i="1"/>
  <c r="N14" i="1"/>
  <c r="N13" i="1"/>
  <c r="N12" i="1"/>
  <c r="M12" i="1"/>
  <c r="M11" i="1" s="1"/>
  <c r="M10" i="1" s="1"/>
  <c r="M52" i="1" l="1"/>
  <c r="M51" i="1" s="1"/>
  <c r="N10" i="1"/>
  <c r="N11" i="1"/>
  <c r="N34" i="1"/>
  <c r="L70" i="1"/>
  <c r="K63" i="1"/>
  <c r="M144" i="1" l="1"/>
  <c r="K136" i="1"/>
  <c r="K119" i="1"/>
  <c r="L129" i="1"/>
  <c r="L130" i="1"/>
  <c r="L131" i="1"/>
  <c r="L127" i="1"/>
  <c r="L126" i="1"/>
  <c r="L86" i="1"/>
  <c r="L71" i="1"/>
  <c r="L61" i="1"/>
  <c r="L85" i="1" l="1"/>
  <c r="L83" i="1"/>
  <c r="L80" i="1"/>
  <c r="L76" i="1"/>
  <c r="L74" i="1"/>
  <c r="L64" i="1"/>
  <c r="L63" i="1"/>
  <c r="K57" i="1" l="1"/>
  <c r="L89" i="1"/>
  <c r="I47" i="1" l="1"/>
  <c r="K91" i="1" l="1"/>
  <c r="K53" i="1"/>
  <c r="K52" i="1" s="1"/>
  <c r="K51" i="1" s="1"/>
  <c r="K49" i="1"/>
  <c r="K46" i="1"/>
  <c r="K43" i="1"/>
  <c r="K40" i="1"/>
  <c r="K36" i="1"/>
  <c r="K34" i="1"/>
  <c r="K30" i="1"/>
  <c r="K27" i="1"/>
  <c r="K25" i="1"/>
  <c r="K23" i="1"/>
  <c r="K19" i="1"/>
  <c r="K17" i="1"/>
  <c r="K15" i="1"/>
  <c r="K12" i="1"/>
  <c r="K11" i="1" s="1"/>
  <c r="K10" i="1" l="1"/>
  <c r="J65" i="1"/>
  <c r="L65" i="1" s="1"/>
  <c r="I136" i="1" l="1"/>
  <c r="I119" i="1"/>
  <c r="I91" i="1"/>
  <c r="I57" i="1"/>
  <c r="I53" i="1"/>
  <c r="I12" i="1"/>
  <c r="I11" i="1" s="1"/>
  <c r="I49" i="1"/>
  <c r="I46" i="1"/>
  <c r="I43" i="1"/>
  <c r="I40" i="1"/>
  <c r="I36" i="1"/>
  <c r="I34" i="1"/>
  <c r="I30" i="1"/>
  <c r="I25" i="1"/>
  <c r="I23" i="1"/>
  <c r="I19" i="1"/>
  <c r="I17" i="1"/>
  <c r="I15" i="1"/>
  <c r="I27" i="1" l="1"/>
  <c r="K144" i="1"/>
  <c r="H60" i="1"/>
  <c r="J60" i="1" s="1"/>
  <c r="L60" i="1" s="1"/>
  <c r="I10" i="1" l="1"/>
  <c r="I144" i="1" l="1"/>
  <c r="G88" i="1"/>
  <c r="G57" i="1" s="1"/>
  <c r="H75" i="1" l="1"/>
  <c r="J75" i="1" s="1"/>
  <c r="L75" i="1" s="1"/>
  <c r="G91" i="1" l="1"/>
  <c r="G119" i="1"/>
  <c r="H125" i="1"/>
  <c r="J125" i="1" s="1"/>
  <c r="L125" i="1" s="1"/>
  <c r="H87" i="1" l="1"/>
  <c r="J87" i="1" s="1"/>
  <c r="L87" i="1" s="1"/>
  <c r="H88" i="1"/>
  <c r="J88" i="1" s="1"/>
  <c r="L88" i="1" s="1"/>
  <c r="G138" i="1" l="1"/>
  <c r="H138" i="1" s="1"/>
  <c r="J138" i="1" s="1"/>
  <c r="L138" i="1" s="1"/>
  <c r="H77" i="1" l="1"/>
  <c r="J77" i="1" s="1"/>
  <c r="L77" i="1" s="1"/>
  <c r="H78" i="1"/>
  <c r="J78" i="1" s="1"/>
  <c r="L78" i="1" s="1"/>
  <c r="H79" i="1"/>
  <c r="J79" i="1" s="1"/>
  <c r="L79" i="1" s="1"/>
  <c r="H82" i="1"/>
  <c r="J82" i="1" s="1"/>
  <c r="L82" i="1" s="1"/>
  <c r="H84" i="1"/>
  <c r="J84" i="1" s="1"/>
  <c r="L84" i="1" s="1"/>
  <c r="G136" i="1" l="1"/>
  <c r="G53" i="1"/>
  <c r="G49" i="1"/>
  <c r="G46" i="1"/>
  <c r="G43" i="1"/>
  <c r="G40" i="1"/>
  <c r="G36" i="1"/>
  <c r="G34" i="1"/>
  <c r="G27" i="1" s="1"/>
  <c r="G30" i="1"/>
  <c r="G25" i="1"/>
  <c r="G23" i="1"/>
  <c r="G19" i="1"/>
  <c r="G17" i="1"/>
  <c r="G15" i="1"/>
  <c r="G12" i="1"/>
  <c r="G11" i="1" s="1"/>
  <c r="G52" i="1" l="1"/>
  <c r="G51" i="1" s="1"/>
  <c r="G10" i="1"/>
  <c r="E16" i="1"/>
  <c r="G144" i="1" l="1"/>
  <c r="F13" i="1"/>
  <c r="H13" i="1" s="1"/>
  <c r="J13" i="1" s="1"/>
  <c r="L13" i="1" s="1"/>
  <c r="F14" i="1"/>
  <c r="H14" i="1" s="1"/>
  <c r="J14" i="1" s="1"/>
  <c r="L14" i="1" s="1"/>
  <c r="F16" i="1"/>
  <c r="H16" i="1" s="1"/>
  <c r="J16" i="1" s="1"/>
  <c r="L16" i="1" s="1"/>
  <c r="F18" i="1"/>
  <c r="H18" i="1" s="1"/>
  <c r="J18" i="1" s="1"/>
  <c r="L18" i="1" s="1"/>
  <c r="F20" i="1"/>
  <c r="H20" i="1" s="1"/>
  <c r="J20" i="1" s="1"/>
  <c r="L20" i="1" s="1"/>
  <c r="F21" i="1"/>
  <c r="H21" i="1" s="1"/>
  <c r="J21" i="1" s="1"/>
  <c r="L21" i="1" s="1"/>
  <c r="F22" i="1"/>
  <c r="H22" i="1" s="1"/>
  <c r="J22" i="1" s="1"/>
  <c r="L22" i="1" s="1"/>
  <c r="F24" i="1"/>
  <c r="H24" i="1" s="1"/>
  <c r="J24" i="1" s="1"/>
  <c r="L24" i="1" s="1"/>
  <c r="F26" i="1"/>
  <c r="H26" i="1" s="1"/>
  <c r="J26" i="1" s="1"/>
  <c r="L26" i="1" s="1"/>
  <c r="F28" i="1"/>
  <c r="H28" i="1" s="1"/>
  <c r="J28" i="1" s="1"/>
  <c r="L28" i="1" s="1"/>
  <c r="F29" i="1"/>
  <c r="H29" i="1" s="1"/>
  <c r="J29" i="1" s="1"/>
  <c r="L29" i="1" s="1"/>
  <c r="F31" i="1"/>
  <c r="H31" i="1" s="1"/>
  <c r="J31" i="1" s="1"/>
  <c r="L31" i="1" s="1"/>
  <c r="F32" i="1"/>
  <c r="H32" i="1" s="1"/>
  <c r="J32" i="1" s="1"/>
  <c r="L32" i="1" s="1"/>
  <c r="F33" i="1"/>
  <c r="H33" i="1" s="1"/>
  <c r="J33" i="1" s="1"/>
  <c r="L33" i="1" s="1"/>
  <c r="F35" i="1"/>
  <c r="H35" i="1" s="1"/>
  <c r="J35" i="1" s="1"/>
  <c r="L35" i="1" s="1"/>
  <c r="F37" i="1"/>
  <c r="H37" i="1" s="1"/>
  <c r="J37" i="1" s="1"/>
  <c r="L37" i="1" s="1"/>
  <c r="F38" i="1"/>
  <c r="H38" i="1" s="1"/>
  <c r="J38" i="1" s="1"/>
  <c r="L38" i="1" s="1"/>
  <c r="F39" i="1"/>
  <c r="H39" i="1" s="1"/>
  <c r="J39" i="1" s="1"/>
  <c r="L39" i="1" s="1"/>
  <c r="F41" i="1"/>
  <c r="H41" i="1" s="1"/>
  <c r="J41" i="1" s="1"/>
  <c r="L41" i="1" s="1"/>
  <c r="F42" i="1"/>
  <c r="H42" i="1" s="1"/>
  <c r="J42" i="1" s="1"/>
  <c r="L42" i="1" s="1"/>
  <c r="F44" i="1"/>
  <c r="H44" i="1" s="1"/>
  <c r="J44" i="1" s="1"/>
  <c r="L44" i="1" s="1"/>
  <c r="F45" i="1"/>
  <c r="H45" i="1" s="1"/>
  <c r="J45" i="1" s="1"/>
  <c r="L45" i="1" s="1"/>
  <c r="F47" i="1"/>
  <c r="H47" i="1" s="1"/>
  <c r="J47" i="1" s="1"/>
  <c r="L47" i="1" s="1"/>
  <c r="F48" i="1"/>
  <c r="H48" i="1" s="1"/>
  <c r="J48" i="1" s="1"/>
  <c r="L48" i="1" s="1"/>
  <c r="F50" i="1"/>
  <c r="H50" i="1" s="1"/>
  <c r="J50" i="1" s="1"/>
  <c r="L50" i="1" s="1"/>
  <c r="F54" i="1"/>
  <c r="H54" i="1" s="1"/>
  <c r="J54" i="1" s="1"/>
  <c r="L54" i="1" s="1"/>
  <c r="F55" i="1"/>
  <c r="H55" i="1" s="1"/>
  <c r="J55" i="1" s="1"/>
  <c r="L55" i="1" s="1"/>
  <c r="F58" i="1"/>
  <c r="H58" i="1" s="1"/>
  <c r="J58" i="1" s="1"/>
  <c r="L58" i="1" s="1"/>
  <c r="F62" i="1"/>
  <c r="H62" i="1" s="1"/>
  <c r="J62" i="1" s="1"/>
  <c r="L62" i="1" s="1"/>
  <c r="F66" i="1"/>
  <c r="H66" i="1" s="1"/>
  <c r="J66" i="1" s="1"/>
  <c r="L66" i="1" s="1"/>
  <c r="F72" i="1"/>
  <c r="H72" i="1" s="1"/>
  <c r="J72" i="1" s="1"/>
  <c r="L72" i="1" s="1"/>
  <c r="F68" i="1"/>
  <c r="H68" i="1" s="1"/>
  <c r="J68" i="1" s="1"/>
  <c r="L68" i="1" s="1"/>
  <c r="F69" i="1"/>
  <c r="H69" i="1" s="1"/>
  <c r="J69" i="1" s="1"/>
  <c r="L69" i="1" s="1"/>
  <c r="F73" i="1"/>
  <c r="H73" i="1" s="1"/>
  <c r="J73" i="1" s="1"/>
  <c r="L73" i="1" s="1"/>
  <c r="F92" i="1"/>
  <c r="H92" i="1" s="1"/>
  <c r="J92" i="1" s="1"/>
  <c r="L92" i="1" s="1"/>
  <c r="F93" i="1"/>
  <c r="H93" i="1" s="1"/>
  <c r="J93" i="1" s="1"/>
  <c r="L93" i="1" s="1"/>
  <c r="F94" i="1"/>
  <c r="H94" i="1" s="1"/>
  <c r="J94" i="1" s="1"/>
  <c r="L94" i="1" s="1"/>
  <c r="F95" i="1"/>
  <c r="H95" i="1" s="1"/>
  <c r="J95" i="1" s="1"/>
  <c r="L95" i="1" s="1"/>
  <c r="F96" i="1"/>
  <c r="H96" i="1" s="1"/>
  <c r="J96" i="1" s="1"/>
  <c r="L96" i="1" s="1"/>
  <c r="F97" i="1"/>
  <c r="H97" i="1" s="1"/>
  <c r="J97" i="1" s="1"/>
  <c r="L97" i="1" s="1"/>
  <c r="F98" i="1"/>
  <c r="H98" i="1" s="1"/>
  <c r="J98" i="1" s="1"/>
  <c r="L98" i="1" s="1"/>
  <c r="F99" i="1"/>
  <c r="H99" i="1" s="1"/>
  <c r="J99" i="1" s="1"/>
  <c r="L99" i="1" s="1"/>
  <c r="F100" i="1"/>
  <c r="H100" i="1" s="1"/>
  <c r="J100" i="1" s="1"/>
  <c r="L100" i="1" s="1"/>
  <c r="F101" i="1"/>
  <c r="H101" i="1" s="1"/>
  <c r="J101" i="1" s="1"/>
  <c r="L101" i="1" s="1"/>
  <c r="F102" i="1"/>
  <c r="H102" i="1" s="1"/>
  <c r="J102" i="1" s="1"/>
  <c r="L102" i="1" s="1"/>
  <c r="F103" i="1"/>
  <c r="H103" i="1" s="1"/>
  <c r="J103" i="1" s="1"/>
  <c r="L103" i="1" s="1"/>
  <c r="F104" i="1"/>
  <c r="H104" i="1" s="1"/>
  <c r="J104" i="1" s="1"/>
  <c r="L104" i="1" s="1"/>
  <c r="F105" i="1"/>
  <c r="H105" i="1" s="1"/>
  <c r="J105" i="1" s="1"/>
  <c r="L105" i="1" s="1"/>
  <c r="F106" i="1"/>
  <c r="H106" i="1" s="1"/>
  <c r="J106" i="1" s="1"/>
  <c r="L106" i="1" s="1"/>
  <c r="F107" i="1"/>
  <c r="H107" i="1" s="1"/>
  <c r="J107" i="1" s="1"/>
  <c r="L107" i="1" s="1"/>
  <c r="F108" i="1"/>
  <c r="H108" i="1" s="1"/>
  <c r="J108" i="1" s="1"/>
  <c r="L108" i="1" s="1"/>
  <c r="F109" i="1"/>
  <c r="H109" i="1" s="1"/>
  <c r="J109" i="1" s="1"/>
  <c r="L109" i="1" s="1"/>
  <c r="F110" i="1"/>
  <c r="H110" i="1" s="1"/>
  <c r="J110" i="1" s="1"/>
  <c r="L110" i="1" s="1"/>
  <c r="F111" i="1"/>
  <c r="H111" i="1" s="1"/>
  <c r="J111" i="1" s="1"/>
  <c r="L111" i="1" s="1"/>
  <c r="N111" i="1" s="1"/>
  <c r="F112" i="1"/>
  <c r="H112" i="1" s="1"/>
  <c r="J112" i="1" s="1"/>
  <c r="L112" i="1" s="1"/>
  <c r="N112" i="1" s="1"/>
  <c r="F113" i="1"/>
  <c r="H113" i="1" s="1"/>
  <c r="J113" i="1" s="1"/>
  <c r="L113" i="1" s="1"/>
  <c r="N113" i="1" s="1"/>
  <c r="F114" i="1"/>
  <c r="H114" i="1" s="1"/>
  <c r="J114" i="1" s="1"/>
  <c r="L114" i="1" s="1"/>
  <c r="N114" i="1" s="1"/>
  <c r="F115" i="1"/>
  <c r="H115" i="1" s="1"/>
  <c r="J115" i="1" s="1"/>
  <c r="L115" i="1" s="1"/>
  <c r="F116" i="1"/>
  <c r="H116" i="1" s="1"/>
  <c r="J116" i="1" s="1"/>
  <c r="L116" i="1" s="1"/>
  <c r="F117" i="1"/>
  <c r="H117" i="1" s="1"/>
  <c r="J117" i="1" s="1"/>
  <c r="L117" i="1" s="1"/>
  <c r="F120" i="1"/>
  <c r="H120" i="1" s="1"/>
  <c r="J120" i="1" s="1"/>
  <c r="L120" i="1" s="1"/>
  <c r="F122" i="1"/>
  <c r="H122" i="1" s="1"/>
  <c r="J122" i="1" s="1"/>
  <c r="L122" i="1" s="1"/>
  <c r="F124" i="1"/>
  <c r="H124" i="1" s="1"/>
  <c r="J124" i="1" s="1"/>
  <c r="L124" i="1" s="1"/>
  <c r="F128" i="1"/>
  <c r="H128" i="1" s="1"/>
  <c r="J128" i="1" s="1"/>
  <c r="L128" i="1" s="1"/>
  <c r="F137" i="1"/>
  <c r="H137" i="1" s="1"/>
  <c r="J137" i="1" s="1"/>
  <c r="L137" i="1" s="1"/>
  <c r="F139" i="1"/>
  <c r="H139" i="1" s="1"/>
  <c r="J139" i="1" s="1"/>
  <c r="L139" i="1" s="1"/>
  <c r="E136" i="1"/>
  <c r="E119" i="1"/>
  <c r="E91" i="1"/>
  <c r="E57" i="1"/>
  <c r="E53" i="1"/>
  <c r="E49" i="1"/>
  <c r="E46" i="1"/>
  <c r="E43" i="1"/>
  <c r="E40" i="1"/>
  <c r="E36" i="1"/>
  <c r="E34" i="1"/>
  <c r="E30" i="1"/>
  <c r="E27" i="1" s="1"/>
  <c r="E25" i="1"/>
  <c r="E23" i="1"/>
  <c r="E19" i="1"/>
  <c r="E17" i="1"/>
  <c r="E15" i="1"/>
  <c r="E12" i="1"/>
  <c r="E11" i="1" s="1"/>
  <c r="E52" i="1" l="1"/>
  <c r="E51" i="1" s="1"/>
  <c r="E10" i="1"/>
  <c r="E144" i="1" l="1"/>
  <c r="D12" i="1" l="1"/>
  <c r="D15" i="1"/>
  <c r="F15" i="1" s="1"/>
  <c r="H15" i="1" s="1"/>
  <c r="J15" i="1" s="1"/>
  <c r="L15" i="1" s="1"/>
  <c r="D17" i="1"/>
  <c r="F17" i="1" s="1"/>
  <c r="H17" i="1" s="1"/>
  <c r="J17" i="1" s="1"/>
  <c r="L17" i="1" s="1"/>
  <c r="D19" i="1"/>
  <c r="F19" i="1" s="1"/>
  <c r="H19" i="1" s="1"/>
  <c r="J19" i="1" s="1"/>
  <c r="L19" i="1" s="1"/>
  <c r="D23" i="1"/>
  <c r="F23" i="1" s="1"/>
  <c r="H23" i="1" s="1"/>
  <c r="J23" i="1" s="1"/>
  <c r="L23" i="1" s="1"/>
  <c r="D25" i="1"/>
  <c r="F25" i="1" s="1"/>
  <c r="H25" i="1" s="1"/>
  <c r="J25" i="1" s="1"/>
  <c r="L25" i="1" s="1"/>
  <c r="D30" i="1"/>
  <c r="D34" i="1"/>
  <c r="F34" i="1" s="1"/>
  <c r="H34" i="1" s="1"/>
  <c r="J34" i="1" s="1"/>
  <c r="L34" i="1" s="1"/>
  <c r="D36" i="1"/>
  <c r="F36" i="1" s="1"/>
  <c r="H36" i="1" s="1"/>
  <c r="J36" i="1" s="1"/>
  <c r="L36" i="1" s="1"/>
  <c r="D40" i="1"/>
  <c r="F40" i="1" s="1"/>
  <c r="H40" i="1" s="1"/>
  <c r="J40" i="1" s="1"/>
  <c r="L40" i="1" s="1"/>
  <c r="D43" i="1"/>
  <c r="F43" i="1" s="1"/>
  <c r="H43" i="1" s="1"/>
  <c r="J43" i="1" s="1"/>
  <c r="L43" i="1" s="1"/>
  <c r="D46" i="1"/>
  <c r="F46" i="1" s="1"/>
  <c r="H46" i="1" s="1"/>
  <c r="J46" i="1" s="1"/>
  <c r="L46" i="1" s="1"/>
  <c r="F30" i="1" l="1"/>
  <c r="H30" i="1" s="1"/>
  <c r="J30" i="1" s="1"/>
  <c r="L30" i="1" s="1"/>
  <c r="D27" i="1"/>
  <c r="F27" i="1" s="1"/>
  <c r="H27" i="1" s="1"/>
  <c r="J27" i="1" s="1"/>
  <c r="L27" i="1" s="1"/>
  <c r="D11" i="1"/>
  <c r="F11" i="1" s="1"/>
  <c r="H11" i="1" s="1"/>
  <c r="J11" i="1" s="1"/>
  <c r="L11" i="1" s="1"/>
  <c r="F12" i="1"/>
  <c r="H12" i="1" s="1"/>
  <c r="J12" i="1" s="1"/>
  <c r="L12" i="1" s="1"/>
  <c r="D136" i="1"/>
  <c r="F136" i="1" s="1"/>
  <c r="H136" i="1" s="1"/>
  <c r="J136" i="1" s="1"/>
  <c r="L136" i="1" s="1"/>
  <c r="D57" i="1"/>
  <c r="F57" i="1" s="1"/>
  <c r="H57" i="1" s="1"/>
  <c r="J57" i="1" s="1"/>
  <c r="L57" i="1" s="1"/>
  <c r="D118" i="1" l="1"/>
  <c r="D91" i="1" l="1"/>
  <c r="F91" i="1" s="1"/>
  <c r="H91" i="1" s="1"/>
  <c r="J91" i="1" s="1"/>
  <c r="L91" i="1" s="1"/>
  <c r="N91" i="1" s="1"/>
  <c r="F118" i="1"/>
  <c r="H118" i="1" s="1"/>
  <c r="J118" i="1" s="1"/>
  <c r="L118" i="1" s="1"/>
  <c r="D121" i="1"/>
  <c r="D119" i="1" l="1"/>
  <c r="F119" i="1" s="1"/>
  <c r="H119" i="1" s="1"/>
  <c r="J119" i="1" s="1"/>
  <c r="L119" i="1" s="1"/>
  <c r="F121" i="1"/>
  <c r="H121" i="1" s="1"/>
  <c r="J121" i="1" s="1"/>
  <c r="L121" i="1" s="1"/>
  <c r="D56" i="1"/>
  <c r="D53" i="1" l="1"/>
  <c r="F53" i="1" s="1"/>
  <c r="F56" i="1"/>
  <c r="H56" i="1" s="1"/>
  <c r="J56" i="1" s="1"/>
  <c r="L56" i="1" s="1"/>
  <c r="D49" i="1"/>
  <c r="D52" i="1" l="1"/>
  <c r="D51" i="1" s="1"/>
  <c r="D10" i="1"/>
  <c r="F10" i="1" s="1"/>
  <c r="H10" i="1" s="1"/>
  <c r="J10" i="1" s="1"/>
  <c r="L10" i="1" s="1"/>
  <c r="F49" i="1"/>
  <c r="H49" i="1" s="1"/>
  <c r="J49" i="1" s="1"/>
  <c r="L49" i="1" s="1"/>
  <c r="H53" i="1"/>
  <c r="J53" i="1" s="1"/>
  <c r="L53" i="1" s="1"/>
  <c r="F52" i="1"/>
  <c r="F51" i="1" s="1"/>
  <c r="H52" i="1" l="1"/>
  <c r="D144" i="1"/>
  <c r="F144" i="1" s="1"/>
  <c r="H144" i="1" s="1"/>
  <c r="J144" i="1" s="1"/>
  <c r="L144" i="1" s="1"/>
  <c r="N144" i="1" s="1"/>
  <c r="H51" i="1" l="1"/>
  <c r="J51" i="1" s="1"/>
  <c r="L51" i="1" s="1"/>
  <c r="N51" i="1" s="1"/>
  <c r="J52" i="1"/>
  <c r="L52" i="1" s="1"/>
  <c r="N52" i="1" s="1"/>
</calcChain>
</file>

<file path=xl/comments1.xml><?xml version="1.0" encoding="utf-8"?>
<comments xmlns="http://schemas.openxmlformats.org/spreadsheetml/2006/main">
  <authors>
    <author>Леонова Анна Владимировна</author>
  </authors>
  <commentList>
    <comment ref="I47" authorId="0">
      <text>
        <r>
          <rPr>
            <b/>
            <sz val="9"/>
            <color indexed="81"/>
            <rFont val="Tahoma"/>
            <family val="2"/>
            <charset val="204"/>
          </rPr>
          <t>Леонова Анна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100000000 - уточнение мая, 25430233 - поправки депутатов</t>
        </r>
      </text>
    </comment>
  </commentList>
</comments>
</file>

<file path=xl/sharedStrings.xml><?xml version="1.0" encoding="utf-8"?>
<sst xmlns="http://schemas.openxmlformats.org/spreadsheetml/2006/main" count="291" uniqueCount="284">
  <si>
    <t>с классификацией доходов бюджетов Российской Федерации</t>
  </si>
  <si>
    <t>Код бюджетной классификации РФ</t>
  </si>
  <si>
    <t>Наименование доходов</t>
  </si>
  <si>
    <t>000 1 00 00000 00 0000 000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</si>
  <si>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</si>
  <si>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</si>
  <si>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</si>
  <si>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прибыль организаций, зачисляемый в бюджеты субъектов Российской Федерации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</si>
  <si>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</si>
  <si>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</si>
  <si>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</si>
  <si>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</si>
  <si>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</si>
  <si>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</si>
  <si>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</si>
  <si>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</si>
  <si>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 на имущество организаций</t>
  </si>
  <si>
    <t>Транспортный налог</t>
  </si>
  <si>
    <t>Налоги, сборы и регулярные платежи за пользование природными ресурсами</t>
  </si>
  <si>
    <t>Сбор за пользование объектами животного мира</t>
  </si>
  <si>
    <t>000 1 08 00000 00 0000 000</t>
  </si>
  <si>
    <t>Государственная пошлина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</si>
  <si>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</si>
  <si>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</si>
  <si>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</si>
  <si>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</si>
  <si>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</si>
  <si>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</si>
  <si>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000 1 11 05000 00 0000 120</t>
  </si>
  <si>
    <t>000 1 11 07000 00 0000 120</t>
  </si>
  <si>
    <t>Платежи от государственных и муниципальных унитарных предприятий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</si>
  <si>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</si>
  <si>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</si>
  <si>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</si>
  <si>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</si>
  <si>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Платежи при пользовании недрами</t>
  </si>
  <si>
    <t>Плата за использование лесов</t>
  </si>
  <si>
    <t>000 1 13 00000 00 0000 000</t>
  </si>
  <si>
    <t>000 1 14 00000 00 0000 000</t>
  </si>
  <si>
    <t>Доходы от продажи материальных и нематериальных активов</t>
  </si>
  <si>
    <t>000 1 14 02000 00 0000 000</t>
  </si>
  <si>
    <t>000 1 14 06000 00 0000 430</t>
  </si>
  <si>
    <t>000 1 16 00000 00 0000 000</t>
  </si>
  <si>
    <t>Штрафы, санкции, возмещение ущерба</t>
  </si>
  <si>
    <t>000 1 16 90020 02 0000 140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</si>
  <si>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</si>
  <si>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000 1 17 00000 00 0000 000</t>
  </si>
  <si>
    <t>Прочие неналоговые доходы</t>
  </si>
  <si>
    <t>000 1 17 05020 02 0000 180</t>
  </si>
  <si>
    <t>Прочие неналоговые доходы бюджетов субъектов Российской Федерации</t>
  </si>
  <si>
    <t>000 1 12 04000 00 0000 120</t>
  </si>
  <si>
    <t>000 1 12 01000 01 0000 120</t>
  </si>
  <si>
    <t>000 1 11 07012 02 0000 120</t>
  </si>
  <si>
    <t>000 1 11 05032 02 0000 120</t>
  </si>
  <si>
    <t>000 1 11 05022 02 0000 120</t>
  </si>
  <si>
    <t>000 1 11 03020 02 0000 120</t>
  </si>
  <si>
    <t>000 1 11 01020 02 0000 120</t>
  </si>
  <si>
    <t>000 1 06 00000 00 0000 000</t>
  </si>
  <si>
    <t>000 1 06 02000 02 0000 110</t>
  </si>
  <si>
    <t>000 1 06 04000 02 0000 110</t>
  </si>
  <si>
    <t>000 1 07 00000 00 0000 000</t>
  </si>
  <si>
    <t>000 1 07 04010 01 0000 110</t>
  </si>
  <si>
    <t xml:space="preserve">000 1 05 00000 00 0000 000 </t>
  </si>
  <si>
    <t>000 1 05 01000 00 0000 110</t>
  </si>
  <si>
    <t>000 1 01 02000 01 0000 110</t>
  </si>
  <si>
    <t>000 1 01 01012 02 0000 110</t>
  </si>
  <si>
    <t xml:space="preserve">000 1 01 00000 00 0000 000 </t>
  </si>
  <si>
    <t xml:space="preserve">000 1 01 01000 00 0000 110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</si>
  <si>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</si>
  <si>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бюджетных и автономных учреждений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</si>
  <si>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</si>
  <si>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Доходы от оказания платных услуг (работ) и компенсации затрат государства</t>
  </si>
  <si>
    <t>000 1 12 02000 00 0000 120</t>
  </si>
  <si>
    <t>000 1 06 05000 02 0000 110</t>
  </si>
  <si>
    <t>Налог на игорный бизнес</t>
  </si>
  <si>
    <t>Доходы, получаемые в виде арендной платы за земельные участки, которые расположены в границах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</si>
  <si>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000 1 11 05026 10 0000 120</t>
  </si>
  <si>
    <t xml:space="preserve">000 1 16 30020 01 0000 140 </t>
  </si>
  <si>
    <t>Денежные взыскания (штрафы) за нарушение законодательства Российской Федерации о безопасности дорожного движения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</si>
  <si>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</si>
  <si>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</si>
  <si>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</si>
  <si>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</si>
  <si>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000 2 02 01000 00 0000 151</t>
  </si>
  <si>
    <t>Дотации бюджетам субъектов Российской Федерации и муниципальных образований</t>
  </si>
  <si>
    <t>000 2 02 01001 02 0000 151</t>
  </si>
  <si>
    <t>Дотации бюджетам субъектов Российской Федерации на выравнивание бюджетной обеспеченности</t>
  </si>
  <si>
    <t>Дотации бюджетам субъектов Российской Федерации на поддержку мер по обеспечению сбалансированности бюджетов</t>
  </si>
  <si>
    <t>000 2 02 02000 00 0000 151</t>
  </si>
  <si>
    <t>000 2 02 02005 02 0000 151</t>
  </si>
  <si>
    <t>Субсидии бюджетам субъектов Российской Федерации на оздоровление детей</t>
  </si>
  <si>
    <t>000 2 02 03000 00 0000 151</t>
  </si>
  <si>
    <t>Субвенции бюджетам субъектов Российской Федерации и муниципальных образований</t>
  </si>
  <si>
    <t>000 2 02 03001 02 0000 151</t>
  </si>
  <si>
    <t>Субвенции бюджетам субъектов Российской Федерации на оплату жилищно-коммунальных услуг отдельным категориям граждан</t>
  </si>
  <si>
    <t>000 2 02 03003 02 0000 151</t>
  </si>
  <si>
    <t>Субвенции бюджетам субъектов Российской Федерации на государственную регистрацию актов гражданского состояния</t>
  </si>
  <si>
    <t>000 2 02 03004 02 0000 151</t>
  </si>
  <si>
    <t>000 2 02 03005 02 0000 151</t>
  </si>
  <si>
    <t>Субвенции бюджетам субъектов Российской Федерации на организацию, регулирование и охрану водных биологических ресурсов</t>
  </si>
  <si>
    <t>000 2 02 03006 02 0000 151</t>
  </si>
  <si>
    <t xml:space="preserve">Субвенции бюджетам субъектов Российской Федерации на охрану и использование охотничьих ресурсов
</t>
  </si>
  <si>
    <t>000 2 02 03010 02 0000 151</t>
  </si>
  <si>
    <t>000 2 02 03011 02 0000 151</t>
  </si>
  <si>
    <t>000 2 02 03012 02 0000 151</t>
  </si>
  <si>
    <t>000 2 02 03015 02 0000 151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</si>
  <si>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</si>
  <si>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000 2 02 03018 02 0000 151</t>
  </si>
  <si>
    <t>Субвенции бюджетам субъектов Российской Федерации на осуществление отдельных полномочий в области лесных отношений</t>
  </si>
  <si>
    <t>000 2 02 03019 02 0000 151</t>
  </si>
  <si>
    <t>Субвенции бюджетам субъектов Российской Федерации на осуществление отдельных полномочий в области водных отношений</t>
  </si>
  <si>
    <t>Субвенции бюджетам субъектов Российской Федерации на выплату единовременного пособия при всех формах устройства детей, лишенных родительского попечения, в семью</t>
  </si>
  <si>
    <t>000 2 02 03025 02 0000 151</t>
  </si>
  <si>
    <t>000 2 02 03031 02 0000 151</t>
  </si>
  <si>
    <t xml:space="preserve">Субвенции бюджетам субъектов Российской Федерации на охрану и использование объектов животного мира (за  исключением                              охотничьих ресурсов и водных биологических ресурсов)
</t>
  </si>
  <si>
    <t>000 2 02 03032 02 0000 151</t>
  </si>
  <si>
    <t>000 2 02 03053 02 0000 151</t>
  </si>
  <si>
    <t>000 2 02 03054 02 0000 151</t>
  </si>
  <si>
    <t>000 2 02 03069 02 0000 151</t>
  </si>
  <si>
    <t>000 2 02 03070 02 0000 151</t>
  </si>
  <si>
    <t>000 2 02 04000 00 0000 151</t>
  </si>
  <si>
    <t>Иные межбюджетные трансферты</t>
  </si>
  <si>
    <t>Межбюджетные трансферты, передаваемые бюджетам субъектов Российской Федерации на содержание депутатов Государственной Думы и их помощников</t>
  </si>
  <si>
    <t>Межбюджетные трансферты, передаваемые бюджетам субъектов Российской Федерации на содержание членов Совета Федерации и их помощников</t>
  </si>
  <si>
    <t xml:space="preserve">Субвенции бюджетам субъектов Российской Федерации на осуществление полномочий Российской Федерации в области охраны  и использования охотничьих ресурсов по контролю, надзору, выдаче разрешений на добычу охотничьих ресурсов и заключению охотхозяйственных соглашений
</t>
  </si>
  <si>
    <t>Субвенции бюджетам субъектов Российской Федерации на осуществление полномочий, связанных с перевозкой между субъектами Российской Федерации, а также в пределах территорий государств - участников Содружества Независимых Государств несовершеннолетних, самовольно ушедших из семей, детских домов, школ-интернатов, специальных учебно-воспитательных и иных детских учреждений, в соответствии с Федеральным законом от 24 июня 1999 года № 120-ФЗ "Об основах системы профилактики безнадзорности и правонарушений несовершеннолетних"</t>
  </si>
  <si>
    <t>Субвенции бюджетам субъектов Российской Федерации на осуществление переданных полномочий Российской Федерации в области охраны здоровья граждан</t>
  </si>
  <si>
    <t>000 2 02 02101 02 0000 151</t>
  </si>
  <si>
    <t xml:space="preserve">000 2 02 02172 02 0000 151 </t>
  </si>
  <si>
    <t>Субсидии бюджетам субъектов Российской Федерации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</si>
  <si>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 xml:space="preserve"> к Закону Ярославской области</t>
  </si>
  <si>
    <t xml:space="preserve">Прогнозируемые доходы областного бюджета на 2014 год в соответствии </t>
  </si>
  <si>
    <t>2014 год               (руб.)</t>
  </si>
  <si>
    <t>000 2 03 02000 02 0000 180</t>
  </si>
  <si>
    <t xml:space="preserve">Безвозмездные поступления от государственных (муниципальных) организаций в бюджеты субъектов  Российской Федерации  
</t>
  </si>
  <si>
    <t>000 2 03 02060 02 0000 180</t>
  </si>
  <si>
    <t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</si>
  <si>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 xml:space="preserve">000 2 03 02030 02 0000 180
</t>
  </si>
  <si>
    <t>000 2 02 03998 02 0000 151</t>
  </si>
  <si>
    <t>000 2 02 01003 02 0000 151</t>
  </si>
  <si>
    <t>000 2 02 01999 02 0000 151</t>
  </si>
  <si>
    <t>Прочие дотации бюджетам субъектов Российской Федерации</t>
  </si>
  <si>
    <t>000 2 02 02128 02 0000 151</t>
  </si>
  <si>
    <t>000 2 02 02129 02 0000 151</t>
  </si>
  <si>
    <t xml:space="preserve">000 2 02 02173 02 0000 151
</t>
  </si>
  <si>
    <t>000 2 02 03016 02 0000 151</t>
  </si>
  <si>
    <t>Субвенции бюджетам субъектов Российской Федерации на выплату единовременных пособий женщинам, вставшим на учет в медицинских учреждениях в ранние сроки беременности, уволенным в связи с ликвидацией организаций, прекращением деятельности (полномочий) физическими лицами в установленном порядке</t>
  </si>
  <si>
    <t>000 2 02 03017 02 0000 151</t>
  </si>
  <si>
    <t>Субвенции бюджетам субъектов Российской Федерации на выплату пособий по беременности и родам женщинам, уволенным в связи с ликвидацией организаций, прекращением деятельности (полномочий) физическими лицами в установленном порядке</t>
  </si>
  <si>
    <t>000 2 02 03056 02 0000 151</t>
  </si>
  <si>
    <t>Субвенции бюджетам субъектов Российской Федерации на организацию обеспечения лиц, больных гемофилией, муковисцидозом, гипофизарным нанизмом, болезнью Гоше, злокачественными новообразованиями лимфоидной, кроветворной и родственных им тканей, рассеянным склерозом, лиц после трансплантации органов и (или) тканей лекарственными препаратами</t>
  </si>
  <si>
    <t>000 2 02 04017 02 0000 151</t>
  </si>
  <si>
    <t>000 2 02 04055 02 0000 151</t>
  </si>
  <si>
    <t>Межбюджетные трансферты, передаваемые бюджетам субъектов Российской Федерации на финансовое обеспечение закупок антивирусных препаратов для профилактики и лечения лиц, инфицированных вирусами иммунодефицита человека и гепатитов B и C</t>
  </si>
  <si>
    <t>Субвенции бюджетам субъектов Российской Федерации на выплату пособия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</si>
  <si>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</si>
  <si>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</si>
  <si>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</si>
  <si>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</si>
  <si>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Субвенции бюджетам субъектов Российской Федерации на выплату единовременного пособия  беременной жене военнослужащего, проходящего военную службу по призыву, а также ежемесячного  пособия на ребенка военнослужащего, проходящего военную службу по призыву</t>
  </si>
  <si>
    <t>Итого</t>
  </si>
  <si>
    <t>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</si>
  <si>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Субвенции бюджетам субъектов Российской Федерации на выплату пособий по беременности и родам женщинам, уволенным в связи с ликвидацией организаций, прекращением деятельности (полномочий) физическими лицами в установленном порядке
</t>
  </si>
  <si>
    <t xml:space="preserve">Субвенции бюджетам субъектов Российской Федерации на государственные единовременные пособия и ежемесячные денежные компенсации гражданам при возникновении поствакцинальных осложнений
</t>
  </si>
  <si>
    <t xml:space="preserve">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
</t>
  </si>
  <si>
    <t xml:space="preserve">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
</t>
  </si>
  <si>
    <t>000 2 02 04001 02 0000 151</t>
  </si>
  <si>
    <t>000 2 02 04002 02 0000 151</t>
  </si>
  <si>
    <t xml:space="preserve">Безвозмездные поступления в бюджеты субъектов Российской Федерации от государственной корпорации - Фонда содействия реформированию жилищно - коммунального хозяйства на обеспечение мероприятий по капитальному ремонту многоквартирных домов 
</t>
  </si>
  <si>
    <t>Межбюджетные трансферты, передаваемые бюджетам субъектов Российской Федерации на осуществление отдельных полномочий в области обеспечения лекарственными препаратами, а также специализированными продуктами лечебного питания</t>
  </si>
  <si>
    <t>поправки              2014 год               (руб.)</t>
  </si>
  <si>
    <t xml:space="preserve">Субвенции бюджетам субъектов Российской Федерации на обеспечение жильем отдельных категорий граждан, установленных Федеральным законом от 12 января 1995 года № 5-ФЗ                                            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
</t>
  </si>
  <si>
    <t>Субсидии бюджетам субъектов Российской Федерации на реализацию дополнительных мероприятий в сфере занятости населения</t>
  </si>
  <si>
    <t>000 2 02 03020 02 0000 151</t>
  </si>
  <si>
    <t>000 2 02 03008 02 0000 151</t>
  </si>
  <si>
    <t>000 2 02 03009 02 0000 151</t>
  </si>
  <si>
    <t>000 2 02 02183 02 0000 151</t>
  </si>
  <si>
    <t>000 2 02 02184 02 0000 151</t>
  </si>
  <si>
    <t>000 2 02 02185 02 0000 151</t>
  </si>
  <si>
    <t>000 2 02 02190 02 0000 151</t>
  </si>
  <si>
    <t>000 2 02 02192 02 0000 151</t>
  </si>
  <si>
    <t>Субсидии бюджетам субъектов Российской Федерации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</t>
  </si>
  <si>
    <r>
      <t>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</t>
    </r>
    <r>
      <rPr>
        <sz val="14"/>
        <rFont val="Arial"/>
        <family val="2"/>
        <charset val="204"/>
      </rPr>
      <t xml:space="preserve">  </t>
    </r>
  </si>
  <si>
    <r>
      <t>Субсидии бюджетам субъектов Российской Федерации на поддержку племенного животноводства</t>
    </r>
    <r>
      <rPr>
        <sz val="14"/>
        <rFont val="Arial"/>
        <family val="2"/>
        <charset val="204"/>
      </rPr>
      <t xml:space="preserve">  </t>
    </r>
  </si>
  <si>
    <t>Субсидии бюджетам субъектов Российской Федерации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</t>
  </si>
  <si>
    <t>Субсидии бюджетам субъектов Российской Федерации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</t>
  </si>
  <si>
    <t>000 2 03 02040 02 0000 180</t>
  </si>
  <si>
    <t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</t>
  </si>
  <si>
    <t>000 2 02 02212 02 0000 151</t>
  </si>
  <si>
    <t>Субсидии бюджетам субъектов Российской Федерации на социальную поддержку Героев Советского Союза, Героев Российской Федерации и полных кавалеров ордена Славы</t>
  </si>
  <si>
    <t>000 2 02 02213 02 0000 151</t>
  </si>
  <si>
    <t>Субсидии бюджетам субъектов Российской Федерации на социальную поддержку Героев Социалистического Труда, Героев Труда Российской Федерации и полных кавалеров ордена Трудовой Славы</t>
  </si>
  <si>
    <t>000 2 02 02067 02 0000 151</t>
  </si>
  <si>
    <t>Субсидии бюджетам субъектов Российской Фе-дерации на поощрение лучших учителей</t>
  </si>
  <si>
    <t>000 2 02 02051 02 0000 151</t>
  </si>
  <si>
    <t>Субсидии бюджетам субъектов Российской Фе-дерации на реализацию федеральных целевых программ</t>
  </si>
  <si>
    <t>000 2 02 03068 02 0000 151</t>
  </si>
  <si>
    <t>000 2 02 03122 02 0000 151</t>
  </si>
  <si>
    <t>Субвенции бюджетам субъектов Российской Федерации 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</si>
  <si>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000 2 02 04042 02 0000 151</t>
  </si>
  <si>
    <t>000 2 02 04043 02 0000 151</t>
  </si>
  <si>
    <t>Межбюджетные трансферты, передаваемые бюджетам субъектов Российской Федерации на единовременные компенсационные выплаты медицинским работникам</t>
  </si>
  <si>
    <t>000 2 02 02181 02 0000 151</t>
  </si>
  <si>
    <t xml:space="preserve">Субсидии бюджетам субъектов Российской Федерации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 </t>
  </si>
  <si>
    <t>уточнение  март            2014 год               (руб.)</t>
  </si>
  <si>
    <t>Субвенции бюджетам субъектов Российской Федерации на оказание отдельным категориям граждан государственной социальной помощи по обеспечению лекарственными препаратами, медицинскими изделиями, а также специализированными продуктами лечебного питания для детей-инвалидов</t>
  </si>
  <si>
    <t xml:space="preserve">Единая субвенция бюджетам субъектов Российской Федерации </t>
  </si>
  <si>
    <t>уточнение  май            2014 год               (руб.)</t>
  </si>
  <si>
    <t xml:space="preserve">Субсидии бюджетам субъектов Российской Федерации на реализацию мероприятий, направленных на совершенствование организации медицинской помощи пострадавшим при дорожно-транспортных происшествиях
</t>
  </si>
  <si>
    <t>000 2 02 02093 02 0000 151</t>
  </si>
  <si>
    <t>уточнение июнь            2014 год               (руб.)</t>
  </si>
  <si>
    <t>Субсидии бюджетам субъектов Российской Фе-дерации на закупку оборудования и расходных материалов для неонатального и аудиологического скрининга в учреждениях государственной и муниципальной систем здравоохранения</t>
  </si>
  <si>
    <t>Субсидии бюджетам субъектов Российской Фе-дерации на финансовое обеспечение мероприятий, направленных на проведение пренатальной (дородовой) диагностики нарушений развития ребенка</t>
  </si>
  <si>
    <t xml:space="preserve">Субсидии бюджетам субъектов Российской Федерации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</si>
  <si>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>Субсидии бюджетам бюджетной системы  Российской Федерации (межбюджетные субсидии)</t>
  </si>
  <si>
    <t>Межбюджетные трансферты, передаваемые бюджетам субъектов Российской Федерации на выплату стипендий Президента Российской Федерации и Правительства Российской Федерации для обучающихся по направлениям подготовки (специальностям), соответствующим приоритетным направлениям модернизации и технологического развития экономики Российской Федерации</t>
  </si>
  <si>
    <t>000 2 02 02217 02 0000 151</t>
  </si>
  <si>
    <t>Субсидии бюджетам субъектов Российской Федерации на поддержку региональных проектов в сфере информационных технологий</t>
  </si>
  <si>
    <t>000 2 02 02077 02 0000 151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</si>
  <si>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</t>
  </si>
  <si>
    <t>000 2 02 02085 02 0000 151</t>
  </si>
  <si>
    <t>Субсидии бюджетам субъектов Российской Федерации на осуществление мероприятий по обеспечению жильем граждан Российской Федерации, проживающих в сельской местности</t>
  </si>
  <si>
    <t>000 2 02 02174 02 0000 151</t>
  </si>
  <si>
    <t>Субсидии бюджетам субъектов Российской Федерации на возмещение части затрат на приобретение элитных семян</t>
  </si>
  <si>
    <t>Субсидии бюджетам субъектов Российской Федерации на 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</t>
  </si>
  <si>
    <t>000 2 02 02186 02 0000 151</t>
  </si>
  <si>
    <t>Субсидии бюджетам субъектов Российской Федерации на 1 килограмм реализованного и (или) отгруженного на собственную переработку молока</t>
  </si>
  <si>
    <t>000 2 02 02191 02 0000 151</t>
  </si>
  <si>
    <t>Субсидии бюджетам субъектов Российской Федерации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</t>
  </si>
  <si>
    <t>000 2 02 02198 02 0000 151</t>
  </si>
  <si>
    <t xml:space="preserve">Субсидии бюджетам субъектов Российской Федерации на возмещение части процентной ставки по долгосрочным, среднесрочным и краткосрочным кредитам, взятым малыми формами хозяйствования </t>
  </si>
  <si>
    <t>000 2 02 02054 02 0000 151</t>
  </si>
  <si>
    <t>Субсидии бюджетам субъектов Российской Федерации на оказание высокотехнологичной медицинской помощи гражданам Российской Федерации</t>
  </si>
  <si>
    <t>000 2 02 02133 02 0000 151</t>
  </si>
  <si>
    <t>Субсидии бюджетам субъектов Российской Федерации на 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</si>
  <si>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000 2 02 02208 02 0000 151</t>
  </si>
  <si>
    <t>Субсидии бюджетам субъектов Российской Фе-дерации на реализацию отдельных мероприятий государственной программы Российской Федерации "Развитие здравоохранения"</t>
  </si>
  <si>
    <t>Межбюджетные трансферты, передаваемые бюджетам субъектов Российской Федерации на государственную поддержку муниципальных учреждений культуры, находящихся на территориях сельских поселений</t>
  </si>
  <si>
    <t>Межбюджетные трансферты, передаваемые бюджетам субъектов Российской Федерации на государственную поддержку лучших работников муниципальных учреждений культуры, находящихся на территориях сельских поселений</t>
  </si>
  <si>
    <t>000 2 02 04062 02 0000 151</t>
  </si>
  <si>
    <t>Межбюджетные трансферты, передаваемые бюджетам субъектов Российской Федерации на осуществление организационных мероприятий по обеспечению лиц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</t>
  </si>
  <si>
    <t>000 2 02 04064 02 0000 151</t>
  </si>
  <si>
    <t>Межбюджетные трансферты, передаваемые бюджетам субъектов Российской Федерации на финансовое обеспечение закупок антибактери-альных и противотуберкулезных лекарственных препаратов (второго ряда), применяемых при лечении больных туберкулезом с множественной лекарственной устойчивостью возбудителя, и диагностических средств для выявления, определения чувствительности микобактерии туберкулеза и мониторинга лечения больных туберкулезом с множественной лекарственной устойчивостью возбудителя</t>
  </si>
  <si>
    <t>000 2 02 04066 02 0000 151</t>
  </si>
  <si>
    <t>Межбюджетные трансферты, передаваемые бюджетам субъектов Российской Федерации на реализацию мероприятий по профилактике ВИЧ-инфекции и гепатитов В и С</t>
  </si>
  <si>
    <t xml:space="preserve">000 2 02 02132 02 0000 151 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</si>
  <si>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</si>
  <si>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Доходы от продажи земельных участков, находящихся в государственной и муниципальной собственности </t>
  </si>
  <si>
    <t xml:space="preserve">Субсидии бюджетам на приобретение оборудования для быстровозводимых физкультурно-оздоровительных комплексов, включая металлоконструкции и металлоизделия </t>
  </si>
  <si>
    <t>Уточнение июнь 2014 с поправками (руб.)</t>
  </si>
  <si>
    <t xml:space="preserve">000 2 02 04052 02 0000 151 </t>
  </si>
  <si>
    <t xml:space="preserve">000 2 02 04053 02 0000 151 </t>
  </si>
  <si>
    <t>000 2 02 02019 02 0000 151</t>
  </si>
  <si>
    <t>Субсидии бюджетам субъектов Российской Федерации на реализацию программ поддержки социально ориентированных некоммерческих организаций</t>
  </si>
  <si>
    <t>000 2 02 02124 02 0000 151</t>
  </si>
  <si>
    <t>Субсидии бюджетам субъектов Российской Федерации на приобретение специализированной лесопожарной техники и оборудования</t>
  </si>
  <si>
    <t>000 2 02 02189 02 0000 151</t>
  </si>
  <si>
    <t>Субсидии бюджетам субъектов Российской Федерации на модернизацию региональных систем дошкольного образования</t>
  </si>
  <si>
    <t>000 2 02 04041 02 0000 151</t>
  </si>
  <si>
    <t>Межбюджетные трансферты, передаваемые бюджетам субъектов Российской Федерации,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</si>
  <si>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000 2 02 04076 02 0000 151</t>
  </si>
  <si>
    <t>000 2 02 09000 00 0000 151</t>
  </si>
  <si>
    <t>Прочие безвозмездные поступления от других бюджетов бюджетной системы</t>
  </si>
  <si>
    <t>000 2 02 09042 02 0000 151</t>
  </si>
  <si>
    <t>Прочие  безвозмездные поступления в бюджеты субъектов Российской Федерации от бюджетов городских округов</t>
  </si>
  <si>
    <t>000 2 18 00000 00 0000 180</t>
  </si>
  <si>
    <t>Доходы бюджетов бюджетной системы Российской Федерации от возврата организациями остатков субсидий прошлых лет</t>
  </si>
  <si>
    <t>000 2 18 02000 02 0000 180</t>
  </si>
  <si>
    <t>Доходы бюджетов субъектов Российской Федерации от возврата организациями остатков субсидий прошлых лет</t>
  </si>
  <si>
    <t>000 2 18 02010 02 0000 180</t>
  </si>
  <si>
    <t xml:space="preserve">Доходы бюджетов субъектов Российской Федерации от возврата бюджетными учреждениями остатков субсидий прошлых лет
</t>
  </si>
  <si>
    <t>000 2 18 02020 02 0000 180</t>
  </si>
  <si>
    <t>Доходы бюджетов субъектов Российской Федерации от возврата автономными учреждениями остатков субсидий прошлых лет</t>
  </si>
  <si>
    <t>Уточнение сентябрь 
2014 (руб.)</t>
  </si>
  <si>
    <t>000 2 03 00000 00 0000 000</t>
  </si>
  <si>
    <t>Безвозмездные поступления от государственных (муниципальных) организаций</t>
  </si>
  <si>
    <t>Межбюджетные трансферты, передаваемые бюджетам субъектов Российской Федерации на финансовое обеспечение мероприятий, связанных с отдыхом и оздоровлением детей в организациях отдыха детей и их оздоровления, расположенных в Республике Крым и г. Севастополе</t>
  </si>
  <si>
    <t>Субсидии бюджетам субъектов Российской Федерации на поддержку экономически значимых региональных программ в области животноводства</t>
  </si>
  <si>
    <t>000 2 02 02204 02 0000 151</t>
  </si>
  <si>
    <t>Субвенции бюджетам субъектов Российской Федерации на обеспечение жильем отдельных категорий граждан, установленных федеральными законами от 12 января 1995 года № 5-ФЗ                           "О ветеранах" и от 24 ноября 1995 года № 181-ФЗ        "О социальной защите инвалидов в Российской Федерации"</t>
  </si>
  <si>
    <t>Уточнение октябрь 
2014 (руб.)</t>
  </si>
  <si>
    <t>Приложение 1</t>
  </si>
  <si>
    <t>000 2 02 02182 02 0000 151</t>
  </si>
  <si>
    <r>
      <t>от 29.10.2014</t>
    </r>
    <r>
      <rPr>
        <sz val="18"/>
        <rFont val="Times New Roman"/>
        <family val="1"/>
        <charset val="204"/>
      </rPr>
      <t xml:space="preserve">  </t>
    </r>
    <r>
      <rPr>
        <sz val="12"/>
        <rFont val="Times New Roman"/>
        <family val="2"/>
        <charset val="204"/>
      </rPr>
      <t>№ 62-з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</si>
</sst>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Times New Roman"/>
      <family val="2"/>
      <charset val="204"/>
    </font>
    <font>
      <sz val="10"/>
      <name val="Arial"/>
      <family val="2"/>
      <charset val="204"/>
    </font>
    <font>
      <sz val="12"/>
      <name val="Times New Roman"/>
      <family val="2"/>
      <charset val="204"/>
    </font>
    <font>
      <sz val="11"/>
      <name val="Times New Roman"/>
      <family val="2"/>
      <charset val="204"/>
    </font>
    <font>
      <b/>
      <sz val="14"/>
      <name val="Times New Roman"/>
      <family val="2"/>
      <charset val="204"/>
    </font>
    <font>
      <sz val="8"/>
      <name val="Times New Roman"/>
      <family val="2"/>
      <charset val="204"/>
    </font>
    <font>
      <sz val="14"/>
      <name val="Times New Roman"/>
      <family val="2"/>
      <charset val="204"/>
    </font>
    <font>
      <b/>
      <sz val="12"/>
      <name val="Times New Roman"/>
      <family val="2"/>
      <charset val="204"/>
    </font>
    <font>
      <i/>
      <sz val="12"/>
      <name val="Times New Roman"/>
      <family val="2"/>
      <charset val="204"/>
    </font>
    <font>
      <sz val="12"/>
      <color indexed="8"/>
      <name val="Times New Roman"/>
      <family val="2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6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2" fillId="0" borderId="0" xfId="0" applyFont="1" applyFill="1" applyAlignment="1"/>
    <xf numFmtId="0" fontId="5" fillId="0" borderId="0" xfId="0" applyFont="1" applyFill="1"/>
    <xf numFmtId="0" fontId="3" fillId="0" borderId="0" xfId="0" applyFont="1" applyFill="1" applyBorder="1"/>
    <xf numFmtId="0" fontId="3" fillId="0" borderId="0" xfId="0" applyFont="1" applyFill="1" applyAlignment="1">
      <alignment wrapText="1"/>
    </xf>
    <xf numFmtId="0" fontId="6" fillId="0" borderId="0" xfId="0" applyFont="1" applyFill="1"/>
    <xf numFmtId="0" fontId="6" fillId="0" borderId="0" xfId="0" applyFont="1" applyFill="1" applyAlignment="1"/>
    <xf numFmtId="0" fontId="2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3" fontId="7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3" fontId="2" fillId="0" borderId="1" xfId="0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/>
    </xf>
    <xf numFmtId="3" fontId="7" fillId="0" borderId="1" xfId="0" applyNumberFormat="1" applyFont="1" applyFill="1" applyBorder="1" applyAlignment="1">
      <alignment horizontal="right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2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right"/>
    </xf>
    <xf numFmtId="3" fontId="7" fillId="2" borderId="1" xfId="0" applyNumberFormat="1" applyFont="1" applyFill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/>
    </xf>
    <xf numFmtId="3" fontId="7" fillId="2" borderId="1" xfId="0" applyNumberFormat="1" applyFont="1" applyFill="1" applyBorder="1" applyAlignment="1">
      <alignment horizontal="right"/>
    </xf>
    <xf numFmtId="3" fontId="8" fillId="0" borderId="1" xfId="0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 wrapText="1"/>
    </xf>
    <xf numFmtId="0" fontId="13" fillId="0" borderId="1" xfId="0" applyFont="1" applyBorder="1" applyAlignment="1">
      <alignment vertical="top"/>
    </xf>
    <xf numFmtId="0" fontId="13" fillId="0" borderId="0" xfId="0" applyFont="1"/>
    <xf numFmtId="3" fontId="8" fillId="0" borderId="1" xfId="0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3" fontId="12" fillId="0" borderId="1" xfId="0" applyNumberFormat="1" applyFont="1" applyFill="1" applyBorder="1" applyAlignment="1"/>
    <xf numFmtId="0" fontId="12" fillId="0" borderId="1" xfId="0" applyFont="1" applyFill="1" applyBorder="1" applyAlignment="1">
      <alignment wrapText="1"/>
    </xf>
    <xf numFmtId="0" fontId="12" fillId="0" borderId="0" xfId="0" applyFont="1" applyFill="1" applyAlignment="1">
      <alignment vertical="top" wrapText="1"/>
    </xf>
    <xf numFmtId="0" fontId="12" fillId="0" borderId="1" xfId="0" applyFont="1" applyFill="1" applyBorder="1" applyAlignment="1">
      <alignment vertical="top" wrapText="1"/>
    </xf>
    <xf numFmtId="3" fontId="10" fillId="0" borderId="1" xfId="0" applyNumberFormat="1" applyFont="1" applyFill="1" applyBorder="1" applyAlignment="1">
      <alignment horizontal="right"/>
    </xf>
    <xf numFmtId="3" fontId="11" fillId="0" borderId="1" xfId="0" applyNumberFormat="1" applyFont="1" applyFill="1" applyBorder="1" applyAlignment="1">
      <alignment horizontal="right"/>
    </xf>
    <xf numFmtId="0" fontId="8" fillId="0" borderId="3" xfId="0" applyFont="1" applyFill="1" applyBorder="1" applyAlignment="1">
      <alignment horizontal="left" vertical="top" wrapText="1"/>
    </xf>
    <xf numFmtId="3" fontId="8" fillId="0" borderId="1" xfId="0" applyNumberFormat="1" applyFont="1" applyFill="1" applyBorder="1" applyAlignment="1"/>
    <xf numFmtId="4" fontId="8" fillId="0" borderId="1" xfId="0" applyNumberFormat="1" applyFont="1" applyFill="1" applyBorder="1" applyAlignment="1"/>
    <xf numFmtId="0" fontId="10" fillId="0" borderId="1" xfId="0" applyFont="1" applyFill="1" applyBorder="1" applyAlignment="1">
      <alignment horizontal="left" vertical="top" wrapText="1"/>
    </xf>
    <xf numFmtId="3" fontId="8" fillId="0" borderId="3" xfId="0" applyNumberFormat="1" applyFont="1" applyFill="1" applyBorder="1" applyAlignment="1">
      <alignment horizontal="right"/>
    </xf>
    <xf numFmtId="0" fontId="8" fillId="0" borderId="4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vertical="center" wrapText="1"/>
    </xf>
    <xf numFmtId="3" fontId="8" fillId="3" borderId="1" xfId="0" applyNumberFormat="1" applyFont="1" applyFill="1" applyBorder="1" applyAlignment="1"/>
    <xf numFmtId="3" fontId="8" fillId="3" borderId="1" xfId="0" applyNumberFormat="1" applyFont="1" applyFill="1" applyBorder="1" applyAlignment="1">
      <alignment horizontal="right"/>
    </xf>
    <xf numFmtId="0" fontId="8" fillId="2" borderId="1" xfId="0" applyFont="1" applyFill="1" applyBorder="1" applyAlignment="1">
      <alignment horizontal="left" vertical="top" wrapText="1"/>
    </xf>
    <xf numFmtId="3" fontId="8" fillId="2" borderId="1" xfId="0" applyNumberFormat="1" applyFont="1" applyFill="1" applyBorder="1" applyAlignment="1">
      <alignment horizontal="right"/>
    </xf>
    <xf numFmtId="3" fontId="8" fillId="2" borderId="1" xfId="0" applyNumberFormat="1" applyFont="1" applyFill="1" applyBorder="1" applyAlignment="1"/>
    <xf numFmtId="0" fontId="8" fillId="2" borderId="1" xfId="0" applyFont="1" applyFill="1" applyBorder="1" applyAlignment="1">
      <alignment vertical="top" wrapText="1"/>
    </xf>
    <xf numFmtId="0" fontId="8" fillId="2" borderId="2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3" fontId="3" fillId="0" borderId="0" xfId="0" applyNumberFormat="1" applyFont="1" applyFill="1"/>
    <xf numFmtId="0" fontId="8" fillId="0" borderId="5" xfId="0" applyFont="1" applyFill="1" applyBorder="1" applyAlignment="1">
      <alignment vertical="top" wrapText="1"/>
    </xf>
    <xf numFmtId="0" fontId="11" fillId="2" borderId="1" xfId="1" applyNumberFormat="1" applyFont="1" applyFill="1" applyBorder="1" applyAlignment="1" applyProtection="1">
      <alignment horizontal="left" vertical="top" wrapText="1"/>
      <protection hidden="1"/>
    </xf>
    <xf numFmtId="3" fontId="11" fillId="2" borderId="1" xfId="0" applyNumberFormat="1" applyFont="1" applyFill="1" applyBorder="1" applyAlignment="1">
      <alignment horizontal="right"/>
    </xf>
    <xf numFmtId="3" fontId="11" fillId="0" borderId="1" xfId="0" applyNumberFormat="1" applyFont="1" applyFill="1" applyBorder="1" applyAlignment="1"/>
    <xf numFmtId="0" fontId="10" fillId="2" borderId="1" xfId="0" applyFont="1" applyFill="1" applyBorder="1" applyAlignment="1">
      <alignment horizontal="left" vertical="top" wrapText="1"/>
    </xf>
    <xf numFmtId="0" fontId="10" fillId="2" borderId="3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left" vertical="top" wrapText="1"/>
    </xf>
    <xf numFmtId="3" fontId="10" fillId="3" borderId="1" xfId="0" applyNumberFormat="1" applyFont="1" applyFill="1" applyBorder="1" applyAlignment="1">
      <alignment horizontal="right"/>
    </xf>
    <xf numFmtId="3" fontId="2" fillId="3" borderId="1" xfId="0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/>
    <xf numFmtId="0" fontId="6" fillId="2" borderId="0" xfId="0" applyFont="1" applyFill="1"/>
    <xf numFmtId="3" fontId="2" fillId="2" borderId="1" xfId="0" applyNumberFormat="1" applyFont="1" applyFill="1" applyBorder="1" applyAlignment="1">
      <alignment horizontal="center" vertical="top" wrapText="1"/>
    </xf>
    <xf numFmtId="3" fontId="8" fillId="2" borderId="1" xfId="0" applyNumberFormat="1" applyFont="1" applyFill="1" applyBorder="1" applyAlignment="1">
      <alignment horizontal="right" wrapText="1"/>
    </xf>
    <xf numFmtId="3" fontId="12" fillId="2" borderId="1" xfId="0" applyNumberFormat="1" applyFont="1" applyFill="1" applyBorder="1" applyAlignment="1"/>
    <xf numFmtId="3" fontId="10" fillId="2" borderId="1" xfId="0" applyNumberFormat="1" applyFont="1" applyFill="1" applyBorder="1" applyAlignment="1">
      <alignment horizontal="right"/>
    </xf>
    <xf numFmtId="0" fontId="12" fillId="0" borderId="1" xfId="0" applyFont="1" applyBorder="1" applyAlignment="1">
      <alignment vertical="top" wrapText="1"/>
    </xf>
    <xf numFmtId="0" fontId="7" fillId="0" borderId="2" xfId="0" applyFont="1" applyFill="1" applyBorder="1" applyAlignment="1">
      <alignment horizontal="left"/>
    </xf>
    <xf numFmtId="0" fontId="7" fillId="0" borderId="3" xfId="0" applyFont="1" applyFill="1" applyBorder="1" applyAlignment="1">
      <alignment horizontal="left"/>
    </xf>
    <xf numFmtId="0" fontId="2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/>
    </xf>
  </cellXfs>
  <cellStyles count="2">
    <cellStyle name="Обычный" xfId="0" builtinId="0"/>
    <cellStyle name="Обычный_Tmp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144"/>
  <sheetViews>
    <sheetView tabSelected="1" view="pageBreakPreview" zoomScaleNormal="100" zoomScaleSheetLayoutView="100" workbookViewId="0">
      <selection activeCell="B4" sqref="B4"/>
    </sheetView>
  </sheetViews>
  <sheetFormatPr defaultColWidth="9.140625" defaultRowHeight="15.75" x14ac:dyDescent="0.25"/>
  <cols>
    <col min="1" max="1" width="1" style="2" customWidth="1"/>
    <col min="2" max="2" width="27.85546875" style="1" customWidth="1"/>
    <col min="3" max="3" width="51.85546875" style="3" customWidth="1"/>
    <col min="4" max="5" width="15.5703125" style="2" hidden="1" customWidth="1"/>
    <col min="6" max="6" width="16.28515625" style="2" hidden="1" customWidth="1"/>
    <col min="7" max="7" width="14.140625" style="2" hidden="1" customWidth="1"/>
    <col min="8" max="8" width="15.5703125" style="2" hidden="1" customWidth="1"/>
    <col min="9" max="9" width="14.140625" style="2" hidden="1" customWidth="1"/>
    <col min="10" max="10" width="16.28515625" style="2" hidden="1" customWidth="1"/>
    <col min="11" max="11" width="14.140625" style="2" hidden="1" customWidth="1"/>
    <col min="12" max="12" width="16.28515625" style="2" hidden="1" customWidth="1"/>
    <col min="13" max="13" width="13.140625" style="2" hidden="1" customWidth="1"/>
    <col min="14" max="16" width="15.5703125" style="2" hidden="1" customWidth="1"/>
    <col min="17" max="17" width="15.5703125" style="65" hidden="1" customWidth="1"/>
    <col min="18" max="18" width="15.5703125" style="2" customWidth="1"/>
    <col min="19" max="19" width="30.5703125" style="2" customWidth="1"/>
    <col min="20" max="20" width="29.5703125" style="2" customWidth="1"/>
    <col min="21" max="16384" width="9.140625" style="2"/>
  </cols>
  <sheetData>
    <row r="1" spans="1:18" x14ac:dyDescent="0.25">
      <c r="B1" s="74" t="s">
        <v>281</v>
      </c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</row>
    <row r="2" spans="1:18" x14ac:dyDescent="0.25">
      <c r="B2" s="74" t="s">
        <v>130</v>
      </c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</row>
    <row r="3" spans="1:18" ht="20.25" customHeight="1" x14ac:dyDescent="0.35">
      <c r="B3" s="74" t="s">
        <v>283</v>
      </c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</row>
    <row r="4" spans="1:18" x14ac:dyDescent="0.25">
      <c r="C4" s="20"/>
    </row>
    <row r="5" spans="1:18" ht="18.75" x14ac:dyDescent="0.3">
      <c r="B5" s="75" t="s">
        <v>131</v>
      </c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</row>
    <row r="6" spans="1:18" ht="18.75" x14ac:dyDescent="0.3">
      <c r="B6" s="75" t="s">
        <v>0</v>
      </c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</row>
    <row r="7" spans="1:18" ht="18.75" x14ac:dyDescent="0.3">
      <c r="B7" s="7"/>
      <c r="C7" s="8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66"/>
      <c r="R7" s="7"/>
    </row>
    <row r="8" spans="1:18" ht="18.75" x14ac:dyDescent="0.3">
      <c r="B8" s="7"/>
      <c r="C8" s="8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66"/>
      <c r="R8" s="7"/>
    </row>
    <row r="9" spans="1:18" ht="63" x14ac:dyDescent="0.25">
      <c r="A9" s="4"/>
      <c r="B9" s="9" t="s">
        <v>1</v>
      </c>
      <c r="C9" s="9" t="s">
        <v>2</v>
      </c>
      <c r="D9" s="10" t="s">
        <v>132</v>
      </c>
      <c r="E9" s="10" t="s">
        <v>170</v>
      </c>
      <c r="F9" s="10" t="s">
        <v>132</v>
      </c>
      <c r="G9" s="10" t="s">
        <v>204</v>
      </c>
      <c r="H9" s="10" t="s">
        <v>132</v>
      </c>
      <c r="I9" s="10" t="s">
        <v>207</v>
      </c>
      <c r="J9" s="10" t="s">
        <v>132</v>
      </c>
      <c r="K9" s="10" t="s">
        <v>210</v>
      </c>
      <c r="L9" s="10" t="s">
        <v>132</v>
      </c>
      <c r="M9" s="10" t="s">
        <v>249</v>
      </c>
      <c r="N9" s="10" t="s">
        <v>132</v>
      </c>
      <c r="O9" s="10" t="s">
        <v>273</v>
      </c>
      <c r="P9" s="64" t="s">
        <v>132</v>
      </c>
      <c r="Q9" s="67" t="s">
        <v>280</v>
      </c>
      <c r="R9" s="64" t="s">
        <v>132</v>
      </c>
    </row>
    <row r="10" spans="1:18" x14ac:dyDescent="0.25">
      <c r="B10" s="11" t="s">
        <v>3</v>
      </c>
      <c r="C10" s="11" t="s">
        <v>4</v>
      </c>
      <c r="D10" s="12">
        <f>SUM(D11+D15+D17+D19+D23+D25+D27+D36+D40+D43+D46+D49)</f>
        <v>44898718000</v>
      </c>
      <c r="E10" s="12">
        <f>SUM(E11+E15+E17+E19+E23+E25+E27+E36+E40+E43+E46+E49)</f>
        <v>1750200000</v>
      </c>
      <c r="F10" s="12">
        <f>D10+E10</f>
        <v>46648918000</v>
      </c>
      <c r="G10" s="12">
        <f>SUM(G11+G15+G17+G19+G23+G25+G27+G36+G40+G43+G46+G49)</f>
        <v>0</v>
      </c>
      <c r="H10" s="12">
        <f>F10+G10</f>
        <v>46648918000</v>
      </c>
      <c r="I10" s="12">
        <f>SUM(I11+I15+I17+I19+I23+I25+I27+I36+I40+I43+I46+I49)</f>
        <v>375430233</v>
      </c>
      <c r="J10" s="12">
        <f>H10+I10</f>
        <v>47024348233</v>
      </c>
      <c r="K10" s="12">
        <f>SUM(K11+K15+K17+K19+K23+K25+K27+K36+K40+K43+K46+K49)</f>
        <v>145044000</v>
      </c>
      <c r="L10" s="12">
        <f>J10+K10</f>
        <v>47169392233</v>
      </c>
      <c r="M10" s="12">
        <f>SUM(M11+M15+M17+M19+M23+M25+M27+M36+M40+M43+M46+M49)</f>
        <v>15504108</v>
      </c>
      <c r="N10" s="12">
        <f>L10+M10</f>
        <v>47184896341</v>
      </c>
      <c r="O10" s="12">
        <f>SUM(O11+O15+O17+O19+O23+O25+O27+O36+O40+O43+O46+O49)</f>
        <v>115592539</v>
      </c>
      <c r="P10" s="12">
        <f>N10+O10</f>
        <v>47300488880</v>
      </c>
      <c r="Q10" s="21">
        <f>SUM(Q11+Q15+Q17+Q19+Q23+Q25+Q27+Q36+Q40+Q43+Q46+Q49)</f>
        <v>4825000</v>
      </c>
      <c r="R10" s="12">
        <f>P10+Q10</f>
        <v>47305313880</v>
      </c>
    </row>
    <row r="11" spans="1:18" x14ac:dyDescent="0.25">
      <c r="B11" s="11" t="s">
        <v>66</v>
      </c>
      <c r="C11" s="11" t="s">
        <v>5</v>
      </c>
      <c r="D11" s="12">
        <f>D12+D14</f>
        <v>24000500000</v>
      </c>
      <c r="E11" s="12">
        <f>E12+E14</f>
        <v>76000000</v>
      </c>
      <c r="F11" s="12">
        <f t="shared" ref="F11:F100" si="0">D11+E11</f>
        <v>24076500000</v>
      </c>
      <c r="G11" s="12">
        <f>G12+G14</f>
        <v>0</v>
      </c>
      <c r="H11" s="12">
        <f>F11+G11</f>
        <v>24076500000</v>
      </c>
      <c r="I11" s="12">
        <f>I12+I14</f>
        <v>0</v>
      </c>
      <c r="J11" s="12">
        <f>H11+I11</f>
        <v>24076500000</v>
      </c>
      <c r="K11" s="12">
        <f>K12+K14</f>
        <v>145044000</v>
      </c>
      <c r="L11" s="12">
        <f>J11+K11</f>
        <v>24221544000</v>
      </c>
      <c r="M11" s="12">
        <f>M12+M14</f>
        <v>15504108</v>
      </c>
      <c r="N11" s="12">
        <f>L11+M11</f>
        <v>24237048108</v>
      </c>
      <c r="O11" s="12">
        <f>O12+O14</f>
        <v>0</v>
      </c>
      <c r="P11" s="12">
        <f>N11+O11</f>
        <v>24237048108</v>
      </c>
      <c r="Q11" s="21">
        <f>Q12+Q14</f>
        <v>4825000</v>
      </c>
      <c r="R11" s="12">
        <f>P11+Q11</f>
        <v>24241873108</v>
      </c>
    </row>
    <row r="12" spans="1:18" x14ac:dyDescent="0.25">
      <c r="B12" s="13" t="s">
        <v>67</v>
      </c>
      <c r="C12" s="13" t="s">
        <v>6</v>
      </c>
      <c r="D12" s="14">
        <f>D13</f>
        <v>11114400000</v>
      </c>
      <c r="E12" s="14">
        <f>E13</f>
        <v>0</v>
      </c>
      <c r="F12" s="14">
        <f t="shared" si="0"/>
        <v>11114400000</v>
      </c>
      <c r="G12" s="14">
        <f>G13</f>
        <v>0</v>
      </c>
      <c r="H12" s="14">
        <f t="shared" ref="H12:H50" si="1">F12+G12</f>
        <v>11114400000</v>
      </c>
      <c r="I12" s="14">
        <f>I13</f>
        <v>0</v>
      </c>
      <c r="J12" s="14">
        <f t="shared" ref="J12:J50" si="2">H12+I12</f>
        <v>11114400000</v>
      </c>
      <c r="K12" s="14">
        <f>K13</f>
        <v>145044000</v>
      </c>
      <c r="L12" s="14">
        <f t="shared" ref="L12:L50" si="3">J12+K12</f>
        <v>11259444000</v>
      </c>
      <c r="M12" s="14">
        <f>M13</f>
        <v>15504108</v>
      </c>
      <c r="N12" s="14">
        <f t="shared" ref="N12:N50" si="4">L12+M12</f>
        <v>11274948108</v>
      </c>
      <c r="O12" s="14">
        <f>O13</f>
        <v>0</v>
      </c>
      <c r="P12" s="14">
        <f t="shared" ref="P12:P50" si="5">N12+O12</f>
        <v>11274948108</v>
      </c>
      <c r="Q12" s="22">
        <f>Q13</f>
        <v>4825000</v>
      </c>
      <c r="R12" s="14">
        <f t="shared" ref="R12:R50" si="6">P12+Q12</f>
        <v>11279773108</v>
      </c>
    </row>
    <row r="13" spans="1:18" ht="34.5" customHeight="1" x14ac:dyDescent="0.25">
      <c r="B13" s="15" t="s">
        <v>65</v>
      </c>
      <c r="C13" s="15" t="s">
        <v>7</v>
      </c>
      <c r="D13" s="24">
        <v>11114400000</v>
      </c>
      <c r="E13" s="24"/>
      <c r="F13" s="24">
        <f t="shared" si="0"/>
        <v>11114400000</v>
      </c>
      <c r="G13" s="24"/>
      <c r="H13" s="24">
        <f t="shared" si="1"/>
        <v>11114400000</v>
      </c>
      <c r="I13" s="24"/>
      <c r="J13" s="24">
        <f t="shared" si="2"/>
        <v>11114400000</v>
      </c>
      <c r="K13" s="24">
        <v>145044000</v>
      </c>
      <c r="L13" s="24">
        <f t="shared" si="3"/>
        <v>11259444000</v>
      </c>
      <c r="M13" s="24">
        <v>15504108</v>
      </c>
      <c r="N13" s="24">
        <f t="shared" si="4"/>
        <v>11274948108</v>
      </c>
      <c r="O13" s="24"/>
      <c r="P13" s="24">
        <f t="shared" si="5"/>
        <v>11274948108</v>
      </c>
      <c r="Q13" s="68">
        <v>4825000</v>
      </c>
      <c r="R13" s="24">
        <f t="shared" si="6"/>
        <v>11279773108</v>
      </c>
    </row>
    <row r="14" spans="1:18" ht="18" customHeight="1" x14ac:dyDescent="0.25">
      <c r="B14" s="13" t="s">
        <v>64</v>
      </c>
      <c r="C14" s="13" t="s">
        <v>8</v>
      </c>
      <c r="D14" s="25">
        <v>12886100000</v>
      </c>
      <c r="E14" s="25">
        <v>76000000</v>
      </c>
      <c r="F14" s="25">
        <f t="shared" si="0"/>
        <v>12962100000</v>
      </c>
      <c r="G14" s="25"/>
      <c r="H14" s="25">
        <f t="shared" si="1"/>
        <v>12962100000</v>
      </c>
      <c r="I14" s="25"/>
      <c r="J14" s="25">
        <f t="shared" si="2"/>
        <v>12962100000</v>
      </c>
      <c r="K14" s="25"/>
      <c r="L14" s="25">
        <f t="shared" si="3"/>
        <v>12962100000</v>
      </c>
      <c r="M14" s="25"/>
      <c r="N14" s="25">
        <f t="shared" si="4"/>
        <v>12962100000</v>
      </c>
      <c r="O14" s="25"/>
      <c r="P14" s="25">
        <f t="shared" si="5"/>
        <v>12962100000</v>
      </c>
      <c r="Q14" s="26"/>
      <c r="R14" s="25">
        <f t="shared" si="6"/>
        <v>12962100000</v>
      </c>
    </row>
    <row r="15" spans="1:18" ht="35.25" customHeight="1" x14ac:dyDescent="0.25">
      <c r="B15" s="11" t="s">
        <v>9</v>
      </c>
      <c r="C15" s="11" t="s">
        <v>10</v>
      </c>
      <c r="D15" s="12">
        <f>D16</f>
        <v>12030000000</v>
      </c>
      <c r="E15" s="12">
        <f>E16</f>
        <v>1562200000</v>
      </c>
      <c r="F15" s="12">
        <f t="shared" si="0"/>
        <v>13592200000</v>
      </c>
      <c r="G15" s="12">
        <f>G16</f>
        <v>0</v>
      </c>
      <c r="H15" s="12">
        <f t="shared" si="1"/>
        <v>13592200000</v>
      </c>
      <c r="I15" s="12">
        <f>I16</f>
        <v>0</v>
      </c>
      <c r="J15" s="12">
        <f t="shared" si="2"/>
        <v>13592200000</v>
      </c>
      <c r="K15" s="12">
        <f>K16</f>
        <v>0</v>
      </c>
      <c r="L15" s="12">
        <f t="shared" si="3"/>
        <v>13592200000</v>
      </c>
      <c r="M15" s="12">
        <f>M16</f>
        <v>0</v>
      </c>
      <c r="N15" s="12">
        <f t="shared" si="4"/>
        <v>13592200000</v>
      </c>
      <c r="O15" s="12">
        <f>O16</f>
        <v>0</v>
      </c>
      <c r="P15" s="12">
        <f t="shared" si="5"/>
        <v>13592200000</v>
      </c>
      <c r="Q15" s="21">
        <f>Q16</f>
        <v>0</v>
      </c>
      <c r="R15" s="12">
        <f t="shared" si="6"/>
        <v>13592200000</v>
      </c>
    </row>
    <row r="16" spans="1:18" ht="36" customHeight="1" x14ac:dyDescent="0.25">
      <c r="B16" s="13" t="s">
        <v>11</v>
      </c>
      <c r="C16" s="13" t="s">
        <v>12</v>
      </c>
      <c r="D16" s="25">
        <v>12030000000</v>
      </c>
      <c r="E16" s="25">
        <f>1388200000+174000000</f>
        <v>1562200000</v>
      </c>
      <c r="F16" s="25">
        <f t="shared" si="0"/>
        <v>13592200000</v>
      </c>
      <c r="G16" s="25"/>
      <c r="H16" s="25">
        <f t="shared" si="1"/>
        <v>13592200000</v>
      </c>
      <c r="I16" s="25"/>
      <c r="J16" s="25">
        <f t="shared" si="2"/>
        <v>13592200000</v>
      </c>
      <c r="K16" s="25"/>
      <c r="L16" s="25">
        <f t="shared" si="3"/>
        <v>13592200000</v>
      </c>
      <c r="M16" s="25"/>
      <c r="N16" s="25">
        <f t="shared" si="4"/>
        <v>13592200000</v>
      </c>
      <c r="O16" s="25"/>
      <c r="P16" s="25">
        <f t="shared" si="5"/>
        <v>13592200000</v>
      </c>
      <c r="Q16" s="26"/>
      <c r="R16" s="25">
        <f t="shared" si="6"/>
        <v>13592200000</v>
      </c>
    </row>
    <row r="17" spans="2:18" ht="18" customHeight="1" x14ac:dyDescent="0.25">
      <c r="B17" s="11" t="s">
        <v>62</v>
      </c>
      <c r="C17" s="11" t="s">
        <v>13</v>
      </c>
      <c r="D17" s="12">
        <f>D18</f>
        <v>1761596000</v>
      </c>
      <c r="E17" s="12">
        <f>E18</f>
        <v>0</v>
      </c>
      <c r="F17" s="12">
        <f t="shared" si="0"/>
        <v>1761596000</v>
      </c>
      <c r="G17" s="12">
        <f>G18</f>
        <v>0</v>
      </c>
      <c r="H17" s="12">
        <f t="shared" si="1"/>
        <v>1761596000</v>
      </c>
      <c r="I17" s="12">
        <f>I18</f>
        <v>0</v>
      </c>
      <c r="J17" s="12">
        <f t="shared" si="2"/>
        <v>1761596000</v>
      </c>
      <c r="K17" s="12">
        <f>K18</f>
        <v>0</v>
      </c>
      <c r="L17" s="12">
        <f t="shared" si="3"/>
        <v>1761596000</v>
      </c>
      <c r="M17" s="12">
        <f>M18</f>
        <v>0</v>
      </c>
      <c r="N17" s="12">
        <f t="shared" si="4"/>
        <v>1761596000</v>
      </c>
      <c r="O17" s="12">
        <f>O18</f>
        <v>0</v>
      </c>
      <c r="P17" s="12">
        <f t="shared" si="5"/>
        <v>1761596000</v>
      </c>
      <c r="Q17" s="21">
        <f>Q18</f>
        <v>0</v>
      </c>
      <c r="R17" s="12">
        <f t="shared" si="6"/>
        <v>1761596000</v>
      </c>
    </row>
    <row r="18" spans="2:18" ht="35.25" customHeight="1" x14ac:dyDescent="0.25">
      <c r="B18" s="13" t="s">
        <v>63</v>
      </c>
      <c r="C18" s="13" t="s">
        <v>14</v>
      </c>
      <c r="D18" s="25">
        <v>1761596000</v>
      </c>
      <c r="E18" s="25"/>
      <c r="F18" s="25">
        <f t="shared" si="0"/>
        <v>1761596000</v>
      </c>
      <c r="G18" s="25"/>
      <c r="H18" s="25">
        <f t="shared" si="1"/>
        <v>1761596000</v>
      </c>
      <c r="I18" s="25"/>
      <c r="J18" s="25">
        <f t="shared" si="2"/>
        <v>1761596000</v>
      </c>
      <c r="K18" s="25"/>
      <c r="L18" s="25">
        <f t="shared" si="3"/>
        <v>1761596000</v>
      </c>
      <c r="M18" s="25"/>
      <c r="N18" s="25">
        <f t="shared" si="4"/>
        <v>1761596000</v>
      </c>
      <c r="O18" s="25"/>
      <c r="P18" s="25">
        <f t="shared" si="5"/>
        <v>1761596000</v>
      </c>
      <c r="Q18" s="26"/>
      <c r="R18" s="25">
        <f t="shared" si="6"/>
        <v>1761596000</v>
      </c>
    </row>
    <row r="19" spans="2:18" ht="17.25" customHeight="1" x14ac:dyDescent="0.25">
      <c r="B19" s="11" t="s">
        <v>57</v>
      </c>
      <c r="C19" s="11" t="s">
        <v>15</v>
      </c>
      <c r="D19" s="12">
        <f>SUM(D20:D22)</f>
        <v>6512748000</v>
      </c>
      <c r="E19" s="12">
        <f>SUM(E20:E22)</f>
        <v>112000000</v>
      </c>
      <c r="F19" s="12">
        <f t="shared" si="0"/>
        <v>6624748000</v>
      </c>
      <c r="G19" s="12">
        <f>SUM(G20:G22)</f>
        <v>0</v>
      </c>
      <c r="H19" s="12">
        <f t="shared" si="1"/>
        <v>6624748000</v>
      </c>
      <c r="I19" s="12">
        <f>SUM(I20:I22)</f>
        <v>0</v>
      </c>
      <c r="J19" s="12">
        <f t="shared" si="2"/>
        <v>6624748000</v>
      </c>
      <c r="K19" s="12">
        <f>SUM(K20:K22)</f>
        <v>0</v>
      </c>
      <c r="L19" s="12">
        <f t="shared" si="3"/>
        <v>6624748000</v>
      </c>
      <c r="M19" s="12">
        <f>SUM(M20:M22)</f>
        <v>0</v>
      </c>
      <c r="N19" s="12">
        <f t="shared" si="4"/>
        <v>6624748000</v>
      </c>
      <c r="O19" s="12">
        <f>SUM(O20:O22)</f>
        <v>0</v>
      </c>
      <c r="P19" s="12">
        <f t="shared" si="5"/>
        <v>6624748000</v>
      </c>
      <c r="Q19" s="21">
        <f>SUM(Q20:Q22)</f>
        <v>0</v>
      </c>
      <c r="R19" s="12">
        <f t="shared" si="6"/>
        <v>6624748000</v>
      </c>
    </row>
    <row r="20" spans="2:18" ht="18" customHeight="1" x14ac:dyDescent="0.25">
      <c r="B20" s="13" t="s">
        <v>58</v>
      </c>
      <c r="C20" s="13" t="s">
        <v>16</v>
      </c>
      <c r="D20" s="25">
        <v>5692000000</v>
      </c>
      <c r="E20" s="25">
        <v>50000000</v>
      </c>
      <c r="F20" s="25">
        <f t="shared" si="0"/>
        <v>5742000000</v>
      </c>
      <c r="G20" s="25"/>
      <c r="H20" s="25">
        <f t="shared" si="1"/>
        <v>5742000000</v>
      </c>
      <c r="I20" s="25"/>
      <c r="J20" s="25">
        <f t="shared" si="2"/>
        <v>5742000000</v>
      </c>
      <c r="K20" s="25"/>
      <c r="L20" s="25">
        <f t="shared" si="3"/>
        <v>5742000000</v>
      </c>
      <c r="M20" s="25"/>
      <c r="N20" s="25">
        <f t="shared" si="4"/>
        <v>5742000000</v>
      </c>
      <c r="O20" s="25"/>
      <c r="P20" s="25">
        <f t="shared" si="5"/>
        <v>5742000000</v>
      </c>
      <c r="Q20" s="26"/>
      <c r="R20" s="25">
        <f t="shared" si="6"/>
        <v>5742000000</v>
      </c>
    </row>
    <row r="21" spans="2:18" x14ac:dyDescent="0.25">
      <c r="B21" s="13" t="s">
        <v>59</v>
      </c>
      <c r="C21" s="13" t="s">
        <v>17</v>
      </c>
      <c r="D21" s="25">
        <v>818900000</v>
      </c>
      <c r="E21" s="25">
        <v>62000000</v>
      </c>
      <c r="F21" s="25">
        <f t="shared" si="0"/>
        <v>880900000</v>
      </c>
      <c r="G21" s="25"/>
      <c r="H21" s="25">
        <f t="shared" si="1"/>
        <v>880900000</v>
      </c>
      <c r="I21" s="25"/>
      <c r="J21" s="25">
        <f t="shared" si="2"/>
        <v>880900000</v>
      </c>
      <c r="K21" s="25"/>
      <c r="L21" s="25">
        <f t="shared" si="3"/>
        <v>880900000</v>
      </c>
      <c r="M21" s="25"/>
      <c r="N21" s="25">
        <f t="shared" si="4"/>
        <v>880900000</v>
      </c>
      <c r="O21" s="25"/>
      <c r="P21" s="25">
        <f t="shared" si="5"/>
        <v>880900000</v>
      </c>
      <c r="Q21" s="26"/>
      <c r="R21" s="25">
        <f t="shared" si="6"/>
        <v>880900000</v>
      </c>
    </row>
    <row r="22" spans="2:18" x14ac:dyDescent="0.25">
      <c r="B22" s="13" t="s">
        <v>73</v>
      </c>
      <c r="C22" s="13" t="s">
        <v>74</v>
      </c>
      <c r="D22" s="25">
        <v>1848000</v>
      </c>
      <c r="E22" s="25"/>
      <c r="F22" s="25">
        <f t="shared" si="0"/>
        <v>1848000</v>
      </c>
      <c r="G22" s="25"/>
      <c r="H22" s="25">
        <f t="shared" si="1"/>
        <v>1848000</v>
      </c>
      <c r="I22" s="25"/>
      <c r="J22" s="25">
        <f t="shared" si="2"/>
        <v>1848000</v>
      </c>
      <c r="K22" s="25"/>
      <c r="L22" s="25">
        <f t="shared" si="3"/>
        <v>1848000</v>
      </c>
      <c r="M22" s="25"/>
      <c r="N22" s="25">
        <f t="shared" si="4"/>
        <v>1848000</v>
      </c>
      <c r="O22" s="25"/>
      <c r="P22" s="25">
        <f t="shared" si="5"/>
        <v>1848000</v>
      </c>
      <c r="Q22" s="26"/>
      <c r="R22" s="25">
        <f t="shared" si="6"/>
        <v>1848000</v>
      </c>
    </row>
    <row r="23" spans="2:18" ht="34.5" customHeight="1" x14ac:dyDescent="0.25">
      <c r="B23" s="11" t="s">
        <v>60</v>
      </c>
      <c r="C23" s="11" t="s">
        <v>18</v>
      </c>
      <c r="D23" s="12">
        <f>D24</f>
        <v>4000000</v>
      </c>
      <c r="E23" s="12">
        <f>E24</f>
        <v>0</v>
      </c>
      <c r="F23" s="12">
        <f t="shared" si="0"/>
        <v>4000000</v>
      </c>
      <c r="G23" s="12">
        <f>G24</f>
        <v>0</v>
      </c>
      <c r="H23" s="12">
        <f t="shared" si="1"/>
        <v>4000000</v>
      </c>
      <c r="I23" s="12">
        <f>I24</f>
        <v>0</v>
      </c>
      <c r="J23" s="12">
        <f t="shared" si="2"/>
        <v>4000000</v>
      </c>
      <c r="K23" s="12">
        <f>K24</f>
        <v>0</v>
      </c>
      <c r="L23" s="12">
        <f t="shared" si="3"/>
        <v>4000000</v>
      </c>
      <c r="M23" s="12">
        <f>M24</f>
        <v>0</v>
      </c>
      <c r="N23" s="12">
        <f t="shared" si="4"/>
        <v>4000000</v>
      </c>
      <c r="O23" s="12">
        <f>O24</f>
        <v>0</v>
      </c>
      <c r="P23" s="12">
        <f t="shared" si="5"/>
        <v>4000000</v>
      </c>
      <c r="Q23" s="21">
        <f>Q24</f>
        <v>0</v>
      </c>
      <c r="R23" s="12">
        <f t="shared" si="6"/>
        <v>4000000</v>
      </c>
    </row>
    <row r="24" spans="2:18" x14ac:dyDescent="0.25">
      <c r="B24" s="13" t="s">
        <v>61</v>
      </c>
      <c r="C24" s="13" t="s">
        <v>19</v>
      </c>
      <c r="D24" s="25">
        <v>4000000</v>
      </c>
      <c r="E24" s="25"/>
      <c r="F24" s="25">
        <f t="shared" si="0"/>
        <v>4000000</v>
      </c>
      <c r="G24" s="25"/>
      <c r="H24" s="25">
        <f t="shared" si="1"/>
        <v>4000000</v>
      </c>
      <c r="I24" s="25"/>
      <c r="J24" s="25">
        <f t="shared" si="2"/>
        <v>4000000</v>
      </c>
      <c r="K24" s="25"/>
      <c r="L24" s="25">
        <f t="shared" si="3"/>
        <v>4000000</v>
      </c>
      <c r="M24" s="25"/>
      <c r="N24" s="25">
        <f t="shared" si="4"/>
        <v>4000000</v>
      </c>
      <c r="O24" s="25"/>
      <c r="P24" s="25">
        <f t="shared" si="5"/>
        <v>4000000</v>
      </c>
      <c r="Q24" s="26"/>
      <c r="R24" s="25">
        <f t="shared" si="6"/>
        <v>4000000</v>
      </c>
    </row>
    <row r="25" spans="2:18" ht="16.5" customHeight="1" x14ac:dyDescent="0.25">
      <c r="B25" s="11" t="s">
        <v>20</v>
      </c>
      <c r="C25" s="11" t="s">
        <v>21</v>
      </c>
      <c r="D25" s="12">
        <f>D26</f>
        <v>40606000</v>
      </c>
      <c r="E25" s="12">
        <f>E26</f>
        <v>0</v>
      </c>
      <c r="F25" s="12">
        <f t="shared" si="0"/>
        <v>40606000</v>
      </c>
      <c r="G25" s="12">
        <f>G26</f>
        <v>0</v>
      </c>
      <c r="H25" s="12">
        <f t="shared" si="1"/>
        <v>40606000</v>
      </c>
      <c r="I25" s="12">
        <f>I26</f>
        <v>0</v>
      </c>
      <c r="J25" s="12">
        <f t="shared" si="2"/>
        <v>40606000</v>
      </c>
      <c r="K25" s="12">
        <f>K26</f>
        <v>0</v>
      </c>
      <c r="L25" s="12">
        <f t="shared" si="3"/>
        <v>40606000</v>
      </c>
      <c r="M25" s="12">
        <f>M26</f>
        <v>0</v>
      </c>
      <c r="N25" s="12">
        <f t="shared" si="4"/>
        <v>40606000</v>
      </c>
      <c r="O25" s="12">
        <f>O26</f>
        <v>0</v>
      </c>
      <c r="P25" s="12">
        <f t="shared" si="5"/>
        <v>40606000</v>
      </c>
      <c r="Q25" s="21">
        <f>Q26</f>
        <v>0</v>
      </c>
      <c r="R25" s="12">
        <f t="shared" si="6"/>
        <v>40606000</v>
      </c>
    </row>
    <row r="26" spans="2:18" ht="51" customHeight="1" x14ac:dyDescent="0.25">
      <c r="B26" s="13" t="s">
        <v>22</v>
      </c>
      <c r="C26" s="13" t="s">
        <v>23</v>
      </c>
      <c r="D26" s="25">
        <v>40606000</v>
      </c>
      <c r="E26" s="25"/>
      <c r="F26" s="25">
        <f t="shared" si="0"/>
        <v>40606000</v>
      </c>
      <c r="G26" s="25"/>
      <c r="H26" s="25">
        <f t="shared" si="1"/>
        <v>40606000</v>
      </c>
      <c r="I26" s="25"/>
      <c r="J26" s="25">
        <f t="shared" si="2"/>
        <v>40606000</v>
      </c>
      <c r="K26" s="25"/>
      <c r="L26" s="25">
        <f t="shared" si="3"/>
        <v>40606000</v>
      </c>
      <c r="M26" s="25"/>
      <c r="N26" s="25">
        <f t="shared" si="4"/>
        <v>40606000</v>
      </c>
      <c r="O26" s="25"/>
      <c r="P26" s="25">
        <f t="shared" si="5"/>
        <v>40606000</v>
      </c>
      <c r="Q26" s="26"/>
      <c r="R26" s="25">
        <f t="shared" si="6"/>
        <v>40606000</v>
      </c>
    </row>
    <row r="27" spans="2:18" ht="50.25" customHeight="1" x14ac:dyDescent="0.25">
      <c r="B27" s="11" t="s">
        <v>24</v>
      </c>
      <c r="C27" s="11" t="s">
        <v>25</v>
      </c>
      <c r="D27" s="12">
        <f>SUM(D28,D29,D30,D34)</f>
        <v>64906000</v>
      </c>
      <c r="E27" s="12">
        <f>SUM(E28,E29,E30,E34)</f>
        <v>0</v>
      </c>
      <c r="F27" s="12">
        <f t="shared" si="0"/>
        <v>64906000</v>
      </c>
      <c r="G27" s="12">
        <f>SUM(G28,G29,G30,G34)</f>
        <v>0</v>
      </c>
      <c r="H27" s="12">
        <f t="shared" si="1"/>
        <v>64906000</v>
      </c>
      <c r="I27" s="12">
        <f>SUM(I28,I29,I30,I34)</f>
        <v>0</v>
      </c>
      <c r="J27" s="12">
        <f t="shared" si="2"/>
        <v>64906000</v>
      </c>
      <c r="K27" s="12">
        <f>SUM(K28,K29,K30,K34)</f>
        <v>0</v>
      </c>
      <c r="L27" s="12">
        <f t="shared" si="3"/>
        <v>64906000</v>
      </c>
      <c r="M27" s="12">
        <f>SUM(M28,M29,M30,M34)</f>
        <v>0</v>
      </c>
      <c r="N27" s="12">
        <f t="shared" si="4"/>
        <v>64906000</v>
      </c>
      <c r="O27" s="12">
        <f>SUM(O28,O29,O30,O34)</f>
        <v>0</v>
      </c>
      <c r="P27" s="12">
        <f t="shared" si="5"/>
        <v>64906000</v>
      </c>
      <c r="Q27" s="21">
        <f>SUM(Q28,Q29,Q30,Q34)</f>
        <v>0</v>
      </c>
      <c r="R27" s="12">
        <f t="shared" si="6"/>
        <v>64906000</v>
      </c>
    </row>
    <row r="28" spans="2:18" ht="66" customHeight="1" x14ac:dyDescent="0.25">
      <c r="B28" s="13" t="s">
        <v>56</v>
      </c>
      <c r="C28" s="13" t="s">
        <v>26</v>
      </c>
      <c r="D28" s="25">
        <v>1320000</v>
      </c>
      <c r="E28" s="25"/>
      <c r="F28" s="25">
        <f t="shared" si="0"/>
        <v>1320000</v>
      </c>
      <c r="G28" s="25"/>
      <c r="H28" s="25">
        <f t="shared" si="1"/>
        <v>1320000</v>
      </c>
      <c r="I28" s="25"/>
      <c r="J28" s="25">
        <f t="shared" si="2"/>
        <v>1320000</v>
      </c>
      <c r="K28" s="25"/>
      <c r="L28" s="25">
        <f t="shared" si="3"/>
        <v>1320000</v>
      </c>
      <c r="M28" s="25"/>
      <c r="N28" s="25">
        <f t="shared" si="4"/>
        <v>1320000</v>
      </c>
      <c r="O28" s="25"/>
      <c r="P28" s="25">
        <f t="shared" si="5"/>
        <v>1320000</v>
      </c>
      <c r="Q28" s="26"/>
      <c r="R28" s="25">
        <f t="shared" si="6"/>
        <v>1320000</v>
      </c>
    </row>
    <row r="29" spans="2:18" ht="51" customHeight="1" x14ac:dyDescent="0.25">
      <c r="B29" s="13" t="s">
        <v>55</v>
      </c>
      <c r="C29" s="13" t="s">
        <v>27</v>
      </c>
      <c r="D29" s="25">
        <v>30000000</v>
      </c>
      <c r="E29" s="25"/>
      <c r="F29" s="25">
        <f t="shared" si="0"/>
        <v>30000000</v>
      </c>
      <c r="G29" s="25"/>
      <c r="H29" s="25">
        <f t="shared" si="1"/>
        <v>30000000</v>
      </c>
      <c r="I29" s="25"/>
      <c r="J29" s="25">
        <f t="shared" si="2"/>
        <v>30000000</v>
      </c>
      <c r="K29" s="25"/>
      <c r="L29" s="25">
        <f t="shared" si="3"/>
        <v>30000000</v>
      </c>
      <c r="M29" s="25"/>
      <c r="N29" s="25">
        <f t="shared" si="4"/>
        <v>30000000</v>
      </c>
      <c r="O29" s="25"/>
      <c r="P29" s="25">
        <f t="shared" si="5"/>
        <v>30000000</v>
      </c>
      <c r="Q29" s="26"/>
      <c r="R29" s="25">
        <f t="shared" si="6"/>
        <v>30000000</v>
      </c>
    </row>
    <row r="30" spans="2:18" ht="114" customHeight="1" x14ac:dyDescent="0.25">
      <c r="B30" s="13" t="s">
        <v>28</v>
      </c>
      <c r="C30" s="13" t="s">
        <v>68</v>
      </c>
      <c r="D30" s="14">
        <f>SUM(D31:D33)</f>
        <v>26380000</v>
      </c>
      <c r="E30" s="14">
        <f>SUM(E31:E33)</f>
        <v>0</v>
      </c>
      <c r="F30" s="14">
        <f t="shared" si="0"/>
        <v>26380000</v>
      </c>
      <c r="G30" s="14">
        <f>SUM(G31:G33)</f>
        <v>0</v>
      </c>
      <c r="H30" s="14">
        <f t="shared" si="1"/>
        <v>26380000</v>
      </c>
      <c r="I30" s="14">
        <f>SUM(I31:I33)</f>
        <v>0</v>
      </c>
      <c r="J30" s="14">
        <f t="shared" si="2"/>
        <v>26380000</v>
      </c>
      <c r="K30" s="14">
        <f>SUM(K31:K33)</f>
        <v>0</v>
      </c>
      <c r="L30" s="14">
        <f t="shared" si="3"/>
        <v>26380000</v>
      </c>
      <c r="M30" s="14">
        <f>SUM(M31:M33)</f>
        <v>0</v>
      </c>
      <c r="N30" s="14">
        <f t="shared" si="4"/>
        <v>26380000</v>
      </c>
      <c r="O30" s="14">
        <f>SUM(O31:O33)</f>
        <v>0</v>
      </c>
      <c r="P30" s="14">
        <f t="shared" si="5"/>
        <v>26380000</v>
      </c>
      <c r="Q30" s="22">
        <f>SUM(Q31:Q33)</f>
        <v>0</v>
      </c>
      <c r="R30" s="14">
        <f t="shared" si="6"/>
        <v>26380000</v>
      </c>
    </row>
    <row r="31" spans="2:18" ht="111" customHeight="1" x14ac:dyDescent="0.25">
      <c r="B31" s="15" t="s">
        <v>54</v>
      </c>
      <c r="C31" s="15" t="s">
        <v>69</v>
      </c>
      <c r="D31" s="24">
        <v>13560000</v>
      </c>
      <c r="E31" s="24"/>
      <c r="F31" s="24">
        <f t="shared" si="0"/>
        <v>13560000</v>
      </c>
      <c r="G31" s="24"/>
      <c r="H31" s="24">
        <f t="shared" si="1"/>
        <v>13560000</v>
      </c>
      <c r="I31" s="24"/>
      <c r="J31" s="24">
        <f t="shared" si="2"/>
        <v>13560000</v>
      </c>
      <c r="K31" s="24"/>
      <c r="L31" s="24">
        <f t="shared" si="3"/>
        <v>13560000</v>
      </c>
      <c r="M31" s="24"/>
      <c r="N31" s="24">
        <f t="shared" si="4"/>
        <v>13560000</v>
      </c>
      <c r="O31" s="24"/>
      <c r="P31" s="24">
        <f t="shared" si="5"/>
        <v>13560000</v>
      </c>
      <c r="Q31" s="68"/>
      <c r="R31" s="24">
        <f t="shared" si="6"/>
        <v>13560000</v>
      </c>
    </row>
    <row r="32" spans="2:18" ht="156.75" customHeight="1" x14ac:dyDescent="0.25">
      <c r="B32" s="15" t="s">
        <v>76</v>
      </c>
      <c r="C32" s="15" t="s">
        <v>75</v>
      </c>
      <c r="D32" s="24">
        <v>1120000</v>
      </c>
      <c r="E32" s="24"/>
      <c r="F32" s="24">
        <f t="shared" si="0"/>
        <v>1120000</v>
      </c>
      <c r="G32" s="24"/>
      <c r="H32" s="24">
        <f t="shared" si="1"/>
        <v>1120000</v>
      </c>
      <c r="I32" s="24"/>
      <c r="J32" s="24">
        <f t="shared" si="2"/>
        <v>1120000</v>
      </c>
      <c r="K32" s="24"/>
      <c r="L32" s="24">
        <f t="shared" si="3"/>
        <v>1120000</v>
      </c>
      <c r="M32" s="24"/>
      <c r="N32" s="24">
        <f t="shared" si="4"/>
        <v>1120000</v>
      </c>
      <c r="O32" s="24"/>
      <c r="P32" s="24">
        <f t="shared" si="5"/>
        <v>1120000</v>
      </c>
      <c r="Q32" s="68"/>
      <c r="R32" s="24">
        <f t="shared" si="6"/>
        <v>1120000</v>
      </c>
    </row>
    <row r="33" spans="2:20" ht="111.75" customHeight="1" x14ac:dyDescent="0.25">
      <c r="B33" s="15" t="s">
        <v>53</v>
      </c>
      <c r="C33" s="15" t="s">
        <v>70</v>
      </c>
      <c r="D33" s="24">
        <v>11700000</v>
      </c>
      <c r="E33" s="24"/>
      <c r="F33" s="24">
        <f t="shared" si="0"/>
        <v>11700000</v>
      </c>
      <c r="G33" s="24"/>
      <c r="H33" s="24">
        <f t="shared" si="1"/>
        <v>11700000</v>
      </c>
      <c r="I33" s="24"/>
      <c r="J33" s="24">
        <f t="shared" si="2"/>
        <v>11700000</v>
      </c>
      <c r="K33" s="24"/>
      <c r="L33" s="24">
        <f t="shared" si="3"/>
        <v>11700000</v>
      </c>
      <c r="M33" s="24"/>
      <c r="N33" s="24">
        <f t="shared" si="4"/>
        <v>11700000</v>
      </c>
      <c r="O33" s="24"/>
      <c r="P33" s="24">
        <f t="shared" si="5"/>
        <v>11700000</v>
      </c>
      <c r="Q33" s="68"/>
      <c r="R33" s="24">
        <f t="shared" si="6"/>
        <v>11700000</v>
      </c>
    </row>
    <row r="34" spans="2:20" ht="31.5" x14ac:dyDescent="0.25">
      <c r="B34" s="13" t="s">
        <v>29</v>
      </c>
      <c r="C34" s="13" t="s">
        <v>30</v>
      </c>
      <c r="D34" s="14">
        <f>D35</f>
        <v>7206000</v>
      </c>
      <c r="E34" s="14">
        <f>E35</f>
        <v>0</v>
      </c>
      <c r="F34" s="14">
        <f t="shared" si="0"/>
        <v>7206000</v>
      </c>
      <c r="G34" s="14">
        <f>G35</f>
        <v>0</v>
      </c>
      <c r="H34" s="14">
        <f t="shared" si="1"/>
        <v>7206000</v>
      </c>
      <c r="I34" s="14">
        <f>I35</f>
        <v>0</v>
      </c>
      <c r="J34" s="14">
        <f t="shared" si="2"/>
        <v>7206000</v>
      </c>
      <c r="K34" s="14">
        <f>K35</f>
        <v>0</v>
      </c>
      <c r="L34" s="14">
        <f t="shared" si="3"/>
        <v>7206000</v>
      </c>
      <c r="M34" s="14">
        <f>M35</f>
        <v>0</v>
      </c>
      <c r="N34" s="14">
        <f t="shared" si="4"/>
        <v>7206000</v>
      </c>
      <c r="O34" s="14">
        <f>O35</f>
        <v>0</v>
      </c>
      <c r="P34" s="14">
        <f t="shared" si="5"/>
        <v>7206000</v>
      </c>
      <c r="Q34" s="22">
        <f>Q35</f>
        <v>0</v>
      </c>
      <c r="R34" s="14">
        <f t="shared" si="6"/>
        <v>7206000</v>
      </c>
    </row>
    <row r="35" spans="2:20" ht="81" customHeight="1" x14ac:dyDescent="0.25">
      <c r="B35" s="15" t="s">
        <v>52</v>
      </c>
      <c r="C35" s="15" t="s">
        <v>31</v>
      </c>
      <c r="D35" s="24">
        <v>7206000</v>
      </c>
      <c r="E35" s="24"/>
      <c r="F35" s="24">
        <f t="shared" si="0"/>
        <v>7206000</v>
      </c>
      <c r="G35" s="24"/>
      <c r="H35" s="24">
        <f t="shared" si="1"/>
        <v>7206000</v>
      </c>
      <c r="I35" s="24"/>
      <c r="J35" s="24">
        <f t="shared" si="2"/>
        <v>7206000</v>
      </c>
      <c r="K35" s="24"/>
      <c r="L35" s="24">
        <f t="shared" si="3"/>
        <v>7206000</v>
      </c>
      <c r="M35" s="24"/>
      <c r="N35" s="24">
        <f t="shared" si="4"/>
        <v>7206000</v>
      </c>
      <c r="O35" s="24"/>
      <c r="P35" s="24">
        <f t="shared" si="5"/>
        <v>7206000</v>
      </c>
      <c r="Q35" s="68"/>
      <c r="R35" s="24">
        <f t="shared" si="6"/>
        <v>7206000</v>
      </c>
    </row>
    <row r="36" spans="2:20" ht="23.25" customHeight="1" x14ac:dyDescent="0.25">
      <c r="B36" s="11" t="s">
        <v>32</v>
      </c>
      <c r="C36" s="11" t="s">
        <v>33</v>
      </c>
      <c r="D36" s="12">
        <f>SUM(D37:D39)</f>
        <v>82810000</v>
      </c>
      <c r="E36" s="12">
        <f>SUM(E37:E39)</f>
        <v>0</v>
      </c>
      <c r="F36" s="12">
        <f t="shared" si="0"/>
        <v>82810000</v>
      </c>
      <c r="G36" s="12">
        <f>SUM(G37:G39)</f>
        <v>0</v>
      </c>
      <c r="H36" s="12">
        <f t="shared" si="1"/>
        <v>82810000</v>
      </c>
      <c r="I36" s="12">
        <f>SUM(I37:I39)</f>
        <v>0</v>
      </c>
      <c r="J36" s="12">
        <f t="shared" si="2"/>
        <v>82810000</v>
      </c>
      <c r="K36" s="12">
        <f>SUM(K37:K39)</f>
        <v>0</v>
      </c>
      <c r="L36" s="12">
        <f t="shared" si="3"/>
        <v>82810000</v>
      </c>
      <c r="M36" s="12">
        <f>SUM(M37:M39)</f>
        <v>0</v>
      </c>
      <c r="N36" s="12">
        <f t="shared" si="4"/>
        <v>82810000</v>
      </c>
      <c r="O36" s="12">
        <f>SUM(O37:O39)</f>
        <v>0</v>
      </c>
      <c r="P36" s="12">
        <f t="shared" si="5"/>
        <v>82810000</v>
      </c>
      <c r="Q36" s="21">
        <f>SUM(Q37:Q39)</f>
        <v>0</v>
      </c>
      <c r="R36" s="12">
        <f t="shared" si="6"/>
        <v>82810000</v>
      </c>
    </row>
    <row r="37" spans="2:20" ht="31.5" x14ac:dyDescent="0.25">
      <c r="B37" s="13" t="s">
        <v>51</v>
      </c>
      <c r="C37" s="13" t="s">
        <v>34</v>
      </c>
      <c r="D37" s="25">
        <v>67310000</v>
      </c>
      <c r="E37" s="25"/>
      <c r="F37" s="25">
        <f t="shared" si="0"/>
        <v>67310000</v>
      </c>
      <c r="G37" s="25"/>
      <c r="H37" s="25">
        <f t="shared" si="1"/>
        <v>67310000</v>
      </c>
      <c r="I37" s="25"/>
      <c r="J37" s="25">
        <f t="shared" si="2"/>
        <v>67310000</v>
      </c>
      <c r="K37" s="25"/>
      <c r="L37" s="25">
        <f t="shared" si="3"/>
        <v>67310000</v>
      </c>
      <c r="M37" s="25"/>
      <c r="N37" s="25">
        <f t="shared" si="4"/>
        <v>67310000</v>
      </c>
      <c r="O37" s="25"/>
      <c r="P37" s="25">
        <f t="shared" si="5"/>
        <v>67310000</v>
      </c>
      <c r="Q37" s="26"/>
      <c r="R37" s="25">
        <f t="shared" si="6"/>
        <v>67310000</v>
      </c>
    </row>
    <row r="38" spans="2:20" x14ac:dyDescent="0.25">
      <c r="B38" s="13" t="s">
        <v>72</v>
      </c>
      <c r="C38" s="13" t="s">
        <v>35</v>
      </c>
      <c r="D38" s="25">
        <v>400000</v>
      </c>
      <c r="E38" s="25"/>
      <c r="F38" s="25">
        <f t="shared" si="0"/>
        <v>400000</v>
      </c>
      <c r="G38" s="25"/>
      <c r="H38" s="25">
        <f t="shared" si="1"/>
        <v>400000</v>
      </c>
      <c r="I38" s="25"/>
      <c r="J38" s="25">
        <f t="shared" si="2"/>
        <v>400000</v>
      </c>
      <c r="K38" s="25"/>
      <c r="L38" s="25">
        <f t="shared" si="3"/>
        <v>400000</v>
      </c>
      <c r="M38" s="25"/>
      <c r="N38" s="25">
        <f t="shared" si="4"/>
        <v>400000</v>
      </c>
      <c r="O38" s="25"/>
      <c r="P38" s="25">
        <f t="shared" si="5"/>
        <v>400000</v>
      </c>
      <c r="Q38" s="26"/>
      <c r="R38" s="25">
        <f t="shared" si="6"/>
        <v>400000</v>
      </c>
    </row>
    <row r="39" spans="2:20" x14ac:dyDescent="0.25">
      <c r="B39" s="13" t="s">
        <v>50</v>
      </c>
      <c r="C39" s="13" t="s">
        <v>36</v>
      </c>
      <c r="D39" s="25">
        <v>15100000</v>
      </c>
      <c r="E39" s="25"/>
      <c r="F39" s="25">
        <f t="shared" si="0"/>
        <v>15100000</v>
      </c>
      <c r="G39" s="25"/>
      <c r="H39" s="25">
        <f t="shared" si="1"/>
        <v>15100000</v>
      </c>
      <c r="I39" s="25"/>
      <c r="J39" s="25">
        <f t="shared" si="2"/>
        <v>15100000</v>
      </c>
      <c r="K39" s="25"/>
      <c r="L39" s="25">
        <f t="shared" si="3"/>
        <v>15100000</v>
      </c>
      <c r="M39" s="25"/>
      <c r="N39" s="25">
        <f t="shared" si="4"/>
        <v>15100000</v>
      </c>
      <c r="O39" s="25"/>
      <c r="P39" s="25">
        <f t="shared" si="5"/>
        <v>15100000</v>
      </c>
      <c r="Q39" s="26"/>
      <c r="R39" s="25">
        <f t="shared" si="6"/>
        <v>15100000</v>
      </c>
    </row>
    <row r="40" spans="2:20" ht="35.25" customHeight="1" x14ac:dyDescent="0.25">
      <c r="B40" s="11" t="s">
        <v>37</v>
      </c>
      <c r="C40" s="11" t="s">
        <v>71</v>
      </c>
      <c r="D40" s="12">
        <f>SUM(D41:D42)</f>
        <v>43300000</v>
      </c>
      <c r="E40" s="12">
        <f>SUM(E41:E42)</f>
        <v>0</v>
      </c>
      <c r="F40" s="12">
        <f t="shared" si="0"/>
        <v>43300000</v>
      </c>
      <c r="G40" s="12">
        <f>SUM(G41:G42)</f>
        <v>0</v>
      </c>
      <c r="H40" s="12">
        <f t="shared" si="1"/>
        <v>43300000</v>
      </c>
      <c r="I40" s="12">
        <f>SUM(I41:I42)</f>
        <v>0</v>
      </c>
      <c r="J40" s="12">
        <f t="shared" si="2"/>
        <v>43300000</v>
      </c>
      <c r="K40" s="12">
        <f>SUM(K41:K42)</f>
        <v>0</v>
      </c>
      <c r="L40" s="12">
        <f t="shared" si="3"/>
        <v>43300000</v>
      </c>
      <c r="M40" s="12">
        <f>SUM(M41:M42)</f>
        <v>0</v>
      </c>
      <c r="N40" s="12">
        <f t="shared" si="4"/>
        <v>43300000</v>
      </c>
      <c r="O40" s="12">
        <f>SUM(O41:O42)</f>
        <v>7300000</v>
      </c>
      <c r="P40" s="12">
        <f t="shared" si="5"/>
        <v>50600000</v>
      </c>
      <c r="Q40" s="21">
        <f>SUM(Q41:Q42)</f>
        <v>0</v>
      </c>
      <c r="R40" s="12">
        <f t="shared" si="6"/>
        <v>50600000</v>
      </c>
    </row>
    <row r="41" spans="2:20" ht="26.25" customHeight="1" x14ac:dyDescent="0.25">
      <c r="B41" s="16" t="s">
        <v>155</v>
      </c>
      <c r="C41" s="27" t="s">
        <v>156</v>
      </c>
      <c r="D41" s="25">
        <v>19900000</v>
      </c>
      <c r="E41" s="25"/>
      <c r="F41" s="25">
        <f t="shared" si="0"/>
        <v>19900000</v>
      </c>
      <c r="G41" s="25"/>
      <c r="H41" s="25">
        <f t="shared" si="1"/>
        <v>19900000</v>
      </c>
      <c r="I41" s="25"/>
      <c r="J41" s="25">
        <f t="shared" si="2"/>
        <v>19900000</v>
      </c>
      <c r="K41" s="25"/>
      <c r="L41" s="25">
        <f t="shared" si="3"/>
        <v>19900000</v>
      </c>
      <c r="M41" s="25"/>
      <c r="N41" s="25">
        <f t="shared" si="4"/>
        <v>19900000</v>
      </c>
      <c r="O41" s="63">
        <v>7300000</v>
      </c>
      <c r="P41" s="25">
        <f t="shared" si="5"/>
        <v>27200000</v>
      </c>
      <c r="Q41" s="26"/>
      <c r="R41" s="25">
        <f t="shared" si="6"/>
        <v>27200000</v>
      </c>
      <c r="T41" s="6"/>
    </row>
    <row r="42" spans="2:20" x14ac:dyDescent="0.25">
      <c r="B42" s="16" t="s">
        <v>157</v>
      </c>
      <c r="C42" s="28" t="s">
        <v>158</v>
      </c>
      <c r="D42" s="25">
        <v>23400000</v>
      </c>
      <c r="E42" s="25"/>
      <c r="F42" s="25">
        <f t="shared" si="0"/>
        <v>23400000</v>
      </c>
      <c r="G42" s="25"/>
      <c r="H42" s="25">
        <f t="shared" si="1"/>
        <v>23400000</v>
      </c>
      <c r="I42" s="25"/>
      <c r="J42" s="25">
        <f t="shared" si="2"/>
        <v>23400000</v>
      </c>
      <c r="K42" s="25"/>
      <c r="L42" s="25">
        <f t="shared" si="3"/>
        <v>23400000</v>
      </c>
      <c r="M42" s="25"/>
      <c r="N42" s="25">
        <f t="shared" si="4"/>
        <v>23400000</v>
      </c>
      <c r="O42" s="25"/>
      <c r="P42" s="25">
        <f t="shared" si="5"/>
        <v>23400000</v>
      </c>
      <c r="Q42" s="26"/>
      <c r="R42" s="25">
        <f t="shared" si="6"/>
        <v>23400000</v>
      </c>
      <c r="T42" s="6"/>
    </row>
    <row r="43" spans="2:20" ht="35.25" customHeight="1" x14ac:dyDescent="0.25">
      <c r="B43" s="11" t="s">
        <v>38</v>
      </c>
      <c r="C43" s="11" t="s">
        <v>39</v>
      </c>
      <c r="D43" s="12">
        <f>SUM(D44,D45)</f>
        <v>75500000</v>
      </c>
      <c r="E43" s="12">
        <f>SUM(E44,E45)</f>
        <v>0</v>
      </c>
      <c r="F43" s="12">
        <f t="shared" si="0"/>
        <v>75500000</v>
      </c>
      <c r="G43" s="12">
        <f>SUM(G44,G45)</f>
        <v>0</v>
      </c>
      <c r="H43" s="12">
        <f t="shared" si="1"/>
        <v>75500000</v>
      </c>
      <c r="I43" s="12">
        <f>SUM(I44,I45)</f>
        <v>250000000</v>
      </c>
      <c r="J43" s="12">
        <f t="shared" si="2"/>
        <v>325500000</v>
      </c>
      <c r="K43" s="12">
        <f>SUM(K44,K45)</f>
        <v>0</v>
      </c>
      <c r="L43" s="12">
        <f t="shared" si="3"/>
        <v>325500000</v>
      </c>
      <c r="M43" s="12">
        <f>SUM(M44,M45)</f>
        <v>0</v>
      </c>
      <c r="N43" s="12">
        <f t="shared" si="4"/>
        <v>325500000</v>
      </c>
      <c r="O43" s="12">
        <f>SUM(O44,O45)</f>
        <v>539</v>
      </c>
      <c r="P43" s="12">
        <f t="shared" si="5"/>
        <v>325500539</v>
      </c>
      <c r="Q43" s="21">
        <f>SUM(Q44,Q45)</f>
        <v>0</v>
      </c>
      <c r="R43" s="12">
        <f t="shared" si="6"/>
        <v>325500539</v>
      </c>
    </row>
    <row r="44" spans="2:20" ht="97.5" customHeight="1" x14ac:dyDescent="0.25">
      <c r="B44" s="13" t="s">
        <v>40</v>
      </c>
      <c r="C44" s="52" t="s">
        <v>246</v>
      </c>
      <c r="D44" s="25">
        <v>75000000</v>
      </c>
      <c r="E44" s="25"/>
      <c r="F44" s="25">
        <f t="shared" si="0"/>
        <v>75000000</v>
      </c>
      <c r="G44" s="25"/>
      <c r="H44" s="25">
        <f t="shared" si="1"/>
        <v>75000000</v>
      </c>
      <c r="I44" s="25">
        <v>250000000</v>
      </c>
      <c r="J44" s="25">
        <f t="shared" si="2"/>
        <v>325000000</v>
      </c>
      <c r="K44" s="25"/>
      <c r="L44" s="25">
        <f t="shared" si="3"/>
        <v>325000000</v>
      </c>
      <c r="M44" s="25"/>
      <c r="N44" s="25">
        <f t="shared" si="4"/>
        <v>325000000</v>
      </c>
      <c r="O44" s="63">
        <v>539</v>
      </c>
      <c r="P44" s="25">
        <f t="shared" si="5"/>
        <v>325000539</v>
      </c>
      <c r="Q44" s="26"/>
      <c r="R44" s="25">
        <f t="shared" si="6"/>
        <v>325000539</v>
      </c>
    </row>
    <row r="45" spans="2:20" ht="48" customHeight="1" x14ac:dyDescent="0.25">
      <c r="B45" s="13" t="s">
        <v>41</v>
      </c>
      <c r="C45" s="52" t="s">
        <v>247</v>
      </c>
      <c r="D45" s="25">
        <v>500000</v>
      </c>
      <c r="E45" s="25"/>
      <c r="F45" s="25">
        <f t="shared" si="0"/>
        <v>500000</v>
      </c>
      <c r="G45" s="25"/>
      <c r="H45" s="25">
        <f t="shared" si="1"/>
        <v>500000</v>
      </c>
      <c r="I45" s="25"/>
      <c r="J45" s="25">
        <f t="shared" si="2"/>
        <v>500000</v>
      </c>
      <c r="K45" s="25"/>
      <c r="L45" s="25">
        <f t="shared" si="3"/>
        <v>500000</v>
      </c>
      <c r="M45" s="25"/>
      <c r="N45" s="25">
        <f t="shared" si="4"/>
        <v>500000</v>
      </c>
      <c r="O45" s="25"/>
      <c r="P45" s="25">
        <f t="shared" si="5"/>
        <v>500000</v>
      </c>
      <c r="Q45" s="26"/>
      <c r="R45" s="25">
        <f t="shared" si="6"/>
        <v>500000</v>
      </c>
    </row>
    <row r="46" spans="2:20" ht="18.75" customHeight="1" x14ac:dyDescent="0.25">
      <c r="B46" s="11" t="s">
        <v>42</v>
      </c>
      <c r="C46" s="11" t="s">
        <v>43</v>
      </c>
      <c r="D46" s="21">
        <f>SUM(D47:D48)</f>
        <v>278252000</v>
      </c>
      <c r="E46" s="21">
        <f>SUM(E47:E48)</f>
        <v>0</v>
      </c>
      <c r="F46" s="21">
        <f t="shared" si="0"/>
        <v>278252000</v>
      </c>
      <c r="G46" s="21">
        <f>SUM(G47:G48)</f>
        <v>0</v>
      </c>
      <c r="H46" s="21">
        <f t="shared" si="1"/>
        <v>278252000</v>
      </c>
      <c r="I46" s="21">
        <f>SUM(I47:I48)</f>
        <v>125430233</v>
      </c>
      <c r="J46" s="21">
        <f t="shared" si="2"/>
        <v>403682233</v>
      </c>
      <c r="K46" s="21">
        <f>SUM(K47:K48)</f>
        <v>0</v>
      </c>
      <c r="L46" s="21">
        <f t="shared" si="3"/>
        <v>403682233</v>
      </c>
      <c r="M46" s="21">
        <f>SUM(M47:M48)</f>
        <v>0</v>
      </c>
      <c r="N46" s="21">
        <f t="shared" si="4"/>
        <v>403682233</v>
      </c>
      <c r="O46" s="21">
        <f>SUM(O47:O48)</f>
        <v>108292000</v>
      </c>
      <c r="P46" s="12">
        <f t="shared" si="5"/>
        <v>511974233</v>
      </c>
      <c r="Q46" s="21">
        <f>SUM(Q47:Q48)</f>
        <v>0</v>
      </c>
      <c r="R46" s="12">
        <f t="shared" si="6"/>
        <v>511974233</v>
      </c>
    </row>
    <row r="47" spans="2:20" ht="48.75" customHeight="1" x14ac:dyDescent="0.25">
      <c r="B47" s="13" t="s">
        <v>77</v>
      </c>
      <c r="C47" s="13" t="s">
        <v>78</v>
      </c>
      <c r="D47" s="25">
        <v>250000000</v>
      </c>
      <c r="E47" s="25"/>
      <c r="F47" s="25">
        <f t="shared" si="0"/>
        <v>250000000</v>
      </c>
      <c r="G47" s="25"/>
      <c r="H47" s="25">
        <f t="shared" si="1"/>
        <v>250000000</v>
      </c>
      <c r="I47" s="25">
        <f>100000000+25430233</f>
        <v>125430233</v>
      </c>
      <c r="J47" s="25">
        <f t="shared" si="2"/>
        <v>375430233</v>
      </c>
      <c r="K47" s="25"/>
      <c r="L47" s="25">
        <f t="shared" si="3"/>
        <v>375430233</v>
      </c>
      <c r="M47" s="25"/>
      <c r="N47" s="25">
        <f t="shared" si="4"/>
        <v>375430233</v>
      </c>
      <c r="O47" s="63">
        <v>108292000</v>
      </c>
      <c r="P47" s="25">
        <f t="shared" si="5"/>
        <v>483722233</v>
      </c>
      <c r="Q47" s="26"/>
      <c r="R47" s="25">
        <f t="shared" si="6"/>
        <v>483722233</v>
      </c>
    </row>
    <row r="48" spans="2:20" ht="66" customHeight="1" x14ac:dyDescent="0.25">
      <c r="B48" s="13" t="s">
        <v>44</v>
      </c>
      <c r="C48" s="13" t="s">
        <v>45</v>
      </c>
      <c r="D48" s="26">
        <v>28252000</v>
      </c>
      <c r="E48" s="26"/>
      <c r="F48" s="26">
        <f t="shared" si="0"/>
        <v>28252000</v>
      </c>
      <c r="G48" s="26"/>
      <c r="H48" s="26">
        <f t="shared" si="1"/>
        <v>28252000</v>
      </c>
      <c r="I48" s="26"/>
      <c r="J48" s="26">
        <f t="shared" si="2"/>
        <v>28252000</v>
      </c>
      <c r="K48" s="26"/>
      <c r="L48" s="26">
        <f t="shared" si="3"/>
        <v>28252000</v>
      </c>
      <c r="M48" s="26"/>
      <c r="N48" s="26">
        <f t="shared" si="4"/>
        <v>28252000</v>
      </c>
      <c r="O48" s="26"/>
      <c r="P48" s="26">
        <f t="shared" si="5"/>
        <v>28252000</v>
      </c>
      <c r="Q48" s="26"/>
      <c r="R48" s="26">
        <f t="shared" si="6"/>
        <v>28252000</v>
      </c>
    </row>
    <row r="49" spans="1:19" ht="18" customHeight="1" x14ac:dyDescent="0.25">
      <c r="B49" s="11" t="s">
        <v>46</v>
      </c>
      <c r="C49" s="11" t="s">
        <v>47</v>
      </c>
      <c r="D49" s="21">
        <f>D50</f>
        <v>4500000</v>
      </c>
      <c r="E49" s="21">
        <f>E50</f>
        <v>0</v>
      </c>
      <c r="F49" s="21">
        <f t="shared" si="0"/>
        <v>4500000</v>
      </c>
      <c r="G49" s="21">
        <f>G50</f>
        <v>0</v>
      </c>
      <c r="H49" s="21">
        <f t="shared" si="1"/>
        <v>4500000</v>
      </c>
      <c r="I49" s="21">
        <f>I50</f>
        <v>0</v>
      </c>
      <c r="J49" s="21">
        <f t="shared" si="2"/>
        <v>4500000</v>
      </c>
      <c r="K49" s="21">
        <f>K50</f>
        <v>0</v>
      </c>
      <c r="L49" s="21">
        <f t="shared" si="3"/>
        <v>4500000</v>
      </c>
      <c r="M49" s="21">
        <f>M50</f>
        <v>0</v>
      </c>
      <c r="N49" s="21">
        <f t="shared" si="4"/>
        <v>4500000</v>
      </c>
      <c r="O49" s="21">
        <f>O50</f>
        <v>0</v>
      </c>
      <c r="P49" s="21">
        <f t="shared" si="5"/>
        <v>4500000</v>
      </c>
      <c r="Q49" s="21">
        <f>Q50</f>
        <v>0</v>
      </c>
      <c r="R49" s="21">
        <f t="shared" si="6"/>
        <v>4500000</v>
      </c>
    </row>
    <row r="50" spans="1:19" ht="34.5" customHeight="1" x14ac:dyDescent="0.25">
      <c r="B50" s="13" t="s">
        <v>48</v>
      </c>
      <c r="C50" s="13" t="s">
        <v>49</v>
      </c>
      <c r="D50" s="25">
        <v>4500000</v>
      </c>
      <c r="E50" s="25"/>
      <c r="F50" s="25">
        <f t="shared" si="0"/>
        <v>4500000</v>
      </c>
      <c r="G50" s="25"/>
      <c r="H50" s="25">
        <f t="shared" si="1"/>
        <v>4500000</v>
      </c>
      <c r="I50" s="25"/>
      <c r="J50" s="25">
        <f t="shared" si="2"/>
        <v>4500000</v>
      </c>
      <c r="K50" s="25"/>
      <c r="L50" s="25">
        <f t="shared" si="3"/>
        <v>4500000</v>
      </c>
      <c r="M50" s="25"/>
      <c r="N50" s="25">
        <f t="shared" si="4"/>
        <v>4500000</v>
      </c>
      <c r="O50" s="25"/>
      <c r="P50" s="25">
        <f t="shared" si="5"/>
        <v>4500000</v>
      </c>
      <c r="Q50" s="26"/>
      <c r="R50" s="25">
        <f t="shared" si="6"/>
        <v>4500000</v>
      </c>
    </row>
    <row r="51" spans="1:19" ht="17.25" customHeight="1" x14ac:dyDescent="0.25">
      <c r="A51" s="5"/>
      <c r="B51" s="11" t="s">
        <v>79</v>
      </c>
      <c r="C51" s="11" t="s">
        <v>80</v>
      </c>
      <c r="D51" s="23">
        <f>SUM(D52)</f>
        <v>4966959427</v>
      </c>
      <c r="E51" s="23">
        <f>SUM(E52)</f>
        <v>0</v>
      </c>
      <c r="F51" s="23">
        <f>SUM(F52,F136)</f>
        <v>4966959427</v>
      </c>
      <c r="G51" s="23">
        <f>SUM(G52)</f>
        <v>522231183</v>
      </c>
      <c r="H51" s="23">
        <f>SUM(H52,H136)</f>
        <v>5489190610</v>
      </c>
      <c r="I51" s="23">
        <f>SUM(I52,I136)</f>
        <v>10362844</v>
      </c>
      <c r="J51" s="23">
        <f>H51+I51</f>
        <v>5499553454</v>
      </c>
      <c r="K51" s="23">
        <f>SUM(K52,K136)</f>
        <v>603340636</v>
      </c>
      <c r="L51" s="23">
        <f>J51+K51</f>
        <v>6102894090</v>
      </c>
      <c r="M51" s="23">
        <f>SUM(M52,M136)</f>
        <v>0</v>
      </c>
      <c r="N51" s="23">
        <f>L51+M51</f>
        <v>6102894090</v>
      </c>
      <c r="O51" s="23">
        <f>SUM(O52,O135,O140)</f>
        <v>834465482</v>
      </c>
      <c r="P51" s="23">
        <f>N51+O51</f>
        <v>6937359572</v>
      </c>
      <c r="Q51" s="23">
        <f>SUM(Q52,Q135,Q140)</f>
        <v>0</v>
      </c>
      <c r="R51" s="23">
        <f>P51+Q51</f>
        <v>6937359572</v>
      </c>
    </row>
    <row r="52" spans="1:19" ht="35.25" customHeight="1" x14ac:dyDescent="0.25">
      <c r="A52" s="5"/>
      <c r="B52" s="11" t="s">
        <v>81</v>
      </c>
      <c r="C52" s="11" t="s">
        <v>82</v>
      </c>
      <c r="D52" s="21">
        <f>SUM(D53,D57,D91,D119,D136)</f>
        <v>4966959427</v>
      </c>
      <c r="E52" s="21">
        <f>SUM(E53,E57,E91,E119,E136)</f>
        <v>0</v>
      </c>
      <c r="F52" s="21">
        <f>SUM(F53,F57,F91,F119)</f>
        <v>4250410420</v>
      </c>
      <c r="G52" s="21">
        <f>SUM(G53,G57,G91,G119,G136)</f>
        <v>522231183</v>
      </c>
      <c r="H52" s="21">
        <f>SUM(H53,H57,H91,H119)</f>
        <v>4762653433</v>
      </c>
      <c r="I52" s="21">
        <f>SUM(I53,I57,I91,I119)</f>
        <v>200444000</v>
      </c>
      <c r="J52" s="21">
        <f>H52+I52</f>
        <v>4963097433</v>
      </c>
      <c r="K52" s="21">
        <f>SUM(K53,K57,K91,K119)</f>
        <v>385554536</v>
      </c>
      <c r="L52" s="21">
        <f>J52+K52</f>
        <v>5348651969</v>
      </c>
      <c r="M52" s="21">
        <f>SUM(M53,M57,M91,M119)</f>
        <v>0</v>
      </c>
      <c r="N52" s="21">
        <f>L52+M52</f>
        <v>5348651969</v>
      </c>
      <c r="O52" s="21">
        <f>SUM(O53,O57,O91,O119,O133)</f>
        <v>787448241</v>
      </c>
      <c r="P52" s="21">
        <f>N52+O52</f>
        <v>6136100210</v>
      </c>
      <c r="Q52" s="21">
        <f>SUM(Q53,Q57,Q91,Q119,Q133)</f>
        <v>0</v>
      </c>
      <c r="R52" s="21">
        <f>P52+Q52</f>
        <v>6136100210</v>
      </c>
    </row>
    <row r="53" spans="1:19" ht="34.5" customHeight="1" x14ac:dyDescent="0.25">
      <c r="A53" s="5"/>
      <c r="B53" s="11" t="s">
        <v>83</v>
      </c>
      <c r="C53" s="11" t="s">
        <v>84</v>
      </c>
      <c r="D53" s="23">
        <f>D54+D55+D56</f>
        <v>903041500</v>
      </c>
      <c r="E53" s="23">
        <f>E54+E55+E56</f>
        <v>0</v>
      </c>
      <c r="F53" s="23">
        <f t="shared" si="0"/>
        <v>903041500</v>
      </c>
      <c r="G53" s="23">
        <f>G54+G55+G56</f>
        <v>0</v>
      </c>
      <c r="H53" s="23">
        <f t="shared" ref="H53:H144" si="7">F53+G53</f>
        <v>903041500</v>
      </c>
      <c r="I53" s="23">
        <f>I54+I55</f>
        <v>0</v>
      </c>
      <c r="J53" s="23">
        <f>H53+I53</f>
        <v>903041500</v>
      </c>
      <c r="K53" s="23">
        <f>K54+K55</f>
        <v>0</v>
      </c>
      <c r="L53" s="23">
        <f>J53+K53</f>
        <v>903041500</v>
      </c>
      <c r="M53" s="23">
        <f>M54+M55</f>
        <v>0</v>
      </c>
      <c r="N53" s="23">
        <f>L53+M53</f>
        <v>903041500</v>
      </c>
      <c r="O53" s="23">
        <f>O54+O55</f>
        <v>262204100</v>
      </c>
      <c r="P53" s="23">
        <f>N53+O53</f>
        <v>1165245600</v>
      </c>
      <c r="Q53" s="23">
        <f>Q54+Q55</f>
        <v>0</v>
      </c>
      <c r="R53" s="23">
        <f>P53+Q53</f>
        <v>1165245600</v>
      </c>
      <c r="S53" s="54"/>
    </row>
    <row r="54" spans="1:19" ht="51" customHeight="1" x14ac:dyDescent="0.25">
      <c r="A54" s="5"/>
      <c r="B54" s="15" t="s">
        <v>85</v>
      </c>
      <c r="C54" s="15" t="s">
        <v>86</v>
      </c>
      <c r="D54" s="22">
        <v>64720400</v>
      </c>
      <c r="E54" s="22"/>
      <c r="F54" s="22">
        <f t="shared" si="0"/>
        <v>64720400</v>
      </c>
      <c r="G54" s="22"/>
      <c r="H54" s="22">
        <f t="shared" si="7"/>
        <v>64720400</v>
      </c>
      <c r="I54" s="22"/>
      <c r="J54" s="22">
        <f t="shared" ref="J54:J69" si="8">H54+I54</f>
        <v>64720400</v>
      </c>
      <c r="K54" s="22"/>
      <c r="L54" s="22">
        <f t="shared" ref="L54:L71" si="9">J54+K54</f>
        <v>64720400</v>
      </c>
      <c r="M54" s="22"/>
      <c r="N54" s="22">
        <f t="shared" ref="N54:N71" si="10">L54+M54</f>
        <v>64720400</v>
      </c>
      <c r="O54" s="22"/>
      <c r="P54" s="22">
        <f t="shared" ref="P54:P71" si="11">N54+O54</f>
        <v>64720400</v>
      </c>
      <c r="Q54" s="22"/>
      <c r="R54" s="22">
        <f t="shared" ref="R54:R71" si="12">P54+Q54</f>
        <v>64720400</v>
      </c>
    </row>
    <row r="55" spans="1:19" ht="50.25" customHeight="1" x14ac:dyDescent="0.25">
      <c r="A55" s="5"/>
      <c r="B55" s="15" t="s">
        <v>139</v>
      </c>
      <c r="C55" s="15" t="s">
        <v>87</v>
      </c>
      <c r="D55" s="14"/>
      <c r="E55" s="14"/>
      <c r="F55" s="14">
        <f t="shared" si="0"/>
        <v>0</v>
      </c>
      <c r="G55" s="14">
        <v>838321100</v>
      </c>
      <c r="H55" s="14">
        <f t="shared" si="7"/>
        <v>838321100</v>
      </c>
      <c r="I55" s="14"/>
      <c r="J55" s="14">
        <f t="shared" si="8"/>
        <v>838321100</v>
      </c>
      <c r="K55" s="14"/>
      <c r="L55" s="14">
        <f t="shared" si="9"/>
        <v>838321100</v>
      </c>
      <c r="M55" s="14"/>
      <c r="N55" s="14">
        <f t="shared" si="10"/>
        <v>838321100</v>
      </c>
      <c r="O55" s="14">
        <v>262204100</v>
      </c>
      <c r="P55" s="14">
        <f t="shared" si="11"/>
        <v>1100525200</v>
      </c>
      <c r="Q55" s="22"/>
      <c r="R55" s="14">
        <f t="shared" si="12"/>
        <v>1100525200</v>
      </c>
    </row>
    <row r="56" spans="1:19" ht="32.25" hidden="1" customHeight="1" x14ac:dyDescent="0.25">
      <c r="A56" s="5"/>
      <c r="B56" s="15" t="s">
        <v>140</v>
      </c>
      <c r="C56" s="15" t="s">
        <v>141</v>
      </c>
      <c r="D56" s="14">
        <f>63736000+774585100</f>
        <v>838321100</v>
      </c>
      <c r="E56" s="14"/>
      <c r="F56" s="14">
        <f t="shared" si="0"/>
        <v>838321100</v>
      </c>
      <c r="G56" s="14">
        <v>-838321100</v>
      </c>
      <c r="H56" s="14">
        <f t="shared" si="7"/>
        <v>0</v>
      </c>
      <c r="I56" s="14"/>
      <c r="J56" s="14">
        <f t="shared" si="8"/>
        <v>0</v>
      </c>
      <c r="K56" s="14"/>
      <c r="L56" s="14">
        <f t="shared" si="9"/>
        <v>0</v>
      </c>
      <c r="M56" s="14"/>
      <c r="N56" s="14">
        <f t="shared" si="10"/>
        <v>0</v>
      </c>
      <c r="O56" s="14"/>
      <c r="P56" s="14">
        <f t="shared" si="11"/>
        <v>0</v>
      </c>
      <c r="Q56" s="22"/>
      <c r="R56" s="14">
        <f t="shared" si="12"/>
        <v>0</v>
      </c>
    </row>
    <row r="57" spans="1:19" ht="49.5" customHeight="1" x14ac:dyDescent="0.25">
      <c r="A57" s="5"/>
      <c r="B57" s="11" t="s">
        <v>88</v>
      </c>
      <c r="C57" s="11" t="s">
        <v>214</v>
      </c>
      <c r="D57" s="17">
        <f>SUM(D58:D73)</f>
        <v>80748100</v>
      </c>
      <c r="E57" s="17">
        <f>SUM(E58:E73)</f>
        <v>0</v>
      </c>
      <c r="F57" s="17">
        <f t="shared" si="0"/>
        <v>80748100</v>
      </c>
      <c r="G57" s="17">
        <f>SUM(G58:G88)</f>
        <v>304072013</v>
      </c>
      <c r="H57" s="17">
        <f t="shared" si="7"/>
        <v>384820113</v>
      </c>
      <c r="I57" s="17">
        <f>SUM(I58:I88)</f>
        <v>200444000</v>
      </c>
      <c r="J57" s="17">
        <f t="shared" si="8"/>
        <v>585264113</v>
      </c>
      <c r="K57" s="17">
        <f>SUM(K58:K89)</f>
        <v>980071736</v>
      </c>
      <c r="L57" s="17">
        <f t="shared" si="9"/>
        <v>1565335849</v>
      </c>
      <c r="M57" s="17">
        <f>SUM(M58:M89)</f>
        <v>0</v>
      </c>
      <c r="N57" s="17">
        <f t="shared" si="10"/>
        <v>1565335849</v>
      </c>
      <c r="O57" s="17">
        <f>SUM(O58:O90)</f>
        <v>759610194</v>
      </c>
      <c r="P57" s="17">
        <f t="shared" si="11"/>
        <v>2324946043</v>
      </c>
      <c r="Q57" s="23">
        <f>SUM(Q58:Q90)</f>
        <v>0</v>
      </c>
      <c r="R57" s="17">
        <f t="shared" si="12"/>
        <v>2324946043</v>
      </c>
    </row>
    <row r="58" spans="1:19" ht="35.25" customHeight="1" x14ac:dyDescent="0.25">
      <c r="A58" s="5"/>
      <c r="B58" s="15" t="s">
        <v>89</v>
      </c>
      <c r="C58" s="15" t="s">
        <v>90</v>
      </c>
      <c r="D58" s="29">
        <v>37510500</v>
      </c>
      <c r="E58" s="29"/>
      <c r="F58" s="29">
        <f t="shared" si="0"/>
        <v>37510500</v>
      </c>
      <c r="G58" s="29"/>
      <c r="H58" s="29">
        <f t="shared" si="7"/>
        <v>37510500</v>
      </c>
      <c r="I58" s="29"/>
      <c r="J58" s="29">
        <f t="shared" si="8"/>
        <v>37510500</v>
      </c>
      <c r="K58" s="29"/>
      <c r="L58" s="29">
        <f t="shared" si="9"/>
        <v>37510500</v>
      </c>
      <c r="M58" s="29"/>
      <c r="N58" s="29">
        <f t="shared" si="10"/>
        <v>37510500</v>
      </c>
      <c r="O58" s="29"/>
      <c r="P58" s="29">
        <f t="shared" si="11"/>
        <v>37510500</v>
      </c>
      <c r="Q58" s="48"/>
      <c r="R58" s="29">
        <f t="shared" si="12"/>
        <v>37510500</v>
      </c>
    </row>
    <row r="59" spans="1:19" ht="64.5" customHeight="1" x14ac:dyDescent="0.25">
      <c r="A59" s="5"/>
      <c r="B59" s="19" t="s">
        <v>252</v>
      </c>
      <c r="C59" s="71" t="s">
        <v>253</v>
      </c>
      <c r="D59" s="42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46">
        <v>16371000</v>
      </c>
      <c r="P59" s="29">
        <f t="shared" si="11"/>
        <v>16371000</v>
      </c>
      <c r="Q59" s="48"/>
      <c r="R59" s="29">
        <f t="shared" si="12"/>
        <v>16371000</v>
      </c>
    </row>
    <row r="60" spans="1:19" ht="51" customHeight="1" x14ac:dyDescent="0.25">
      <c r="A60" s="5"/>
      <c r="B60" s="15" t="s">
        <v>194</v>
      </c>
      <c r="C60" s="55" t="s">
        <v>195</v>
      </c>
      <c r="D60" s="29"/>
      <c r="E60" s="29"/>
      <c r="F60" s="29"/>
      <c r="G60" s="29">
        <v>19882700</v>
      </c>
      <c r="H60" s="29">
        <f t="shared" si="7"/>
        <v>19882700</v>
      </c>
      <c r="I60" s="29"/>
      <c r="J60" s="29">
        <f t="shared" si="8"/>
        <v>19882700</v>
      </c>
      <c r="K60" s="29">
        <v>104321711</v>
      </c>
      <c r="L60" s="29">
        <f t="shared" si="9"/>
        <v>124204411</v>
      </c>
      <c r="M60" s="29"/>
      <c r="N60" s="29">
        <f t="shared" si="10"/>
        <v>124204411</v>
      </c>
      <c r="O60" s="46">
        <f>435400+62733350+10888500</f>
        <v>74057250</v>
      </c>
      <c r="P60" s="29">
        <f t="shared" si="11"/>
        <v>198261661</v>
      </c>
      <c r="Q60" s="48"/>
      <c r="R60" s="29">
        <f t="shared" si="12"/>
        <v>198261661</v>
      </c>
    </row>
    <row r="61" spans="1:19" ht="67.5" customHeight="1" x14ac:dyDescent="0.25">
      <c r="A61" s="5"/>
      <c r="B61" s="47" t="s">
        <v>231</v>
      </c>
      <c r="C61" s="50" t="s">
        <v>232</v>
      </c>
      <c r="D61" s="29"/>
      <c r="E61" s="29"/>
      <c r="F61" s="29"/>
      <c r="G61" s="29"/>
      <c r="H61" s="29"/>
      <c r="I61" s="29"/>
      <c r="J61" s="29"/>
      <c r="K61" s="29">
        <v>58411600</v>
      </c>
      <c r="L61" s="29">
        <f t="shared" si="9"/>
        <v>58411600</v>
      </c>
      <c r="M61" s="29"/>
      <c r="N61" s="29">
        <f t="shared" si="10"/>
        <v>58411600</v>
      </c>
      <c r="O61" s="29"/>
      <c r="P61" s="29">
        <f t="shared" si="11"/>
        <v>58411600</v>
      </c>
      <c r="Q61" s="48"/>
      <c r="R61" s="29">
        <f t="shared" si="12"/>
        <v>58411600</v>
      </c>
    </row>
    <row r="62" spans="1:19" ht="33.75" customHeight="1" x14ac:dyDescent="0.25">
      <c r="A62" s="5"/>
      <c r="B62" s="15" t="s">
        <v>192</v>
      </c>
      <c r="C62" s="30" t="s">
        <v>193</v>
      </c>
      <c r="D62" s="29"/>
      <c r="E62" s="29"/>
      <c r="F62" s="29">
        <f t="shared" si="0"/>
        <v>0</v>
      </c>
      <c r="G62" s="29">
        <v>1600000</v>
      </c>
      <c r="H62" s="29">
        <f t="shared" si="7"/>
        <v>1600000</v>
      </c>
      <c r="I62" s="29"/>
      <c r="J62" s="29">
        <f t="shared" si="8"/>
        <v>1600000</v>
      </c>
      <c r="K62" s="29"/>
      <c r="L62" s="29">
        <f t="shared" si="9"/>
        <v>1600000</v>
      </c>
      <c r="M62" s="29"/>
      <c r="N62" s="29">
        <f t="shared" si="10"/>
        <v>1600000</v>
      </c>
      <c r="O62" s="29"/>
      <c r="P62" s="29">
        <f t="shared" si="11"/>
        <v>1600000</v>
      </c>
      <c r="Q62" s="48"/>
      <c r="R62" s="29">
        <f t="shared" si="12"/>
        <v>1600000</v>
      </c>
    </row>
    <row r="63" spans="1:19" ht="67.5" customHeight="1" x14ac:dyDescent="0.25">
      <c r="A63" s="5"/>
      <c r="B63" s="15" t="s">
        <v>218</v>
      </c>
      <c r="C63" s="30" t="s">
        <v>219</v>
      </c>
      <c r="D63" s="29"/>
      <c r="E63" s="29"/>
      <c r="F63" s="29"/>
      <c r="G63" s="29"/>
      <c r="H63" s="29"/>
      <c r="I63" s="29"/>
      <c r="J63" s="29"/>
      <c r="K63" s="29">
        <f>5400000+3188900</f>
        <v>8588900</v>
      </c>
      <c r="L63" s="29">
        <f t="shared" si="9"/>
        <v>8588900</v>
      </c>
      <c r="M63" s="29"/>
      <c r="N63" s="29">
        <f t="shared" si="10"/>
        <v>8588900</v>
      </c>
      <c r="O63" s="46">
        <v>46622750</v>
      </c>
      <c r="P63" s="29">
        <f t="shared" si="11"/>
        <v>55211650</v>
      </c>
      <c r="Q63" s="48"/>
      <c r="R63" s="29">
        <f t="shared" si="12"/>
        <v>55211650</v>
      </c>
    </row>
    <row r="64" spans="1:19" ht="66" customHeight="1" x14ac:dyDescent="0.25">
      <c r="A64" s="5"/>
      <c r="B64" s="15" t="s">
        <v>220</v>
      </c>
      <c r="C64" s="30" t="s">
        <v>221</v>
      </c>
      <c r="D64" s="29"/>
      <c r="E64" s="29"/>
      <c r="F64" s="29"/>
      <c r="G64" s="29"/>
      <c r="H64" s="29"/>
      <c r="I64" s="29"/>
      <c r="J64" s="29"/>
      <c r="K64" s="29">
        <v>30393000</v>
      </c>
      <c r="L64" s="29">
        <f t="shared" si="9"/>
        <v>30393000</v>
      </c>
      <c r="M64" s="29"/>
      <c r="N64" s="29">
        <f t="shared" si="10"/>
        <v>30393000</v>
      </c>
      <c r="O64" s="29"/>
      <c r="P64" s="29">
        <f t="shared" si="11"/>
        <v>30393000</v>
      </c>
      <c r="Q64" s="48"/>
      <c r="R64" s="29">
        <f t="shared" si="12"/>
        <v>30393000</v>
      </c>
    </row>
    <row r="65" spans="1:18" ht="83.25" customHeight="1" x14ac:dyDescent="0.25">
      <c r="A65" s="5"/>
      <c r="B65" s="47" t="s">
        <v>209</v>
      </c>
      <c r="C65" s="47" t="s">
        <v>208</v>
      </c>
      <c r="D65" s="29"/>
      <c r="E65" s="29"/>
      <c r="F65" s="29"/>
      <c r="G65" s="29"/>
      <c r="H65" s="29"/>
      <c r="I65" s="46">
        <v>200444000</v>
      </c>
      <c r="J65" s="29">
        <f t="shared" si="8"/>
        <v>200444000</v>
      </c>
      <c r="K65" s="48"/>
      <c r="L65" s="29">
        <f t="shared" si="9"/>
        <v>200444000</v>
      </c>
      <c r="M65" s="48"/>
      <c r="N65" s="29">
        <f t="shared" si="10"/>
        <v>200444000</v>
      </c>
      <c r="O65" s="48"/>
      <c r="P65" s="29">
        <f t="shared" si="11"/>
        <v>200444000</v>
      </c>
      <c r="Q65" s="48"/>
      <c r="R65" s="29">
        <f t="shared" si="12"/>
        <v>200444000</v>
      </c>
    </row>
    <row r="66" spans="1:18" ht="48.75" customHeight="1" x14ac:dyDescent="0.25">
      <c r="A66" s="5"/>
      <c r="B66" s="15" t="s">
        <v>127</v>
      </c>
      <c r="C66" s="43" t="s">
        <v>172</v>
      </c>
      <c r="D66" s="29">
        <v>9151100</v>
      </c>
      <c r="E66" s="29"/>
      <c r="F66" s="29">
        <f t="shared" si="0"/>
        <v>9151100</v>
      </c>
      <c r="G66" s="29"/>
      <c r="H66" s="29">
        <f t="shared" si="7"/>
        <v>9151100</v>
      </c>
      <c r="I66" s="29"/>
      <c r="J66" s="29">
        <f t="shared" si="8"/>
        <v>9151100</v>
      </c>
      <c r="K66" s="29"/>
      <c r="L66" s="29">
        <f t="shared" si="9"/>
        <v>9151100</v>
      </c>
      <c r="M66" s="29"/>
      <c r="N66" s="29">
        <f t="shared" si="10"/>
        <v>9151100</v>
      </c>
      <c r="O66" s="46">
        <v>4140700</v>
      </c>
      <c r="P66" s="29">
        <f t="shared" si="11"/>
        <v>13291800</v>
      </c>
      <c r="Q66" s="48"/>
      <c r="R66" s="29">
        <f t="shared" si="12"/>
        <v>13291800</v>
      </c>
    </row>
    <row r="67" spans="1:18" ht="48.75" customHeight="1" x14ac:dyDescent="0.25">
      <c r="A67" s="5"/>
      <c r="B67" s="15" t="s">
        <v>254</v>
      </c>
      <c r="C67" s="43" t="s">
        <v>255</v>
      </c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46">
        <v>2931000</v>
      </c>
      <c r="P67" s="29">
        <f t="shared" si="11"/>
        <v>2931000</v>
      </c>
      <c r="Q67" s="48"/>
      <c r="R67" s="29">
        <f t="shared" si="12"/>
        <v>2931000</v>
      </c>
    </row>
    <row r="68" spans="1:18" ht="83.25" customHeight="1" x14ac:dyDescent="0.25">
      <c r="A68" s="5"/>
      <c r="B68" s="47" t="s">
        <v>142</v>
      </c>
      <c r="C68" s="50" t="s">
        <v>211</v>
      </c>
      <c r="D68" s="29">
        <v>4836900</v>
      </c>
      <c r="E68" s="29"/>
      <c r="F68" s="29">
        <f t="shared" si="0"/>
        <v>4836900</v>
      </c>
      <c r="G68" s="29"/>
      <c r="H68" s="29">
        <f t="shared" si="7"/>
        <v>4836900</v>
      </c>
      <c r="I68" s="29"/>
      <c r="J68" s="29">
        <f t="shared" si="8"/>
        <v>4836900</v>
      </c>
      <c r="K68" s="29"/>
      <c r="L68" s="29">
        <f t="shared" si="9"/>
        <v>4836900</v>
      </c>
      <c r="M68" s="29"/>
      <c r="N68" s="29">
        <f t="shared" si="10"/>
        <v>4836900</v>
      </c>
      <c r="O68" s="29"/>
      <c r="P68" s="29">
        <f t="shared" si="11"/>
        <v>4836900</v>
      </c>
      <c r="Q68" s="48"/>
      <c r="R68" s="29">
        <f t="shared" si="12"/>
        <v>4836900</v>
      </c>
    </row>
    <row r="69" spans="1:18" ht="83.25" customHeight="1" x14ac:dyDescent="0.25">
      <c r="A69" s="5"/>
      <c r="B69" s="47" t="s">
        <v>143</v>
      </c>
      <c r="C69" s="50" t="s">
        <v>212</v>
      </c>
      <c r="D69" s="29">
        <v>5962300</v>
      </c>
      <c r="E69" s="29"/>
      <c r="F69" s="29">
        <f t="shared" si="0"/>
        <v>5962300</v>
      </c>
      <c r="G69" s="29"/>
      <c r="H69" s="29">
        <f t="shared" si="7"/>
        <v>5962300</v>
      </c>
      <c r="I69" s="29"/>
      <c r="J69" s="29">
        <f t="shared" si="8"/>
        <v>5962300</v>
      </c>
      <c r="K69" s="29"/>
      <c r="L69" s="29">
        <f t="shared" si="9"/>
        <v>5962300</v>
      </c>
      <c r="M69" s="29"/>
      <c r="N69" s="29">
        <f t="shared" si="10"/>
        <v>5962300</v>
      </c>
      <c r="O69" s="29"/>
      <c r="P69" s="29">
        <f t="shared" si="11"/>
        <v>5962300</v>
      </c>
      <c r="Q69" s="48"/>
      <c r="R69" s="29">
        <f t="shared" si="12"/>
        <v>5962300</v>
      </c>
    </row>
    <row r="70" spans="1:18" ht="68.25" customHeight="1" x14ac:dyDescent="0.25">
      <c r="A70" s="5"/>
      <c r="B70" s="47" t="s">
        <v>245</v>
      </c>
      <c r="C70" s="50" t="s">
        <v>248</v>
      </c>
      <c r="D70" s="42"/>
      <c r="E70" s="29"/>
      <c r="F70" s="29"/>
      <c r="G70" s="29"/>
      <c r="H70" s="29"/>
      <c r="I70" s="29"/>
      <c r="J70" s="29"/>
      <c r="K70" s="46">
        <v>20070352</v>
      </c>
      <c r="L70" s="29">
        <f t="shared" si="9"/>
        <v>20070352</v>
      </c>
      <c r="M70" s="48"/>
      <c r="N70" s="29">
        <f t="shared" si="10"/>
        <v>20070352</v>
      </c>
      <c r="O70" s="48"/>
      <c r="P70" s="29">
        <f t="shared" si="11"/>
        <v>20070352</v>
      </c>
      <c r="Q70" s="48"/>
      <c r="R70" s="29">
        <f t="shared" si="12"/>
        <v>20070352</v>
      </c>
    </row>
    <row r="71" spans="1:18" ht="82.5" customHeight="1" x14ac:dyDescent="0.25">
      <c r="A71" s="5"/>
      <c r="B71" s="47" t="s">
        <v>233</v>
      </c>
      <c r="C71" s="47" t="s">
        <v>234</v>
      </c>
      <c r="D71" s="42"/>
      <c r="E71" s="29"/>
      <c r="F71" s="29"/>
      <c r="G71" s="29"/>
      <c r="H71" s="29"/>
      <c r="I71" s="29"/>
      <c r="J71" s="29"/>
      <c r="K71" s="29">
        <v>7423473</v>
      </c>
      <c r="L71" s="29">
        <f t="shared" si="9"/>
        <v>7423473</v>
      </c>
      <c r="M71" s="29"/>
      <c r="N71" s="29">
        <f t="shared" si="10"/>
        <v>7423473</v>
      </c>
      <c r="O71" s="29"/>
      <c r="P71" s="29">
        <f t="shared" si="11"/>
        <v>7423473</v>
      </c>
      <c r="Q71" s="48"/>
      <c r="R71" s="29">
        <f t="shared" si="12"/>
        <v>7423473</v>
      </c>
    </row>
    <row r="72" spans="1:18" ht="100.5" customHeight="1" x14ac:dyDescent="0.25">
      <c r="A72" s="5"/>
      <c r="B72" s="15" t="s">
        <v>128</v>
      </c>
      <c r="C72" s="44" t="s">
        <v>129</v>
      </c>
      <c r="D72" s="42"/>
      <c r="E72" s="29"/>
      <c r="F72" s="29">
        <f>D72+E72</f>
        <v>0</v>
      </c>
      <c r="G72" s="29">
        <v>105789000</v>
      </c>
      <c r="H72" s="29">
        <f>F72+G72</f>
        <v>105789000</v>
      </c>
      <c r="I72" s="29"/>
      <c r="J72" s="29">
        <f>H72+I72</f>
        <v>105789000</v>
      </c>
      <c r="K72" s="29"/>
      <c r="L72" s="29">
        <f>J72+K72</f>
        <v>105789000</v>
      </c>
      <c r="M72" s="29"/>
      <c r="N72" s="29">
        <f>L72+M72</f>
        <v>105789000</v>
      </c>
      <c r="O72" s="29"/>
      <c r="P72" s="29">
        <f>N72+O72</f>
        <v>105789000</v>
      </c>
      <c r="Q72" s="48"/>
      <c r="R72" s="29">
        <f>P72+Q72</f>
        <v>105789000</v>
      </c>
    </row>
    <row r="73" spans="1:18" ht="93.75" customHeight="1" x14ac:dyDescent="0.25">
      <c r="A73" s="5"/>
      <c r="B73" s="15" t="s">
        <v>144</v>
      </c>
      <c r="C73" s="50" t="s">
        <v>213</v>
      </c>
      <c r="D73" s="29">
        <v>23287300</v>
      </c>
      <c r="E73" s="29"/>
      <c r="F73" s="29">
        <f t="shared" si="0"/>
        <v>23287300</v>
      </c>
      <c r="G73" s="29">
        <v>1122600</v>
      </c>
      <c r="H73" s="29">
        <f t="shared" si="7"/>
        <v>24409900</v>
      </c>
      <c r="I73" s="29"/>
      <c r="J73" s="29">
        <f t="shared" ref="J73:J144" si="13">H73+I73</f>
        <v>24409900</v>
      </c>
      <c r="K73" s="29"/>
      <c r="L73" s="29">
        <f t="shared" ref="L73:L144" si="14">J73+K73</f>
        <v>24409900</v>
      </c>
      <c r="M73" s="29"/>
      <c r="N73" s="29">
        <f t="shared" ref="N73:N144" si="15">L73+M73</f>
        <v>24409900</v>
      </c>
      <c r="O73" s="29"/>
      <c r="P73" s="29">
        <f t="shared" ref="P73:P144" si="16">N73+O73</f>
        <v>24409900</v>
      </c>
      <c r="Q73" s="48"/>
      <c r="R73" s="29">
        <f t="shared" ref="R73:R144" si="17">P73+Q73</f>
        <v>24409900</v>
      </c>
    </row>
    <row r="74" spans="1:18" ht="49.5" customHeight="1" x14ac:dyDescent="0.25">
      <c r="A74" s="5"/>
      <c r="B74" s="15" t="s">
        <v>222</v>
      </c>
      <c r="C74" s="50" t="s">
        <v>223</v>
      </c>
      <c r="D74" s="29"/>
      <c r="E74" s="29"/>
      <c r="F74" s="29"/>
      <c r="G74" s="29"/>
      <c r="H74" s="29"/>
      <c r="I74" s="29"/>
      <c r="J74" s="29"/>
      <c r="K74" s="29">
        <v>1434700</v>
      </c>
      <c r="L74" s="29">
        <f t="shared" si="14"/>
        <v>1434700</v>
      </c>
      <c r="M74" s="29"/>
      <c r="N74" s="29">
        <f t="shared" si="15"/>
        <v>1434700</v>
      </c>
      <c r="O74" s="29"/>
      <c r="P74" s="29">
        <f t="shared" si="16"/>
        <v>1434700</v>
      </c>
      <c r="Q74" s="48"/>
      <c r="R74" s="29">
        <f t="shared" si="17"/>
        <v>1434700</v>
      </c>
    </row>
    <row r="75" spans="1:18" ht="82.5" customHeight="1" x14ac:dyDescent="0.25">
      <c r="A75" s="5"/>
      <c r="B75" s="15" t="s">
        <v>202</v>
      </c>
      <c r="C75" s="30" t="s">
        <v>203</v>
      </c>
      <c r="D75" s="29"/>
      <c r="E75" s="29"/>
      <c r="F75" s="29"/>
      <c r="G75" s="29">
        <v>13254500</v>
      </c>
      <c r="H75" s="29">
        <f t="shared" si="7"/>
        <v>13254500</v>
      </c>
      <c r="I75" s="29"/>
      <c r="J75" s="29">
        <f t="shared" si="13"/>
        <v>13254500</v>
      </c>
      <c r="K75" s="29">
        <v>4099800</v>
      </c>
      <c r="L75" s="29">
        <f t="shared" si="14"/>
        <v>17354300</v>
      </c>
      <c r="M75" s="29"/>
      <c r="N75" s="29">
        <f t="shared" si="15"/>
        <v>17354300</v>
      </c>
      <c r="O75" s="29"/>
      <c r="P75" s="29">
        <f t="shared" si="16"/>
        <v>17354300</v>
      </c>
      <c r="Q75" s="48"/>
      <c r="R75" s="29">
        <f t="shared" si="17"/>
        <v>17354300</v>
      </c>
    </row>
    <row r="76" spans="1:18" ht="99" customHeight="1" x14ac:dyDescent="0.25">
      <c r="A76" s="5"/>
      <c r="B76" s="15" t="s">
        <v>282</v>
      </c>
      <c r="C76" s="30" t="s">
        <v>224</v>
      </c>
      <c r="D76" s="29"/>
      <c r="E76" s="29"/>
      <c r="F76" s="29"/>
      <c r="G76" s="29"/>
      <c r="H76" s="29"/>
      <c r="I76" s="29"/>
      <c r="J76" s="29"/>
      <c r="K76" s="29">
        <v>43155200</v>
      </c>
      <c r="L76" s="29">
        <f t="shared" si="14"/>
        <v>43155200</v>
      </c>
      <c r="M76" s="29"/>
      <c r="N76" s="29">
        <f t="shared" si="15"/>
        <v>43155200</v>
      </c>
      <c r="O76" s="29"/>
      <c r="P76" s="29">
        <f t="shared" si="16"/>
        <v>43155200</v>
      </c>
      <c r="Q76" s="48"/>
      <c r="R76" s="29">
        <f t="shared" si="17"/>
        <v>43155200</v>
      </c>
    </row>
    <row r="77" spans="1:18" ht="97.5" customHeight="1" x14ac:dyDescent="0.25">
      <c r="A77" s="5"/>
      <c r="B77" s="15" t="s">
        <v>176</v>
      </c>
      <c r="C77" s="30" t="s">
        <v>181</v>
      </c>
      <c r="D77" s="29"/>
      <c r="E77" s="29"/>
      <c r="F77" s="29"/>
      <c r="G77" s="29">
        <v>1362100</v>
      </c>
      <c r="H77" s="29">
        <f t="shared" si="7"/>
        <v>1362100</v>
      </c>
      <c r="I77" s="29"/>
      <c r="J77" s="29">
        <f t="shared" si="13"/>
        <v>1362100</v>
      </c>
      <c r="K77" s="29"/>
      <c r="L77" s="29">
        <f t="shared" si="14"/>
        <v>1362100</v>
      </c>
      <c r="M77" s="29"/>
      <c r="N77" s="29">
        <f t="shared" si="15"/>
        <v>1362100</v>
      </c>
      <c r="O77" s="29"/>
      <c r="P77" s="29">
        <f t="shared" si="16"/>
        <v>1362100</v>
      </c>
      <c r="Q77" s="48"/>
      <c r="R77" s="29">
        <f t="shared" si="17"/>
        <v>1362100</v>
      </c>
    </row>
    <row r="78" spans="1:18" ht="64.5" customHeight="1" x14ac:dyDescent="0.25">
      <c r="A78" s="5"/>
      <c r="B78" s="31" t="s">
        <v>177</v>
      </c>
      <c r="C78" s="30" t="s">
        <v>182</v>
      </c>
      <c r="D78" s="29"/>
      <c r="E78" s="29"/>
      <c r="F78" s="29"/>
      <c r="G78" s="29">
        <v>54592900</v>
      </c>
      <c r="H78" s="29">
        <f t="shared" si="7"/>
        <v>54592900</v>
      </c>
      <c r="I78" s="29"/>
      <c r="J78" s="29">
        <f t="shared" si="13"/>
        <v>54592900</v>
      </c>
      <c r="K78" s="29"/>
      <c r="L78" s="29">
        <f t="shared" si="14"/>
        <v>54592900</v>
      </c>
      <c r="M78" s="29"/>
      <c r="N78" s="29">
        <f t="shared" si="15"/>
        <v>54592900</v>
      </c>
      <c r="O78" s="46">
        <v>18901500</v>
      </c>
      <c r="P78" s="29">
        <f t="shared" si="16"/>
        <v>73494400</v>
      </c>
      <c r="Q78" s="48"/>
      <c r="R78" s="29">
        <f t="shared" si="17"/>
        <v>73494400</v>
      </c>
    </row>
    <row r="79" spans="1:18" ht="51" customHeight="1" x14ac:dyDescent="0.25">
      <c r="A79" s="5"/>
      <c r="B79" s="15" t="s">
        <v>178</v>
      </c>
      <c r="C79" s="30" t="s">
        <v>183</v>
      </c>
      <c r="D79" s="29"/>
      <c r="E79" s="29"/>
      <c r="F79" s="29"/>
      <c r="G79" s="29">
        <v>40521100</v>
      </c>
      <c r="H79" s="29">
        <f t="shared" si="7"/>
        <v>40521100</v>
      </c>
      <c r="I79" s="29"/>
      <c r="J79" s="29">
        <f t="shared" si="13"/>
        <v>40521100</v>
      </c>
      <c r="K79" s="29"/>
      <c r="L79" s="29">
        <f t="shared" si="14"/>
        <v>40521100</v>
      </c>
      <c r="M79" s="29"/>
      <c r="N79" s="29">
        <f t="shared" si="15"/>
        <v>40521100</v>
      </c>
      <c r="O79" s="29"/>
      <c r="P79" s="29">
        <f t="shared" si="16"/>
        <v>40521100</v>
      </c>
      <c r="Q79" s="48"/>
      <c r="R79" s="29">
        <f t="shared" si="17"/>
        <v>40521100</v>
      </c>
    </row>
    <row r="80" spans="1:18" ht="65.25" customHeight="1" x14ac:dyDescent="0.25">
      <c r="A80" s="5"/>
      <c r="B80" s="15" t="s">
        <v>225</v>
      </c>
      <c r="C80" s="30" t="s">
        <v>226</v>
      </c>
      <c r="D80" s="29"/>
      <c r="E80" s="29"/>
      <c r="F80" s="29"/>
      <c r="G80" s="29"/>
      <c r="H80" s="29"/>
      <c r="I80" s="29"/>
      <c r="J80" s="29"/>
      <c r="K80" s="29">
        <v>139101500</v>
      </c>
      <c r="L80" s="29">
        <f t="shared" si="14"/>
        <v>139101500</v>
      </c>
      <c r="M80" s="29"/>
      <c r="N80" s="29">
        <f t="shared" si="15"/>
        <v>139101500</v>
      </c>
      <c r="O80" s="29"/>
      <c r="P80" s="29">
        <f t="shared" si="16"/>
        <v>139101500</v>
      </c>
      <c r="Q80" s="48"/>
      <c r="R80" s="29">
        <f t="shared" si="17"/>
        <v>139101500</v>
      </c>
    </row>
    <row r="81" spans="1:18" ht="65.25" customHeight="1" x14ac:dyDescent="0.25">
      <c r="A81" s="5"/>
      <c r="B81" s="15" t="s">
        <v>256</v>
      </c>
      <c r="C81" s="30" t="s">
        <v>277</v>
      </c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46">
        <v>474000</v>
      </c>
      <c r="P81" s="29">
        <f t="shared" si="16"/>
        <v>474000</v>
      </c>
      <c r="Q81" s="48"/>
      <c r="R81" s="29">
        <f t="shared" si="17"/>
        <v>474000</v>
      </c>
    </row>
    <row r="82" spans="1:18" ht="83.25" customHeight="1" x14ac:dyDescent="0.25">
      <c r="A82" s="5"/>
      <c r="B82" s="15" t="s">
        <v>179</v>
      </c>
      <c r="C82" s="30" t="s">
        <v>184</v>
      </c>
      <c r="D82" s="29"/>
      <c r="E82" s="29"/>
      <c r="F82" s="29"/>
      <c r="G82" s="29">
        <v>64480000</v>
      </c>
      <c r="H82" s="29">
        <f t="shared" si="7"/>
        <v>64480000</v>
      </c>
      <c r="I82" s="29"/>
      <c r="J82" s="29">
        <f t="shared" si="13"/>
        <v>64480000</v>
      </c>
      <c r="K82" s="29"/>
      <c r="L82" s="29">
        <f t="shared" si="14"/>
        <v>64480000</v>
      </c>
      <c r="M82" s="29"/>
      <c r="N82" s="29">
        <f t="shared" si="15"/>
        <v>64480000</v>
      </c>
      <c r="O82" s="29"/>
      <c r="P82" s="29">
        <f t="shared" si="16"/>
        <v>64480000</v>
      </c>
      <c r="Q82" s="48"/>
      <c r="R82" s="29">
        <f t="shared" si="17"/>
        <v>64480000</v>
      </c>
    </row>
    <row r="83" spans="1:18" ht="98.25" customHeight="1" x14ac:dyDescent="0.25">
      <c r="A83" s="5"/>
      <c r="B83" s="15" t="s">
        <v>227</v>
      </c>
      <c r="C83" s="30" t="s">
        <v>228</v>
      </c>
      <c r="D83" s="29"/>
      <c r="E83" s="29"/>
      <c r="F83" s="29"/>
      <c r="G83" s="29"/>
      <c r="H83" s="29"/>
      <c r="I83" s="29"/>
      <c r="J83" s="29"/>
      <c r="K83" s="29">
        <v>534848800</v>
      </c>
      <c r="L83" s="29">
        <f t="shared" si="14"/>
        <v>534848800</v>
      </c>
      <c r="M83" s="29"/>
      <c r="N83" s="29">
        <f t="shared" si="15"/>
        <v>534848800</v>
      </c>
      <c r="O83" s="46">
        <v>210584300</v>
      </c>
      <c r="P83" s="29">
        <f t="shared" si="16"/>
        <v>745433100</v>
      </c>
      <c r="Q83" s="48"/>
      <c r="R83" s="29">
        <f t="shared" si="17"/>
        <v>745433100</v>
      </c>
    </row>
    <row r="84" spans="1:18" ht="97.5" customHeight="1" x14ac:dyDescent="0.25">
      <c r="A84" s="5"/>
      <c r="B84" s="15" t="s">
        <v>180</v>
      </c>
      <c r="C84" s="30" t="s">
        <v>185</v>
      </c>
      <c r="D84" s="29"/>
      <c r="E84" s="29"/>
      <c r="F84" s="29"/>
      <c r="G84" s="29">
        <v>1387700</v>
      </c>
      <c r="H84" s="29">
        <f t="shared" si="7"/>
        <v>1387700</v>
      </c>
      <c r="I84" s="29"/>
      <c r="J84" s="29">
        <f t="shared" si="13"/>
        <v>1387700</v>
      </c>
      <c r="K84" s="29"/>
      <c r="L84" s="29">
        <f t="shared" si="14"/>
        <v>1387700</v>
      </c>
      <c r="M84" s="29"/>
      <c r="N84" s="29">
        <f t="shared" si="15"/>
        <v>1387700</v>
      </c>
      <c r="O84" s="29"/>
      <c r="P84" s="29">
        <f t="shared" si="16"/>
        <v>1387700</v>
      </c>
      <c r="Q84" s="48"/>
      <c r="R84" s="29">
        <f t="shared" si="17"/>
        <v>1387700</v>
      </c>
    </row>
    <row r="85" spans="1:18" ht="79.5" customHeight="1" x14ac:dyDescent="0.25">
      <c r="A85" s="5"/>
      <c r="B85" s="15" t="s">
        <v>229</v>
      </c>
      <c r="C85" s="30" t="s">
        <v>230</v>
      </c>
      <c r="D85" s="29"/>
      <c r="E85" s="29"/>
      <c r="F85" s="29"/>
      <c r="G85" s="29"/>
      <c r="H85" s="29"/>
      <c r="I85" s="29"/>
      <c r="J85" s="29"/>
      <c r="K85" s="29">
        <v>3847800</v>
      </c>
      <c r="L85" s="29">
        <f t="shared" si="14"/>
        <v>3847800</v>
      </c>
      <c r="M85" s="29"/>
      <c r="N85" s="29">
        <f t="shared" si="15"/>
        <v>3847800</v>
      </c>
      <c r="O85" s="29"/>
      <c r="P85" s="29">
        <f t="shared" si="16"/>
        <v>3847800</v>
      </c>
      <c r="Q85" s="48"/>
      <c r="R85" s="29">
        <f t="shared" si="17"/>
        <v>3847800</v>
      </c>
    </row>
    <row r="86" spans="1:18" ht="69" customHeight="1" x14ac:dyDescent="0.25">
      <c r="A86" s="5"/>
      <c r="B86" s="47" t="s">
        <v>235</v>
      </c>
      <c r="C86" s="50" t="s">
        <v>236</v>
      </c>
      <c r="D86" s="29"/>
      <c r="E86" s="29"/>
      <c r="F86" s="29"/>
      <c r="G86" s="29"/>
      <c r="H86" s="29"/>
      <c r="I86" s="29"/>
      <c r="J86" s="29"/>
      <c r="K86" s="29">
        <v>6374900</v>
      </c>
      <c r="L86" s="29">
        <f t="shared" si="14"/>
        <v>6374900</v>
      </c>
      <c r="M86" s="29"/>
      <c r="N86" s="29">
        <f t="shared" si="15"/>
        <v>6374900</v>
      </c>
      <c r="O86" s="29"/>
      <c r="P86" s="29">
        <f t="shared" si="16"/>
        <v>6374900</v>
      </c>
      <c r="Q86" s="48"/>
      <c r="R86" s="29">
        <f t="shared" si="17"/>
        <v>6374900</v>
      </c>
    </row>
    <row r="87" spans="1:18" ht="67.5" customHeight="1" x14ac:dyDescent="0.25">
      <c r="A87" s="5"/>
      <c r="B87" s="15" t="s">
        <v>188</v>
      </c>
      <c r="C87" s="30" t="s">
        <v>189</v>
      </c>
      <c r="D87" s="29"/>
      <c r="E87" s="29"/>
      <c r="F87" s="29"/>
      <c r="G87" s="29">
        <v>40167</v>
      </c>
      <c r="H87" s="29">
        <f t="shared" si="7"/>
        <v>40167</v>
      </c>
      <c r="I87" s="29"/>
      <c r="J87" s="29">
        <f t="shared" si="13"/>
        <v>40167</v>
      </c>
      <c r="K87" s="29"/>
      <c r="L87" s="29">
        <f t="shared" si="14"/>
        <v>40167</v>
      </c>
      <c r="M87" s="29"/>
      <c r="N87" s="29">
        <f t="shared" si="15"/>
        <v>40167</v>
      </c>
      <c r="O87" s="46">
        <v>14600</v>
      </c>
      <c r="P87" s="29">
        <f t="shared" si="16"/>
        <v>54767</v>
      </c>
      <c r="Q87" s="48"/>
      <c r="R87" s="29">
        <f t="shared" si="17"/>
        <v>54767</v>
      </c>
    </row>
    <row r="88" spans="1:18" ht="81" customHeight="1" x14ac:dyDescent="0.25">
      <c r="A88" s="5"/>
      <c r="B88" s="15" t="s">
        <v>190</v>
      </c>
      <c r="C88" s="30" t="s">
        <v>191</v>
      </c>
      <c r="D88" s="29"/>
      <c r="E88" s="29"/>
      <c r="F88" s="29"/>
      <c r="G88" s="29">
        <f>15000+24246</f>
        <v>39246</v>
      </c>
      <c r="H88" s="29">
        <f t="shared" si="7"/>
        <v>39246</v>
      </c>
      <c r="I88" s="29"/>
      <c r="J88" s="29">
        <f t="shared" si="13"/>
        <v>39246</v>
      </c>
      <c r="K88" s="29"/>
      <c r="L88" s="29">
        <f t="shared" si="14"/>
        <v>39246</v>
      </c>
      <c r="M88" s="29"/>
      <c r="N88" s="29">
        <f t="shared" si="15"/>
        <v>39246</v>
      </c>
      <c r="O88" s="46">
        <v>23294</v>
      </c>
      <c r="P88" s="29">
        <f t="shared" si="16"/>
        <v>62540</v>
      </c>
      <c r="Q88" s="48"/>
      <c r="R88" s="29">
        <f t="shared" si="17"/>
        <v>62540</v>
      </c>
    </row>
    <row r="89" spans="1:18" ht="49.5" customHeight="1" x14ac:dyDescent="0.25">
      <c r="A89" s="5"/>
      <c r="B89" s="47" t="s">
        <v>216</v>
      </c>
      <c r="C89" s="50" t="s">
        <v>217</v>
      </c>
      <c r="D89" s="29"/>
      <c r="E89" s="29"/>
      <c r="F89" s="29"/>
      <c r="G89" s="29"/>
      <c r="H89" s="29"/>
      <c r="I89" s="29"/>
      <c r="J89" s="29"/>
      <c r="K89" s="46">
        <v>18000000</v>
      </c>
      <c r="L89" s="29">
        <f t="shared" si="14"/>
        <v>18000000</v>
      </c>
      <c r="M89" s="48"/>
      <c r="N89" s="29">
        <f t="shared" si="15"/>
        <v>18000000</v>
      </c>
      <c r="O89" s="48"/>
      <c r="P89" s="29">
        <f t="shared" si="16"/>
        <v>18000000</v>
      </c>
      <c r="Q89" s="48"/>
      <c r="R89" s="29">
        <f t="shared" si="17"/>
        <v>18000000</v>
      </c>
    </row>
    <row r="90" spans="1:18" ht="49.5" customHeight="1" x14ac:dyDescent="0.25">
      <c r="A90" s="5"/>
      <c r="B90" s="15" t="s">
        <v>278</v>
      </c>
      <c r="C90" s="30" t="s">
        <v>257</v>
      </c>
      <c r="D90" s="29"/>
      <c r="E90" s="29"/>
      <c r="F90" s="29"/>
      <c r="G90" s="29"/>
      <c r="H90" s="29"/>
      <c r="I90" s="29"/>
      <c r="J90" s="29"/>
      <c r="K90" s="46"/>
      <c r="L90" s="29"/>
      <c r="M90" s="48"/>
      <c r="N90" s="29"/>
      <c r="O90" s="46">
        <v>385489800</v>
      </c>
      <c r="P90" s="29">
        <f t="shared" si="16"/>
        <v>385489800</v>
      </c>
      <c r="Q90" s="48"/>
      <c r="R90" s="29">
        <f t="shared" si="17"/>
        <v>385489800</v>
      </c>
    </row>
    <row r="91" spans="1:18" ht="35.25" customHeight="1" x14ac:dyDescent="0.25">
      <c r="A91" s="5"/>
      <c r="B91" s="11" t="s">
        <v>91</v>
      </c>
      <c r="C91" s="11" t="s">
        <v>92</v>
      </c>
      <c r="D91" s="12">
        <f>SUM(D92:D118)</f>
        <v>3108074100</v>
      </c>
      <c r="E91" s="12">
        <f>SUM(E92:E118)</f>
        <v>0</v>
      </c>
      <c r="F91" s="12">
        <f t="shared" si="0"/>
        <v>3108074100</v>
      </c>
      <c r="G91" s="12">
        <f>SUM(G92:G118)</f>
        <v>195779000</v>
      </c>
      <c r="H91" s="12">
        <f t="shared" si="7"/>
        <v>3303853100</v>
      </c>
      <c r="I91" s="12">
        <f>SUM(I92:I118)</f>
        <v>0</v>
      </c>
      <c r="J91" s="12">
        <f t="shared" si="13"/>
        <v>3303853100</v>
      </c>
      <c r="K91" s="12">
        <f>SUM(K92:K118)</f>
        <v>-631868400</v>
      </c>
      <c r="L91" s="12">
        <f t="shared" si="14"/>
        <v>2671984700</v>
      </c>
      <c r="M91" s="12">
        <f>SUM(M92:M118)</f>
        <v>0</v>
      </c>
      <c r="N91" s="12">
        <f t="shared" si="15"/>
        <v>2671984700</v>
      </c>
      <c r="O91" s="12">
        <f>SUM(O92:O118)</f>
        <v>-250894100</v>
      </c>
      <c r="P91" s="12">
        <f t="shared" si="16"/>
        <v>2421090600</v>
      </c>
      <c r="Q91" s="21">
        <f>SUM(Q92:Q118)</f>
        <v>0</v>
      </c>
      <c r="R91" s="12">
        <f t="shared" si="17"/>
        <v>2421090600</v>
      </c>
    </row>
    <row r="92" spans="1:18" ht="51" customHeight="1" x14ac:dyDescent="0.25">
      <c r="A92" s="5"/>
      <c r="B92" s="15" t="s">
        <v>93</v>
      </c>
      <c r="C92" s="15" t="s">
        <v>94</v>
      </c>
      <c r="D92" s="29">
        <v>1223168100</v>
      </c>
      <c r="E92" s="29"/>
      <c r="F92" s="29">
        <f t="shared" si="0"/>
        <v>1223168100</v>
      </c>
      <c r="G92" s="29"/>
      <c r="H92" s="29">
        <f t="shared" si="7"/>
        <v>1223168100</v>
      </c>
      <c r="I92" s="29"/>
      <c r="J92" s="29">
        <f t="shared" si="13"/>
        <v>1223168100</v>
      </c>
      <c r="K92" s="29"/>
      <c r="L92" s="29">
        <f t="shared" si="14"/>
        <v>1223168100</v>
      </c>
      <c r="M92" s="29"/>
      <c r="N92" s="29">
        <f t="shared" si="15"/>
        <v>1223168100</v>
      </c>
      <c r="O92" s="46">
        <v>-264743600</v>
      </c>
      <c r="P92" s="29">
        <f t="shared" si="16"/>
        <v>958424500</v>
      </c>
      <c r="Q92" s="48"/>
      <c r="R92" s="29">
        <f t="shared" si="17"/>
        <v>958424500</v>
      </c>
    </row>
    <row r="93" spans="1:18" ht="51.75" hidden="1" customHeight="1" x14ac:dyDescent="0.25">
      <c r="A93" s="5"/>
      <c r="B93" s="15" t="s">
        <v>95</v>
      </c>
      <c r="C93" s="15" t="s">
        <v>96</v>
      </c>
      <c r="D93" s="29"/>
      <c r="E93" s="29"/>
      <c r="F93" s="29">
        <f t="shared" si="0"/>
        <v>0</v>
      </c>
      <c r="G93" s="29"/>
      <c r="H93" s="29">
        <f t="shared" si="7"/>
        <v>0</v>
      </c>
      <c r="I93" s="29"/>
      <c r="J93" s="29">
        <f t="shared" si="13"/>
        <v>0</v>
      </c>
      <c r="K93" s="29"/>
      <c r="L93" s="29">
        <f t="shared" si="14"/>
        <v>0</v>
      </c>
      <c r="M93" s="29"/>
      <c r="N93" s="29">
        <f t="shared" si="15"/>
        <v>0</v>
      </c>
      <c r="O93" s="29"/>
      <c r="P93" s="29">
        <f t="shared" si="16"/>
        <v>0</v>
      </c>
      <c r="Q93" s="48"/>
      <c r="R93" s="29">
        <f t="shared" si="17"/>
        <v>0</v>
      </c>
    </row>
    <row r="94" spans="1:18" ht="98.25" customHeight="1" x14ac:dyDescent="0.25">
      <c r="A94" s="5"/>
      <c r="B94" s="15" t="s">
        <v>97</v>
      </c>
      <c r="C94" s="15" t="s">
        <v>161</v>
      </c>
      <c r="D94" s="32">
        <v>93648800</v>
      </c>
      <c r="E94" s="32"/>
      <c r="F94" s="32">
        <f t="shared" si="0"/>
        <v>93648800</v>
      </c>
      <c r="G94" s="32"/>
      <c r="H94" s="32">
        <f t="shared" si="7"/>
        <v>93648800</v>
      </c>
      <c r="I94" s="32"/>
      <c r="J94" s="32">
        <f t="shared" si="13"/>
        <v>93648800</v>
      </c>
      <c r="K94" s="32"/>
      <c r="L94" s="32">
        <f t="shared" si="14"/>
        <v>93648800</v>
      </c>
      <c r="M94" s="32"/>
      <c r="N94" s="32">
        <f t="shared" si="15"/>
        <v>93648800</v>
      </c>
      <c r="O94" s="32"/>
      <c r="P94" s="32">
        <f t="shared" si="16"/>
        <v>93648800</v>
      </c>
      <c r="Q94" s="69"/>
      <c r="R94" s="32">
        <f t="shared" si="17"/>
        <v>93648800</v>
      </c>
    </row>
    <row r="95" spans="1:18" ht="50.25" hidden="1" customHeight="1" x14ac:dyDescent="0.25">
      <c r="A95" s="5"/>
      <c r="B95" s="15" t="s">
        <v>98</v>
      </c>
      <c r="C95" s="15" t="s">
        <v>99</v>
      </c>
      <c r="D95" s="29"/>
      <c r="E95" s="29"/>
      <c r="F95" s="29">
        <f t="shared" si="0"/>
        <v>0</v>
      </c>
      <c r="G95" s="29"/>
      <c r="H95" s="29">
        <f t="shared" si="7"/>
        <v>0</v>
      </c>
      <c r="I95" s="29"/>
      <c r="J95" s="29">
        <f t="shared" si="13"/>
        <v>0</v>
      </c>
      <c r="K95" s="29"/>
      <c r="L95" s="29">
        <f t="shared" si="14"/>
        <v>0</v>
      </c>
      <c r="M95" s="29"/>
      <c r="N95" s="29">
        <f t="shared" si="15"/>
        <v>0</v>
      </c>
      <c r="O95" s="29"/>
      <c r="P95" s="29">
        <f t="shared" si="16"/>
        <v>0</v>
      </c>
      <c r="Q95" s="48"/>
      <c r="R95" s="29">
        <f t="shared" si="17"/>
        <v>0</v>
      </c>
    </row>
    <row r="96" spans="1:18" ht="50.25" hidden="1" customHeight="1" x14ac:dyDescent="0.25">
      <c r="A96" s="5"/>
      <c r="B96" s="15" t="s">
        <v>100</v>
      </c>
      <c r="C96" s="15" t="s">
        <v>101</v>
      </c>
      <c r="D96" s="29"/>
      <c r="E96" s="29"/>
      <c r="F96" s="29">
        <f t="shared" si="0"/>
        <v>0</v>
      </c>
      <c r="G96" s="29"/>
      <c r="H96" s="29">
        <f t="shared" si="7"/>
        <v>0</v>
      </c>
      <c r="I96" s="29"/>
      <c r="J96" s="29">
        <f t="shared" si="13"/>
        <v>0</v>
      </c>
      <c r="K96" s="29"/>
      <c r="L96" s="29">
        <f t="shared" si="14"/>
        <v>0</v>
      </c>
      <c r="M96" s="29"/>
      <c r="N96" s="29">
        <f t="shared" si="15"/>
        <v>0</v>
      </c>
      <c r="O96" s="29"/>
      <c r="P96" s="29">
        <f t="shared" si="16"/>
        <v>0</v>
      </c>
      <c r="Q96" s="48"/>
      <c r="R96" s="29">
        <f t="shared" si="17"/>
        <v>0</v>
      </c>
    </row>
    <row r="97" spans="1:18" ht="95.25" hidden="1" customHeight="1" x14ac:dyDescent="0.25">
      <c r="A97" s="5"/>
      <c r="B97" s="15" t="s">
        <v>174</v>
      </c>
      <c r="C97" s="33" t="s">
        <v>154</v>
      </c>
      <c r="D97" s="29">
        <v>264054600</v>
      </c>
      <c r="E97" s="29"/>
      <c r="F97" s="29">
        <f t="shared" si="0"/>
        <v>264054600</v>
      </c>
      <c r="G97" s="29">
        <v>-264054600</v>
      </c>
      <c r="H97" s="29">
        <f t="shared" si="7"/>
        <v>0</v>
      </c>
      <c r="I97" s="29"/>
      <c r="J97" s="29">
        <f t="shared" si="13"/>
        <v>0</v>
      </c>
      <c r="K97" s="29"/>
      <c r="L97" s="29">
        <f t="shared" si="14"/>
        <v>0</v>
      </c>
      <c r="M97" s="29"/>
      <c r="N97" s="29">
        <f t="shared" si="15"/>
        <v>0</v>
      </c>
      <c r="O97" s="29"/>
      <c r="P97" s="29">
        <f t="shared" si="16"/>
        <v>0</v>
      </c>
      <c r="Q97" s="48"/>
      <c r="R97" s="29">
        <f t="shared" si="17"/>
        <v>0</v>
      </c>
    </row>
    <row r="98" spans="1:18" ht="97.5" hidden="1" customHeight="1" x14ac:dyDescent="0.25">
      <c r="A98" s="5"/>
      <c r="B98" s="15" t="s">
        <v>175</v>
      </c>
      <c r="C98" s="34" t="s">
        <v>162</v>
      </c>
      <c r="D98" s="29">
        <v>30539300</v>
      </c>
      <c r="E98" s="29"/>
      <c r="F98" s="29">
        <f t="shared" si="0"/>
        <v>30539300</v>
      </c>
      <c r="G98" s="29">
        <v>-30539300</v>
      </c>
      <c r="H98" s="29">
        <f t="shared" si="7"/>
        <v>0</v>
      </c>
      <c r="I98" s="29"/>
      <c r="J98" s="29">
        <f t="shared" si="13"/>
        <v>0</v>
      </c>
      <c r="K98" s="29"/>
      <c r="L98" s="29">
        <f t="shared" si="14"/>
        <v>0</v>
      </c>
      <c r="M98" s="29"/>
      <c r="N98" s="29">
        <f t="shared" si="15"/>
        <v>0</v>
      </c>
      <c r="O98" s="29"/>
      <c r="P98" s="29">
        <f t="shared" si="16"/>
        <v>0</v>
      </c>
      <c r="Q98" s="48"/>
      <c r="R98" s="29">
        <f t="shared" si="17"/>
        <v>0</v>
      </c>
    </row>
    <row r="99" spans="1:18" ht="204" hidden="1" customHeight="1" x14ac:dyDescent="0.25">
      <c r="A99" s="5"/>
      <c r="B99" s="15" t="s">
        <v>102</v>
      </c>
      <c r="C99" s="15" t="s">
        <v>125</v>
      </c>
      <c r="D99" s="29"/>
      <c r="E99" s="29"/>
      <c r="F99" s="29">
        <f t="shared" si="0"/>
        <v>0</v>
      </c>
      <c r="G99" s="29"/>
      <c r="H99" s="29">
        <f t="shared" si="7"/>
        <v>0</v>
      </c>
      <c r="I99" s="29"/>
      <c r="J99" s="29">
        <f t="shared" si="13"/>
        <v>0</v>
      </c>
      <c r="K99" s="29"/>
      <c r="L99" s="29">
        <f t="shared" si="14"/>
        <v>0</v>
      </c>
      <c r="M99" s="29"/>
      <c r="N99" s="29">
        <f t="shared" si="15"/>
        <v>0</v>
      </c>
      <c r="O99" s="29"/>
      <c r="P99" s="29">
        <f t="shared" si="16"/>
        <v>0</v>
      </c>
      <c r="Q99" s="48"/>
      <c r="R99" s="29">
        <f t="shared" si="17"/>
        <v>0</v>
      </c>
    </row>
    <row r="100" spans="1:18" ht="81" customHeight="1" x14ac:dyDescent="0.25">
      <c r="A100" s="5"/>
      <c r="B100" s="15" t="s">
        <v>103</v>
      </c>
      <c r="C100" s="15" t="s">
        <v>163</v>
      </c>
      <c r="D100" s="29">
        <v>158000</v>
      </c>
      <c r="E100" s="29"/>
      <c r="F100" s="29">
        <f t="shared" si="0"/>
        <v>158000</v>
      </c>
      <c r="G100" s="29"/>
      <c r="H100" s="29">
        <f t="shared" si="7"/>
        <v>158000</v>
      </c>
      <c r="I100" s="29"/>
      <c r="J100" s="29">
        <f t="shared" si="13"/>
        <v>158000</v>
      </c>
      <c r="K100" s="29"/>
      <c r="L100" s="29">
        <f t="shared" si="14"/>
        <v>158000</v>
      </c>
      <c r="M100" s="29"/>
      <c r="N100" s="29">
        <f t="shared" si="15"/>
        <v>158000</v>
      </c>
      <c r="O100" s="46">
        <v>83600</v>
      </c>
      <c r="P100" s="29">
        <f t="shared" si="16"/>
        <v>241600</v>
      </c>
      <c r="Q100" s="48"/>
      <c r="R100" s="29">
        <f t="shared" si="17"/>
        <v>241600</v>
      </c>
    </row>
    <row r="101" spans="1:18" ht="84.75" customHeight="1" x14ac:dyDescent="0.25">
      <c r="A101" s="5"/>
      <c r="B101" s="15" t="s">
        <v>104</v>
      </c>
      <c r="C101" s="15" t="s">
        <v>164</v>
      </c>
      <c r="D101" s="29">
        <v>1457700</v>
      </c>
      <c r="E101" s="29"/>
      <c r="F101" s="29">
        <f t="shared" ref="F101:F144" si="18">D101+E101</f>
        <v>1457700</v>
      </c>
      <c r="G101" s="29"/>
      <c r="H101" s="29">
        <f t="shared" si="7"/>
        <v>1457700</v>
      </c>
      <c r="I101" s="29"/>
      <c r="J101" s="29">
        <f t="shared" si="13"/>
        <v>1457700</v>
      </c>
      <c r="K101" s="29"/>
      <c r="L101" s="29">
        <f t="shared" si="14"/>
        <v>1457700</v>
      </c>
      <c r="M101" s="29"/>
      <c r="N101" s="29">
        <f t="shared" si="15"/>
        <v>1457700</v>
      </c>
      <c r="O101" s="29"/>
      <c r="P101" s="29">
        <f t="shared" si="16"/>
        <v>1457700</v>
      </c>
      <c r="Q101" s="48"/>
      <c r="R101" s="29">
        <f t="shared" si="17"/>
        <v>1457700</v>
      </c>
    </row>
    <row r="102" spans="1:18" ht="66.75" customHeight="1" x14ac:dyDescent="0.25">
      <c r="A102" s="5"/>
      <c r="B102" s="15" t="s">
        <v>105</v>
      </c>
      <c r="C102" s="15" t="s">
        <v>106</v>
      </c>
      <c r="D102" s="29">
        <v>14001000</v>
      </c>
      <c r="E102" s="29"/>
      <c r="F102" s="29">
        <f t="shared" si="18"/>
        <v>14001000</v>
      </c>
      <c r="G102" s="29"/>
      <c r="H102" s="29">
        <f t="shared" si="7"/>
        <v>14001000</v>
      </c>
      <c r="I102" s="29"/>
      <c r="J102" s="29">
        <f t="shared" si="13"/>
        <v>14001000</v>
      </c>
      <c r="K102" s="29"/>
      <c r="L102" s="29">
        <f t="shared" si="14"/>
        <v>14001000</v>
      </c>
      <c r="M102" s="29"/>
      <c r="N102" s="29">
        <f t="shared" si="15"/>
        <v>14001000</v>
      </c>
      <c r="O102" s="29"/>
      <c r="P102" s="29">
        <f t="shared" si="16"/>
        <v>14001000</v>
      </c>
      <c r="Q102" s="48"/>
      <c r="R102" s="29">
        <f t="shared" si="17"/>
        <v>14001000</v>
      </c>
    </row>
    <row r="103" spans="1:18" ht="116.25" hidden="1" customHeight="1" x14ac:dyDescent="0.25">
      <c r="A103" s="5"/>
      <c r="B103" s="15" t="s">
        <v>145</v>
      </c>
      <c r="C103" s="35" t="s">
        <v>146</v>
      </c>
      <c r="D103" s="29">
        <v>1000</v>
      </c>
      <c r="E103" s="29"/>
      <c r="F103" s="29">
        <f t="shared" si="18"/>
        <v>1000</v>
      </c>
      <c r="G103" s="29">
        <v>-1000</v>
      </c>
      <c r="H103" s="29">
        <f t="shared" si="7"/>
        <v>0</v>
      </c>
      <c r="I103" s="29"/>
      <c r="J103" s="29">
        <f t="shared" si="13"/>
        <v>0</v>
      </c>
      <c r="K103" s="29"/>
      <c r="L103" s="29">
        <f t="shared" si="14"/>
        <v>0</v>
      </c>
      <c r="M103" s="29"/>
      <c r="N103" s="29">
        <f t="shared" si="15"/>
        <v>0</v>
      </c>
      <c r="O103" s="29"/>
      <c r="P103" s="29">
        <f t="shared" si="16"/>
        <v>0</v>
      </c>
      <c r="Q103" s="48"/>
      <c r="R103" s="29">
        <f t="shared" si="17"/>
        <v>0</v>
      </c>
    </row>
    <row r="104" spans="1:18" ht="101.25" hidden="1" customHeight="1" x14ac:dyDescent="0.25">
      <c r="A104" s="5"/>
      <c r="B104" s="15" t="s">
        <v>147</v>
      </c>
      <c r="C104" s="34" t="s">
        <v>148</v>
      </c>
      <c r="D104" s="29">
        <v>4900</v>
      </c>
      <c r="E104" s="29"/>
      <c r="F104" s="29">
        <f t="shared" si="18"/>
        <v>4900</v>
      </c>
      <c r="G104" s="29">
        <v>-4900</v>
      </c>
      <c r="H104" s="29">
        <f t="shared" si="7"/>
        <v>0</v>
      </c>
      <c r="I104" s="29"/>
      <c r="J104" s="29">
        <f t="shared" si="13"/>
        <v>0</v>
      </c>
      <c r="K104" s="29"/>
      <c r="L104" s="29">
        <f t="shared" si="14"/>
        <v>0</v>
      </c>
      <c r="M104" s="29"/>
      <c r="N104" s="29">
        <f t="shared" si="15"/>
        <v>0</v>
      </c>
      <c r="O104" s="29"/>
      <c r="P104" s="29">
        <f t="shared" si="16"/>
        <v>0</v>
      </c>
      <c r="Q104" s="48"/>
      <c r="R104" s="29">
        <f t="shared" si="17"/>
        <v>0</v>
      </c>
    </row>
    <row r="105" spans="1:18" ht="52.5" customHeight="1" x14ac:dyDescent="0.25">
      <c r="A105" s="5"/>
      <c r="B105" s="15" t="s">
        <v>107</v>
      </c>
      <c r="C105" s="35" t="s">
        <v>108</v>
      </c>
      <c r="D105" s="29"/>
      <c r="E105" s="29"/>
      <c r="F105" s="29">
        <f t="shared" si="18"/>
        <v>0</v>
      </c>
      <c r="G105" s="36">
        <v>178908400</v>
      </c>
      <c r="H105" s="29">
        <f t="shared" si="7"/>
        <v>178908400</v>
      </c>
      <c r="I105" s="36"/>
      <c r="J105" s="29">
        <f t="shared" si="13"/>
        <v>178908400</v>
      </c>
      <c r="K105" s="36">
        <v>140000</v>
      </c>
      <c r="L105" s="29">
        <f t="shared" si="14"/>
        <v>179048400</v>
      </c>
      <c r="M105" s="36"/>
      <c r="N105" s="29">
        <f t="shared" si="15"/>
        <v>179048400</v>
      </c>
      <c r="O105" s="62">
        <v>1306000</v>
      </c>
      <c r="P105" s="29">
        <f t="shared" si="16"/>
        <v>180354400</v>
      </c>
      <c r="Q105" s="70"/>
      <c r="R105" s="29">
        <f t="shared" si="17"/>
        <v>180354400</v>
      </c>
    </row>
    <row r="106" spans="1:18" ht="50.25" customHeight="1" x14ac:dyDescent="0.25">
      <c r="A106" s="5"/>
      <c r="B106" s="15" t="s">
        <v>109</v>
      </c>
      <c r="C106" s="35" t="s">
        <v>110</v>
      </c>
      <c r="D106" s="29"/>
      <c r="E106" s="29"/>
      <c r="F106" s="29">
        <f t="shared" si="18"/>
        <v>0</v>
      </c>
      <c r="G106" s="36">
        <v>10053600</v>
      </c>
      <c r="H106" s="29">
        <f t="shared" si="7"/>
        <v>10053600</v>
      </c>
      <c r="I106" s="36"/>
      <c r="J106" s="29">
        <f t="shared" si="13"/>
        <v>10053600</v>
      </c>
      <c r="K106" s="36"/>
      <c r="L106" s="29">
        <f t="shared" si="14"/>
        <v>10053600</v>
      </c>
      <c r="M106" s="36"/>
      <c r="N106" s="29">
        <f t="shared" si="15"/>
        <v>10053600</v>
      </c>
      <c r="O106" s="36"/>
      <c r="P106" s="29">
        <f t="shared" si="16"/>
        <v>10053600</v>
      </c>
      <c r="Q106" s="70"/>
      <c r="R106" s="29">
        <f t="shared" si="17"/>
        <v>10053600</v>
      </c>
    </row>
    <row r="107" spans="1:18" ht="64.5" customHeight="1" x14ac:dyDescent="0.25">
      <c r="A107" s="5"/>
      <c r="B107" s="15" t="s">
        <v>173</v>
      </c>
      <c r="C107" s="15" t="s">
        <v>111</v>
      </c>
      <c r="D107" s="29">
        <v>11552500</v>
      </c>
      <c r="E107" s="29"/>
      <c r="F107" s="29">
        <f t="shared" si="18"/>
        <v>11552500</v>
      </c>
      <c r="G107" s="29"/>
      <c r="H107" s="29">
        <f t="shared" si="7"/>
        <v>11552500</v>
      </c>
      <c r="I107" s="29"/>
      <c r="J107" s="29">
        <f t="shared" si="13"/>
        <v>11552500</v>
      </c>
      <c r="K107" s="29"/>
      <c r="L107" s="29">
        <f t="shared" si="14"/>
        <v>11552500</v>
      </c>
      <c r="M107" s="29"/>
      <c r="N107" s="29">
        <f t="shared" si="15"/>
        <v>11552500</v>
      </c>
      <c r="O107" s="29"/>
      <c r="P107" s="29">
        <f t="shared" si="16"/>
        <v>11552500</v>
      </c>
      <c r="Q107" s="48"/>
      <c r="R107" s="29">
        <f t="shared" si="17"/>
        <v>11552500</v>
      </c>
    </row>
    <row r="108" spans="1:18" ht="69.75" customHeight="1" x14ac:dyDescent="0.25">
      <c r="A108" s="5"/>
      <c r="B108" s="15" t="s">
        <v>112</v>
      </c>
      <c r="C108" s="15" t="s">
        <v>165</v>
      </c>
      <c r="D108" s="29">
        <v>464397000</v>
      </c>
      <c r="E108" s="29"/>
      <c r="F108" s="29">
        <f t="shared" si="18"/>
        <v>464397000</v>
      </c>
      <c r="G108" s="29"/>
      <c r="H108" s="29">
        <f t="shared" si="7"/>
        <v>464397000</v>
      </c>
      <c r="I108" s="29"/>
      <c r="J108" s="29">
        <f t="shared" si="13"/>
        <v>464397000</v>
      </c>
      <c r="K108" s="29"/>
      <c r="L108" s="29">
        <f t="shared" si="14"/>
        <v>464397000</v>
      </c>
      <c r="M108" s="29"/>
      <c r="N108" s="29">
        <f t="shared" si="15"/>
        <v>464397000</v>
      </c>
      <c r="O108" s="29"/>
      <c r="P108" s="29">
        <f t="shared" si="16"/>
        <v>464397000</v>
      </c>
      <c r="Q108" s="48"/>
      <c r="R108" s="29">
        <f t="shared" si="17"/>
        <v>464397000</v>
      </c>
    </row>
    <row r="109" spans="1:18" ht="80.25" hidden="1" customHeight="1" x14ac:dyDescent="0.25">
      <c r="A109" s="5"/>
      <c r="B109" s="15" t="s">
        <v>113</v>
      </c>
      <c r="C109" s="15" t="s">
        <v>114</v>
      </c>
      <c r="D109" s="29"/>
      <c r="E109" s="29"/>
      <c r="F109" s="29">
        <f t="shared" si="18"/>
        <v>0</v>
      </c>
      <c r="G109" s="29"/>
      <c r="H109" s="29">
        <f t="shared" si="7"/>
        <v>0</v>
      </c>
      <c r="I109" s="29"/>
      <c r="J109" s="29">
        <f t="shared" si="13"/>
        <v>0</v>
      </c>
      <c r="K109" s="29"/>
      <c r="L109" s="29">
        <f t="shared" si="14"/>
        <v>0</v>
      </c>
      <c r="M109" s="29"/>
      <c r="N109" s="29">
        <f t="shared" si="15"/>
        <v>0</v>
      </c>
      <c r="O109" s="29"/>
      <c r="P109" s="29">
        <f t="shared" si="16"/>
        <v>0</v>
      </c>
      <c r="Q109" s="48"/>
      <c r="R109" s="29">
        <f t="shared" si="17"/>
        <v>0</v>
      </c>
    </row>
    <row r="110" spans="1:18" ht="112.5" hidden="1" customHeight="1" x14ac:dyDescent="0.25">
      <c r="A110" s="5"/>
      <c r="B110" s="15" t="s">
        <v>115</v>
      </c>
      <c r="C110" s="15" t="s">
        <v>124</v>
      </c>
      <c r="D110" s="29"/>
      <c r="E110" s="29"/>
      <c r="F110" s="29">
        <f t="shared" si="18"/>
        <v>0</v>
      </c>
      <c r="G110" s="29"/>
      <c r="H110" s="29">
        <f t="shared" si="7"/>
        <v>0</v>
      </c>
      <c r="I110" s="29"/>
      <c r="J110" s="29">
        <f t="shared" si="13"/>
        <v>0</v>
      </c>
      <c r="K110" s="29"/>
      <c r="L110" s="29">
        <f t="shared" si="14"/>
        <v>0</v>
      </c>
      <c r="M110" s="29"/>
      <c r="N110" s="29">
        <f t="shared" si="15"/>
        <v>0</v>
      </c>
      <c r="O110" s="29"/>
      <c r="P110" s="29">
        <f t="shared" si="16"/>
        <v>0</v>
      </c>
      <c r="Q110" s="48"/>
      <c r="R110" s="29">
        <f t="shared" si="17"/>
        <v>0</v>
      </c>
    </row>
    <row r="111" spans="1:18" ht="114" customHeight="1" x14ac:dyDescent="0.25">
      <c r="A111" s="5"/>
      <c r="B111" s="15" t="s">
        <v>116</v>
      </c>
      <c r="C111" s="15" t="s">
        <v>159</v>
      </c>
      <c r="D111" s="29">
        <v>15801500</v>
      </c>
      <c r="E111" s="29"/>
      <c r="F111" s="29">
        <f t="shared" si="18"/>
        <v>15801500</v>
      </c>
      <c r="G111" s="29"/>
      <c r="H111" s="29">
        <f t="shared" si="7"/>
        <v>15801500</v>
      </c>
      <c r="I111" s="29"/>
      <c r="J111" s="29">
        <f t="shared" si="13"/>
        <v>15801500</v>
      </c>
      <c r="K111" s="29"/>
      <c r="L111" s="29">
        <f t="shared" si="14"/>
        <v>15801500</v>
      </c>
      <c r="M111" s="29"/>
      <c r="N111" s="29">
        <f t="shared" si="15"/>
        <v>15801500</v>
      </c>
      <c r="O111" s="46">
        <v>-1403000</v>
      </c>
      <c r="P111" s="29">
        <f t="shared" si="16"/>
        <v>14398500</v>
      </c>
      <c r="Q111" s="48"/>
      <c r="R111" s="29">
        <f t="shared" si="17"/>
        <v>14398500</v>
      </c>
    </row>
    <row r="112" spans="1:18" ht="66" hidden="1" customHeight="1" x14ac:dyDescent="0.25">
      <c r="A112" s="5"/>
      <c r="B112" s="15" t="s">
        <v>117</v>
      </c>
      <c r="C112" s="15" t="s">
        <v>126</v>
      </c>
      <c r="D112" s="29"/>
      <c r="E112" s="29"/>
      <c r="F112" s="29">
        <f t="shared" si="18"/>
        <v>0</v>
      </c>
      <c r="G112" s="29"/>
      <c r="H112" s="29">
        <f t="shared" si="7"/>
        <v>0</v>
      </c>
      <c r="I112" s="29"/>
      <c r="J112" s="29">
        <f t="shared" si="13"/>
        <v>0</v>
      </c>
      <c r="K112" s="29"/>
      <c r="L112" s="29">
        <f t="shared" si="14"/>
        <v>0</v>
      </c>
      <c r="M112" s="29"/>
      <c r="N112" s="29">
        <f t="shared" si="15"/>
        <v>0</v>
      </c>
      <c r="O112" s="29"/>
      <c r="P112" s="29">
        <f t="shared" si="16"/>
        <v>0</v>
      </c>
      <c r="Q112" s="48"/>
      <c r="R112" s="29">
        <f t="shared" si="17"/>
        <v>0</v>
      </c>
    </row>
    <row r="113" spans="1:18" ht="144" hidden="1" customHeight="1" x14ac:dyDescent="0.25">
      <c r="A113" s="5"/>
      <c r="B113" s="15" t="s">
        <v>149</v>
      </c>
      <c r="C113" s="15" t="s">
        <v>150</v>
      </c>
      <c r="D113" s="29">
        <v>632008400</v>
      </c>
      <c r="E113" s="29"/>
      <c r="F113" s="29">
        <f t="shared" si="18"/>
        <v>632008400</v>
      </c>
      <c r="G113" s="29"/>
      <c r="H113" s="29">
        <f t="shared" si="7"/>
        <v>632008400</v>
      </c>
      <c r="I113" s="29"/>
      <c r="J113" s="29">
        <f t="shared" si="13"/>
        <v>632008400</v>
      </c>
      <c r="K113" s="29">
        <v>-632008400</v>
      </c>
      <c r="L113" s="29">
        <f t="shared" si="14"/>
        <v>0</v>
      </c>
      <c r="M113" s="29"/>
      <c r="N113" s="29">
        <f t="shared" si="15"/>
        <v>0</v>
      </c>
      <c r="O113" s="29"/>
      <c r="P113" s="29">
        <f t="shared" si="16"/>
        <v>0</v>
      </c>
      <c r="Q113" s="48"/>
      <c r="R113" s="29">
        <f t="shared" si="17"/>
        <v>0</v>
      </c>
    </row>
    <row r="114" spans="1:18" ht="114" customHeight="1" x14ac:dyDescent="0.25">
      <c r="A114" s="5"/>
      <c r="B114" s="15" t="s">
        <v>196</v>
      </c>
      <c r="C114" s="15" t="s">
        <v>205</v>
      </c>
      <c r="D114" s="29"/>
      <c r="E114" s="29"/>
      <c r="F114" s="29">
        <f t="shared" si="18"/>
        <v>0</v>
      </c>
      <c r="G114" s="29">
        <v>182385900</v>
      </c>
      <c r="H114" s="29">
        <f t="shared" si="7"/>
        <v>182385900</v>
      </c>
      <c r="I114" s="29"/>
      <c r="J114" s="29">
        <f t="shared" si="13"/>
        <v>182385900</v>
      </c>
      <c r="K114" s="29"/>
      <c r="L114" s="29">
        <f t="shared" si="14"/>
        <v>182385900</v>
      </c>
      <c r="M114" s="29"/>
      <c r="N114" s="29">
        <f t="shared" si="15"/>
        <v>182385900</v>
      </c>
      <c r="O114" s="46">
        <v>13862900</v>
      </c>
      <c r="P114" s="29">
        <f t="shared" si="16"/>
        <v>196248800</v>
      </c>
      <c r="Q114" s="48"/>
      <c r="R114" s="29">
        <f t="shared" si="17"/>
        <v>196248800</v>
      </c>
    </row>
    <row r="115" spans="1:18" ht="131.25" customHeight="1" x14ac:dyDescent="0.25">
      <c r="A115" s="5"/>
      <c r="B115" s="15" t="s">
        <v>118</v>
      </c>
      <c r="C115" s="15" t="s">
        <v>171</v>
      </c>
      <c r="D115" s="29">
        <v>66656800</v>
      </c>
      <c r="E115" s="29"/>
      <c r="F115" s="29">
        <f t="shared" si="18"/>
        <v>66656800</v>
      </c>
      <c r="G115" s="29"/>
      <c r="H115" s="29">
        <f t="shared" si="7"/>
        <v>66656800</v>
      </c>
      <c r="I115" s="29"/>
      <c r="J115" s="29">
        <f t="shared" si="13"/>
        <v>66656800</v>
      </c>
      <c r="K115" s="29"/>
      <c r="L115" s="29">
        <f t="shared" si="14"/>
        <v>66656800</v>
      </c>
      <c r="M115" s="29"/>
      <c r="N115" s="29">
        <f t="shared" si="15"/>
        <v>66656800</v>
      </c>
      <c r="O115" s="29"/>
      <c r="P115" s="29">
        <f t="shared" si="16"/>
        <v>66656800</v>
      </c>
      <c r="Q115" s="48"/>
      <c r="R115" s="29">
        <f t="shared" si="17"/>
        <v>66656800</v>
      </c>
    </row>
    <row r="116" spans="1:18" ht="114" customHeight="1" x14ac:dyDescent="0.25">
      <c r="A116" s="5"/>
      <c r="B116" s="15" t="s">
        <v>119</v>
      </c>
      <c r="C116" s="15" t="s">
        <v>279</v>
      </c>
      <c r="D116" s="29">
        <v>27343300</v>
      </c>
      <c r="E116" s="29"/>
      <c r="F116" s="29">
        <f t="shared" si="18"/>
        <v>27343300</v>
      </c>
      <c r="G116" s="29"/>
      <c r="H116" s="29">
        <f t="shared" si="7"/>
        <v>27343300</v>
      </c>
      <c r="I116" s="29"/>
      <c r="J116" s="29">
        <f t="shared" si="13"/>
        <v>27343300</v>
      </c>
      <c r="K116" s="29"/>
      <c r="L116" s="29">
        <f t="shared" si="14"/>
        <v>27343300</v>
      </c>
      <c r="M116" s="29"/>
      <c r="N116" s="29">
        <f t="shared" si="15"/>
        <v>27343300</v>
      </c>
      <c r="O116" s="29"/>
      <c r="P116" s="29">
        <f t="shared" si="16"/>
        <v>27343300</v>
      </c>
      <c r="Q116" s="48"/>
      <c r="R116" s="29">
        <f t="shared" si="17"/>
        <v>27343300</v>
      </c>
    </row>
    <row r="117" spans="1:18" ht="131.25" customHeight="1" x14ac:dyDescent="0.25">
      <c r="A117" s="5"/>
      <c r="B117" s="15" t="s">
        <v>197</v>
      </c>
      <c r="C117" s="15" t="s">
        <v>198</v>
      </c>
      <c r="D117" s="36"/>
      <c r="E117" s="36"/>
      <c r="F117" s="36">
        <f t="shared" si="18"/>
        <v>0</v>
      </c>
      <c r="G117" s="36">
        <v>294599800</v>
      </c>
      <c r="H117" s="36">
        <f t="shared" si="7"/>
        <v>294599800</v>
      </c>
      <c r="I117" s="36"/>
      <c r="J117" s="36">
        <f t="shared" si="13"/>
        <v>294599800</v>
      </c>
      <c r="K117" s="36"/>
      <c r="L117" s="36">
        <f t="shared" si="14"/>
        <v>294599800</v>
      </c>
      <c r="M117" s="36"/>
      <c r="N117" s="36">
        <f t="shared" si="15"/>
        <v>294599800</v>
      </c>
      <c r="O117" s="36"/>
      <c r="P117" s="36">
        <f t="shared" si="16"/>
        <v>294599800</v>
      </c>
      <c r="Q117" s="70"/>
      <c r="R117" s="36">
        <f t="shared" si="17"/>
        <v>294599800</v>
      </c>
    </row>
    <row r="118" spans="1:18" ht="33.75" customHeight="1" x14ac:dyDescent="0.25">
      <c r="A118" s="5"/>
      <c r="B118" s="15" t="s">
        <v>138</v>
      </c>
      <c r="C118" s="15" t="s">
        <v>206</v>
      </c>
      <c r="D118" s="29">
        <f>175764900+87310400+205900</f>
        <v>263281200</v>
      </c>
      <c r="E118" s="29"/>
      <c r="F118" s="29">
        <f t="shared" si="18"/>
        <v>263281200</v>
      </c>
      <c r="G118" s="29">
        <v>-175568900</v>
      </c>
      <c r="H118" s="29">
        <f t="shared" si="7"/>
        <v>87712300</v>
      </c>
      <c r="I118" s="29"/>
      <c r="J118" s="29">
        <f t="shared" si="13"/>
        <v>87712300</v>
      </c>
      <c r="K118" s="29"/>
      <c r="L118" s="29">
        <f t="shared" si="14"/>
        <v>87712300</v>
      </c>
      <c r="M118" s="29"/>
      <c r="N118" s="29">
        <f t="shared" si="15"/>
        <v>87712300</v>
      </c>
      <c r="O118" s="29"/>
      <c r="P118" s="29">
        <f t="shared" si="16"/>
        <v>87712300</v>
      </c>
      <c r="Q118" s="48"/>
      <c r="R118" s="29">
        <f t="shared" si="17"/>
        <v>87712300</v>
      </c>
    </row>
    <row r="119" spans="1:18" ht="18" customHeight="1" x14ac:dyDescent="0.25">
      <c r="A119" s="5"/>
      <c r="B119" s="18" t="s">
        <v>120</v>
      </c>
      <c r="C119" s="18" t="s">
        <v>121</v>
      </c>
      <c r="D119" s="17">
        <f>SUM(D120:D128)</f>
        <v>158546720</v>
      </c>
      <c r="E119" s="17">
        <f>SUM(E120:E128)</f>
        <v>0</v>
      </c>
      <c r="F119" s="17">
        <f t="shared" si="18"/>
        <v>158546720</v>
      </c>
      <c r="G119" s="17">
        <f>SUM(G120:G128)</f>
        <v>12392000</v>
      </c>
      <c r="H119" s="17">
        <f t="shared" si="7"/>
        <v>170938720</v>
      </c>
      <c r="I119" s="17">
        <f>SUM(I120:I128)</f>
        <v>0</v>
      </c>
      <c r="J119" s="17">
        <f t="shared" si="13"/>
        <v>170938720</v>
      </c>
      <c r="K119" s="17">
        <f>SUM(K120:K131)</f>
        <v>37351200</v>
      </c>
      <c r="L119" s="17">
        <f t="shared" si="14"/>
        <v>208289920</v>
      </c>
      <c r="M119" s="17">
        <f>SUM(M120:M131)</f>
        <v>0</v>
      </c>
      <c r="N119" s="17">
        <f t="shared" si="15"/>
        <v>208289920</v>
      </c>
      <c r="O119" s="17">
        <f>SUM(O120:O132)</f>
        <v>3272905</v>
      </c>
      <c r="P119" s="17">
        <f t="shared" si="16"/>
        <v>211562825</v>
      </c>
      <c r="Q119" s="23">
        <f>SUM(Q120:Q132)</f>
        <v>0</v>
      </c>
      <c r="R119" s="17">
        <f t="shared" si="17"/>
        <v>211562825</v>
      </c>
    </row>
    <row r="120" spans="1:18" ht="66.75" customHeight="1" x14ac:dyDescent="0.25">
      <c r="A120" s="5"/>
      <c r="B120" s="15" t="s">
        <v>166</v>
      </c>
      <c r="C120" s="15" t="s">
        <v>122</v>
      </c>
      <c r="D120" s="29">
        <v>7940400</v>
      </c>
      <c r="E120" s="29"/>
      <c r="F120" s="29">
        <f t="shared" si="18"/>
        <v>7940400</v>
      </c>
      <c r="G120" s="29"/>
      <c r="H120" s="29">
        <f t="shared" si="7"/>
        <v>7940400</v>
      </c>
      <c r="I120" s="29"/>
      <c r="J120" s="29">
        <f t="shared" si="13"/>
        <v>7940400</v>
      </c>
      <c r="K120" s="29"/>
      <c r="L120" s="29">
        <f t="shared" si="14"/>
        <v>7940400</v>
      </c>
      <c r="M120" s="29"/>
      <c r="N120" s="29">
        <f t="shared" si="15"/>
        <v>7940400</v>
      </c>
      <c r="O120" s="29">
        <v>1980</v>
      </c>
      <c r="P120" s="29">
        <f t="shared" si="16"/>
        <v>7942380</v>
      </c>
      <c r="Q120" s="48"/>
      <c r="R120" s="29">
        <f t="shared" si="17"/>
        <v>7942380</v>
      </c>
    </row>
    <row r="121" spans="1:18" ht="66.75" customHeight="1" x14ac:dyDescent="0.25">
      <c r="A121" s="5"/>
      <c r="B121" s="15" t="s">
        <v>167</v>
      </c>
      <c r="C121" s="15" t="s">
        <v>123</v>
      </c>
      <c r="D121" s="29">
        <f>2844176+140844</f>
        <v>2985020</v>
      </c>
      <c r="E121" s="29"/>
      <c r="F121" s="29">
        <f t="shared" si="18"/>
        <v>2985020</v>
      </c>
      <c r="G121" s="29"/>
      <c r="H121" s="29">
        <f t="shared" si="7"/>
        <v>2985020</v>
      </c>
      <c r="I121" s="29"/>
      <c r="J121" s="29">
        <f t="shared" si="13"/>
        <v>2985020</v>
      </c>
      <c r="K121" s="29"/>
      <c r="L121" s="29">
        <f t="shared" si="14"/>
        <v>2985020</v>
      </c>
      <c r="M121" s="29"/>
      <c r="N121" s="29">
        <f t="shared" si="15"/>
        <v>2985020</v>
      </c>
      <c r="O121" s="29">
        <v>20</v>
      </c>
      <c r="P121" s="29">
        <f t="shared" si="16"/>
        <v>2985040</v>
      </c>
      <c r="Q121" s="48"/>
      <c r="R121" s="29">
        <f t="shared" si="17"/>
        <v>2985040</v>
      </c>
    </row>
    <row r="122" spans="1:18" ht="97.5" customHeight="1" x14ac:dyDescent="0.25">
      <c r="A122" s="5"/>
      <c r="B122" s="19" t="s">
        <v>151</v>
      </c>
      <c r="C122" s="15" t="s">
        <v>169</v>
      </c>
      <c r="D122" s="29">
        <v>93176100</v>
      </c>
      <c r="E122" s="29"/>
      <c r="F122" s="29">
        <f t="shared" si="18"/>
        <v>93176100</v>
      </c>
      <c r="G122" s="29"/>
      <c r="H122" s="29">
        <f t="shared" si="7"/>
        <v>93176100</v>
      </c>
      <c r="I122" s="29"/>
      <c r="J122" s="29">
        <f t="shared" si="13"/>
        <v>93176100</v>
      </c>
      <c r="K122" s="29"/>
      <c r="L122" s="29">
        <f t="shared" si="14"/>
        <v>93176100</v>
      </c>
      <c r="M122" s="29"/>
      <c r="N122" s="29">
        <f t="shared" si="15"/>
        <v>93176100</v>
      </c>
      <c r="O122" s="29"/>
      <c r="P122" s="29">
        <f t="shared" si="16"/>
        <v>93176100</v>
      </c>
      <c r="Q122" s="48"/>
      <c r="R122" s="29">
        <f t="shared" si="17"/>
        <v>93176100</v>
      </c>
    </row>
    <row r="123" spans="1:18" ht="97.5" customHeight="1" x14ac:dyDescent="0.25">
      <c r="A123" s="5"/>
      <c r="B123" s="51" t="s">
        <v>258</v>
      </c>
      <c r="C123" s="47" t="s">
        <v>259</v>
      </c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6">
        <v>503405</v>
      </c>
      <c r="P123" s="29">
        <f t="shared" si="16"/>
        <v>503405</v>
      </c>
      <c r="Q123" s="48"/>
      <c r="R123" s="29">
        <f t="shared" si="17"/>
        <v>503405</v>
      </c>
    </row>
    <row r="124" spans="1:18" ht="146.25" customHeight="1" x14ac:dyDescent="0.25">
      <c r="A124" s="5"/>
      <c r="B124" s="15" t="s">
        <v>199</v>
      </c>
      <c r="C124" s="15" t="s">
        <v>215</v>
      </c>
      <c r="D124" s="29"/>
      <c r="E124" s="29"/>
      <c r="F124" s="29">
        <f t="shared" si="18"/>
        <v>0</v>
      </c>
      <c r="G124" s="29">
        <v>1392000</v>
      </c>
      <c r="H124" s="29">
        <f t="shared" si="7"/>
        <v>1392000</v>
      </c>
      <c r="I124" s="29"/>
      <c r="J124" s="29">
        <f t="shared" si="13"/>
        <v>1392000</v>
      </c>
      <c r="K124" s="29"/>
      <c r="L124" s="29">
        <f t="shared" si="14"/>
        <v>1392000</v>
      </c>
      <c r="M124" s="29"/>
      <c r="N124" s="29">
        <f t="shared" si="15"/>
        <v>1392000</v>
      </c>
      <c r="O124" s="29"/>
      <c r="P124" s="29">
        <f t="shared" si="16"/>
        <v>1392000</v>
      </c>
      <c r="Q124" s="48"/>
      <c r="R124" s="29">
        <f t="shared" si="17"/>
        <v>1392000</v>
      </c>
    </row>
    <row r="125" spans="1:18" ht="64.5" customHeight="1" x14ac:dyDescent="0.25">
      <c r="A125" s="5"/>
      <c r="B125" s="19" t="s">
        <v>200</v>
      </c>
      <c r="C125" s="15" t="s">
        <v>201</v>
      </c>
      <c r="D125" s="29"/>
      <c r="E125" s="29"/>
      <c r="F125" s="29"/>
      <c r="G125" s="29">
        <v>11000000</v>
      </c>
      <c r="H125" s="29">
        <f t="shared" si="7"/>
        <v>11000000</v>
      </c>
      <c r="I125" s="29"/>
      <c r="J125" s="29">
        <f t="shared" si="13"/>
        <v>11000000</v>
      </c>
      <c r="K125" s="29"/>
      <c r="L125" s="29">
        <f t="shared" si="14"/>
        <v>11000000</v>
      </c>
      <c r="M125" s="29"/>
      <c r="N125" s="29">
        <f t="shared" si="15"/>
        <v>11000000</v>
      </c>
      <c r="O125" s="29"/>
      <c r="P125" s="29">
        <f t="shared" si="16"/>
        <v>11000000</v>
      </c>
      <c r="Q125" s="48"/>
      <c r="R125" s="29">
        <f t="shared" si="17"/>
        <v>11000000</v>
      </c>
    </row>
    <row r="126" spans="1:18" ht="81.75" customHeight="1" x14ac:dyDescent="0.25">
      <c r="A126" s="5"/>
      <c r="B126" s="51" t="s">
        <v>250</v>
      </c>
      <c r="C126" s="47" t="s">
        <v>237</v>
      </c>
      <c r="D126" s="29"/>
      <c r="E126" s="29"/>
      <c r="F126" s="29"/>
      <c r="G126" s="29"/>
      <c r="H126" s="29"/>
      <c r="I126" s="29"/>
      <c r="J126" s="29"/>
      <c r="K126" s="46">
        <v>400000</v>
      </c>
      <c r="L126" s="29">
        <f t="shared" si="14"/>
        <v>400000</v>
      </c>
      <c r="M126" s="48"/>
      <c r="N126" s="29">
        <f t="shared" si="15"/>
        <v>400000</v>
      </c>
      <c r="O126" s="48"/>
      <c r="P126" s="29">
        <f t="shared" si="16"/>
        <v>400000</v>
      </c>
      <c r="Q126" s="48"/>
      <c r="R126" s="29">
        <f t="shared" si="17"/>
        <v>400000</v>
      </c>
    </row>
    <row r="127" spans="1:18" ht="81.75" customHeight="1" x14ac:dyDescent="0.25">
      <c r="A127" s="5"/>
      <c r="B127" s="51" t="s">
        <v>251</v>
      </c>
      <c r="C127" s="47" t="s">
        <v>238</v>
      </c>
      <c r="D127" s="29"/>
      <c r="E127" s="29"/>
      <c r="F127" s="29"/>
      <c r="G127" s="29"/>
      <c r="H127" s="29"/>
      <c r="I127" s="29"/>
      <c r="J127" s="29"/>
      <c r="K127" s="46">
        <v>400000</v>
      </c>
      <c r="L127" s="29">
        <f t="shared" si="14"/>
        <v>400000</v>
      </c>
      <c r="M127" s="48"/>
      <c r="N127" s="29">
        <f t="shared" si="15"/>
        <v>400000</v>
      </c>
      <c r="O127" s="48"/>
      <c r="P127" s="29">
        <f t="shared" si="16"/>
        <v>400000</v>
      </c>
      <c r="Q127" s="48"/>
      <c r="R127" s="29">
        <f t="shared" si="17"/>
        <v>400000</v>
      </c>
    </row>
    <row r="128" spans="1:18" ht="99" customHeight="1" x14ac:dyDescent="0.25">
      <c r="A128" s="5"/>
      <c r="B128" s="15" t="s">
        <v>152</v>
      </c>
      <c r="C128" s="15" t="s">
        <v>153</v>
      </c>
      <c r="D128" s="29">
        <v>54445200</v>
      </c>
      <c r="E128" s="29"/>
      <c r="F128" s="29">
        <f t="shared" si="18"/>
        <v>54445200</v>
      </c>
      <c r="G128" s="29"/>
      <c r="H128" s="29">
        <f t="shared" si="7"/>
        <v>54445200</v>
      </c>
      <c r="I128" s="29"/>
      <c r="J128" s="29">
        <f t="shared" si="13"/>
        <v>54445200</v>
      </c>
      <c r="K128" s="29"/>
      <c r="L128" s="29">
        <f t="shared" si="14"/>
        <v>54445200</v>
      </c>
      <c r="M128" s="29"/>
      <c r="N128" s="29">
        <f t="shared" si="15"/>
        <v>54445200</v>
      </c>
      <c r="O128" s="29"/>
      <c r="P128" s="29">
        <f t="shared" si="16"/>
        <v>54445200</v>
      </c>
      <c r="Q128" s="48"/>
      <c r="R128" s="29">
        <f t="shared" si="17"/>
        <v>54445200</v>
      </c>
    </row>
    <row r="129" spans="1:18" ht="177" customHeight="1" x14ac:dyDescent="0.25">
      <c r="A129" s="5"/>
      <c r="B129" s="47" t="s">
        <v>239</v>
      </c>
      <c r="C129" s="47" t="s">
        <v>240</v>
      </c>
      <c r="D129" s="29"/>
      <c r="E129" s="29"/>
      <c r="F129" s="29"/>
      <c r="G129" s="29"/>
      <c r="H129" s="29"/>
      <c r="I129" s="29"/>
      <c r="J129" s="29"/>
      <c r="K129" s="46">
        <v>13066100</v>
      </c>
      <c r="L129" s="29">
        <f t="shared" si="14"/>
        <v>13066100</v>
      </c>
      <c r="M129" s="48"/>
      <c r="N129" s="29">
        <f t="shared" si="15"/>
        <v>13066100</v>
      </c>
      <c r="O129" s="48"/>
      <c r="P129" s="29">
        <f t="shared" si="16"/>
        <v>13066100</v>
      </c>
      <c r="Q129" s="48"/>
      <c r="R129" s="29">
        <f t="shared" si="17"/>
        <v>13066100</v>
      </c>
    </row>
    <row r="130" spans="1:18" ht="196.5" customHeight="1" x14ac:dyDescent="0.25">
      <c r="A130" s="5"/>
      <c r="B130" s="47" t="s">
        <v>241</v>
      </c>
      <c r="C130" s="47" t="s">
        <v>242</v>
      </c>
      <c r="D130" s="29"/>
      <c r="E130" s="29"/>
      <c r="F130" s="29"/>
      <c r="G130" s="29"/>
      <c r="H130" s="29"/>
      <c r="I130" s="29"/>
      <c r="J130" s="29"/>
      <c r="K130" s="46">
        <v>22129200</v>
      </c>
      <c r="L130" s="29">
        <f t="shared" si="14"/>
        <v>22129200</v>
      </c>
      <c r="M130" s="48"/>
      <c r="N130" s="29">
        <f t="shared" si="15"/>
        <v>22129200</v>
      </c>
      <c r="O130" s="48"/>
      <c r="P130" s="29">
        <f t="shared" si="16"/>
        <v>22129200</v>
      </c>
      <c r="Q130" s="48"/>
      <c r="R130" s="29">
        <f t="shared" si="17"/>
        <v>22129200</v>
      </c>
    </row>
    <row r="131" spans="1:18" ht="65.25" customHeight="1" x14ac:dyDescent="0.25">
      <c r="A131" s="5"/>
      <c r="B131" s="47" t="s">
        <v>243</v>
      </c>
      <c r="C131" s="47" t="s">
        <v>244</v>
      </c>
      <c r="D131" s="29"/>
      <c r="E131" s="29"/>
      <c r="F131" s="29"/>
      <c r="G131" s="29"/>
      <c r="H131" s="29"/>
      <c r="I131" s="29"/>
      <c r="J131" s="29"/>
      <c r="K131" s="46">
        <v>1355900</v>
      </c>
      <c r="L131" s="29">
        <f t="shared" si="14"/>
        <v>1355900</v>
      </c>
      <c r="M131" s="48"/>
      <c r="N131" s="29">
        <f t="shared" si="15"/>
        <v>1355900</v>
      </c>
      <c r="O131" s="48"/>
      <c r="P131" s="29">
        <f t="shared" si="16"/>
        <v>1355900</v>
      </c>
      <c r="Q131" s="48"/>
      <c r="R131" s="29">
        <f t="shared" si="17"/>
        <v>1355900</v>
      </c>
    </row>
    <row r="132" spans="1:18" ht="96.75" customHeight="1" x14ac:dyDescent="0.25">
      <c r="A132" s="5"/>
      <c r="B132" s="47" t="s">
        <v>260</v>
      </c>
      <c r="C132" s="47" t="s">
        <v>276</v>
      </c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6">
        <v>2767500</v>
      </c>
      <c r="P132" s="29">
        <f t="shared" si="16"/>
        <v>2767500</v>
      </c>
      <c r="Q132" s="48"/>
      <c r="R132" s="29">
        <f t="shared" si="17"/>
        <v>2767500</v>
      </c>
    </row>
    <row r="133" spans="1:18" ht="33.75" customHeight="1" x14ac:dyDescent="0.25">
      <c r="A133" s="5"/>
      <c r="B133" s="56" t="s">
        <v>261</v>
      </c>
      <c r="C133" s="56" t="s">
        <v>262</v>
      </c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57">
        <f>O134</f>
        <v>13255142</v>
      </c>
      <c r="P133" s="58">
        <f t="shared" si="16"/>
        <v>13255142</v>
      </c>
      <c r="Q133" s="57">
        <f>Q134</f>
        <v>0</v>
      </c>
      <c r="R133" s="58">
        <f t="shared" si="17"/>
        <v>13255142</v>
      </c>
    </row>
    <row r="134" spans="1:18" ht="50.25" customHeight="1" x14ac:dyDescent="0.25">
      <c r="A134" s="5"/>
      <c r="B134" s="59" t="s">
        <v>263</v>
      </c>
      <c r="C134" s="60" t="s">
        <v>264</v>
      </c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>
        <v>13255142</v>
      </c>
      <c r="P134" s="49">
        <f t="shared" si="16"/>
        <v>13255142</v>
      </c>
      <c r="Q134" s="48"/>
      <c r="R134" s="49">
        <f t="shared" si="17"/>
        <v>13255142</v>
      </c>
    </row>
    <row r="135" spans="1:18" ht="33" customHeight="1" x14ac:dyDescent="0.25">
      <c r="A135" s="5"/>
      <c r="B135" s="53" t="s">
        <v>274</v>
      </c>
      <c r="C135" s="53" t="s">
        <v>275</v>
      </c>
      <c r="D135" s="48">
        <f>D136</f>
        <v>716549007</v>
      </c>
      <c r="E135" s="48">
        <f>E136</f>
        <v>0</v>
      </c>
      <c r="F135" s="37">
        <f t="shared" si="18"/>
        <v>716549007</v>
      </c>
      <c r="G135" s="48">
        <f>G136</f>
        <v>9988170</v>
      </c>
      <c r="H135" s="37">
        <f t="shared" si="7"/>
        <v>726537177</v>
      </c>
      <c r="I135" s="48">
        <f>I136</f>
        <v>-190081156</v>
      </c>
      <c r="J135" s="37">
        <f t="shared" si="13"/>
        <v>536456021</v>
      </c>
      <c r="K135" s="48">
        <f>K136</f>
        <v>217786100</v>
      </c>
      <c r="L135" s="37">
        <f t="shared" si="14"/>
        <v>754242121</v>
      </c>
      <c r="M135" s="57">
        <f>M136</f>
        <v>0</v>
      </c>
      <c r="N135" s="37">
        <f t="shared" si="15"/>
        <v>754242121</v>
      </c>
      <c r="O135" s="57">
        <f>O136</f>
        <v>0</v>
      </c>
      <c r="P135" s="37">
        <f t="shared" si="16"/>
        <v>754242121</v>
      </c>
      <c r="Q135" s="57">
        <f>Q136</f>
        <v>0</v>
      </c>
      <c r="R135" s="37">
        <f t="shared" si="17"/>
        <v>754242121</v>
      </c>
    </row>
    <row r="136" spans="1:18" ht="48.75" customHeight="1" x14ac:dyDescent="0.25">
      <c r="A136" s="5"/>
      <c r="B136" s="53" t="s">
        <v>133</v>
      </c>
      <c r="C136" s="53" t="s">
        <v>134</v>
      </c>
      <c r="D136" s="37">
        <f>SUM(D137:D139)</f>
        <v>716549007</v>
      </c>
      <c r="E136" s="37">
        <f>SUM(E137:E139)</f>
        <v>0</v>
      </c>
      <c r="F136" s="37">
        <f t="shared" si="18"/>
        <v>716549007</v>
      </c>
      <c r="G136" s="37">
        <f>SUM(G137:G139)</f>
        <v>9988170</v>
      </c>
      <c r="H136" s="37">
        <f t="shared" si="7"/>
        <v>726537177</v>
      </c>
      <c r="I136" s="37">
        <f>SUM(I137:I139)</f>
        <v>-190081156</v>
      </c>
      <c r="J136" s="37">
        <f t="shared" si="13"/>
        <v>536456021</v>
      </c>
      <c r="K136" s="37">
        <f>SUM(K137:K139)</f>
        <v>217786100</v>
      </c>
      <c r="L136" s="37">
        <f t="shared" si="14"/>
        <v>754242121</v>
      </c>
      <c r="M136" s="37">
        <f>SUM(M137:M139)</f>
        <v>0</v>
      </c>
      <c r="N136" s="37">
        <f t="shared" si="15"/>
        <v>754242121</v>
      </c>
      <c r="O136" s="37">
        <f>SUM(O137:O139)</f>
        <v>0</v>
      </c>
      <c r="P136" s="37">
        <f t="shared" si="16"/>
        <v>754242121</v>
      </c>
      <c r="Q136" s="57">
        <f>SUM(Q137:Q139)</f>
        <v>0</v>
      </c>
      <c r="R136" s="37">
        <f t="shared" si="17"/>
        <v>754242121</v>
      </c>
    </row>
    <row r="137" spans="1:18" ht="96.75" customHeight="1" x14ac:dyDescent="0.25">
      <c r="A137" s="5"/>
      <c r="B137" s="15" t="s">
        <v>137</v>
      </c>
      <c r="C137" s="38" t="s">
        <v>168</v>
      </c>
      <c r="D137" s="39">
        <v>73688042</v>
      </c>
      <c r="E137" s="39"/>
      <c r="F137" s="39">
        <f t="shared" si="18"/>
        <v>73688042</v>
      </c>
      <c r="G137" s="39"/>
      <c r="H137" s="39">
        <f t="shared" si="7"/>
        <v>73688042</v>
      </c>
      <c r="I137" s="39"/>
      <c r="J137" s="39">
        <f t="shared" si="13"/>
        <v>73688042</v>
      </c>
      <c r="K137" s="39"/>
      <c r="L137" s="39">
        <f t="shared" si="14"/>
        <v>73688042</v>
      </c>
      <c r="M137" s="39"/>
      <c r="N137" s="39">
        <f t="shared" si="15"/>
        <v>73688042</v>
      </c>
      <c r="O137" s="39"/>
      <c r="P137" s="39">
        <f t="shared" si="16"/>
        <v>73688042</v>
      </c>
      <c r="Q137" s="49"/>
      <c r="R137" s="39">
        <f t="shared" si="17"/>
        <v>73688042</v>
      </c>
    </row>
    <row r="138" spans="1:18" ht="96.75" customHeight="1" x14ac:dyDescent="0.25">
      <c r="A138" s="5"/>
      <c r="B138" s="15" t="s">
        <v>186</v>
      </c>
      <c r="C138" s="38" t="s">
        <v>187</v>
      </c>
      <c r="D138" s="39"/>
      <c r="E138" s="39"/>
      <c r="F138" s="39"/>
      <c r="G138" s="40">
        <f>9988170</f>
        <v>9988170</v>
      </c>
      <c r="H138" s="39">
        <f t="shared" si="7"/>
        <v>9988170</v>
      </c>
      <c r="I138" s="45">
        <v>347749900</v>
      </c>
      <c r="J138" s="39">
        <f t="shared" si="13"/>
        <v>357738070</v>
      </c>
      <c r="K138" s="49">
        <v>217786100</v>
      </c>
      <c r="L138" s="39">
        <f t="shared" si="14"/>
        <v>575524170</v>
      </c>
      <c r="M138" s="49"/>
      <c r="N138" s="39">
        <f t="shared" si="15"/>
        <v>575524170</v>
      </c>
      <c r="O138" s="49"/>
      <c r="P138" s="39">
        <f t="shared" si="16"/>
        <v>575524170</v>
      </c>
      <c r="Q138" s="49"/>
      <c r="R138" s="39">
        <f t="shared" si="17"/>
        <v>575524170</v>
      </c>
    </row>
    <row r="139" spans="1:18" ht="129.75" customHeight="1" x14ac:dyDescent="0.25">
      <c r="A139" s="5"/>
      <c r="B139" s="41" t="s">
        <v>135</v>
      </c>
      <c r="C139" s="41" t="s">
        <v>136</v>
      </c>
      <c r="D139" s="29">
        <v>642860965</v>
      </c>
      <c r="E139" s="29"/>
      <c r="F139" s="29">
        <f t="shared" si="18"/>
        <v>642860965</v>
      </c>
      <c r="G139" s="29"/>
      <c r="H139" s="29">
        <f t="shared" si="7"/>
        <v>642860965</v>
      </c>
      <c r="I139" s="46">
        <v>-537831056</v>
      </c>
      <c r="J139" s="29">
        <f t="shared" si="13"/>
        <v>105029909</v>
      </c>
      <c r="K139" s="48"/>
      <c r="L139" s="29">
        <f t="shared" si="14"/>
        <v>105029909</v>
      </c>
      <c r="M139" s="48"/>
      <c r="N139" s="29">
        <f t="shared" si="15"/>
        <v>105029909</v>
      </c>
      <c r="O139" s="48"/>
      <c r="P139" s="29">
        <f t="shared" si="16"/>
        <v>105029909</v>
      </c>
      <c r="Q139" s="48"/>
      <c r="R139" s="29">
        <f t="shared" si="17"/>
        <v>105029909</v>
      </c>
    </row>
    <row r="140" spans="1:18" ht="54.75" customHeight="1" x14ac:dyDescent="0.25">
      <c r="A140" s="5"/>
      <c r="B140" s="53" t="s">
        <v>265</v>
      </c>
      <c r="C140" s="53" t="s">
        <v>266</v>
      </c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57">
        <f>O141</f>
        <v>47017241</v>
      </c>
      <c r="P140" s="37">
        <f t="shared" si="16"/>
        <v>47017241</v>
      </c>
      <c r="Q140" s="57">
        <f>Q141</f>
        <v>0</v>
      </c>
      <c r="R140" s="37">
        <f t="shared" si="17"/>
        <v>47017241</v>
      </c>
    </row>
    <row r="141" spans="1:18" ht="51" customHeight="1" x14ac:dyDescent="0.25">
      <c r="A141" s="5"/>
      <c r="B141" s="53" t="s">
        <v>267</v>
      </c>
      <c r="C141" s="53" t="s">
        <v>268</v>
      </c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57">
        <f>O142+O143</f>
        <v>47017241</v>
      </c>
      <c r="P141" s="37">
        <f t="shared" si="16"/>
        <v>47017241</v>
      </c>
      <c r="Q141" s="57">
        <f>Q142+Q143</f>
        <v>0</v>
      </c>
      <c r="R141" s="37">
        <f t="shared" si="17"/>
        <v>47017241</v>
      </c>
    </row>
    <row r="142" spans="1:18" ht="50.25" customHeight="1" x14ac:dyDescent="0.25">
      <c r="A142" s="5"/>
      <c r="B142" s="47" t="s">
        <v>269</v>
      </c>
      <c r="C142" s="61" t="s">
        <v>270</v>
      </c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9">
        <v>43371840</v>
      </c>
      <c r="P142" s="29">
        <f t="shared" si="16"/>
        <v>43371840</v>
      </c>
      <c r="Q142" s="49"/>
      <c r="R142" s="29">
        <f t="shared" si="17"/>
        <v>43371840</v>
      </c>
    </row>
    <row r="143" spans="1:18" ht="50.25" customHeight="1" x14ac:dyDescent="0.25">
      <c r="A143" s="5"/>
      <c r="B143" s="47" t="s">
        <v>271</v>
      </c>
      <c r="C143" s="61" t="s">
        <v>272</v>
      </c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9">
        <v>3645401</v>
      </c>
      <c r="P143" s="29">
        <f t="shared" si="16"/>
        <v>3645401</v>
      </c>
      <c r="Q143" s="49"/>
      <c r="R143" s="29">
        <f t="shared" si="17"/>
        <v>3645401</v>
      </c>
    </row>
    <row r="144" spans="1:18" ht="19.5" customHeight="1" x14ac:dyDescent="0.25">
      <c r="A144" s="5"/>
      <c r="B144" s="72" t="s">
        <v>160</v>
      </c>
      <c r="C144" s="73"/>
      <c r="D144" s="17">
        <f>SUM(D10,D51)</f>
        <v>49865677427</v>
      </c>
      <c r="E144" s="17">
        <f>SUM(E10,E51)</f>
        <v>1750200000</v>
      </c>
      <c r="F144" s="17">
        <f t="shared" si="18"/>
        <v>51615877427</v>
      </c>
      <c r="G144" s="17">
        <f>SUM(G10,G51)</f>
        <v>522231183</v>
      </c>
      <c r="H144" s="17">
        <f t="shared" si="7"/>
        <v>52138108610</v>
      </c>
      <c r="I144" s="17">
        <f>SUM(I10,I51)</f>
        <v>385793077</v>
      </c>
      <c r="J144" s="17">
        <f t="shared" si="13"/>
        <v>52523901687</v>
      </c>
      <c r="K144" s="17">
        <f>SUM(K10,K51)</f>
        <v>748384636</v>
      </c>
      <c r="L144" s="17">
        <f t="shared" si="14"/>
        <v>53272286323</v>
      </c>
      <c r="M144" s="17">
        <f>SUM(M10,M51)</f>
        <v>15504108</v>
      </c>
      <c r="N144" s="17">
        <f t="shared" si="15"/>
        <v>53287790431</v>
      </c>
      <c r="O144" s="17">
        <f>SUM(O10,O51)</f>
        <v>950058021</v>
      </c>
      <c r="P144" s="17">
        <f t="shared" si="16"/>
        <v>54237848452</v>
      </c>
      <c r="Q144" s="23">
        <f>SUM(Q10,Q51)</f>
        <v>4825000</v>
      </c>
      <c r="R144" s="17">
        <f t="shared" si="17"/>
        <v>54242673452</v>
      </c>
    </row>
  </sheetData>
  <mergeCells count="6">
    <mergeCell ref="B144:C144"/>
    <mergeCell ref="B1:R1"/>
    <mergeCell ref="B2:R2"/>
    <mergeCell ref="B3:R3"/>
    <mergeCell ref="B5:R5"/>
    <mergeCell ref="B6:R6"/>
  </mergeCells>
  <phoneticPr fontId="0" type="noConversion"/>
  <printOptions horizontalCentered="1"/>
  <pageMargins left="0.62992125984251968" right="0" top="0.78740157480314965" bottom="0.55118110236220474" header="0.39370078740157483" footer="0.15748031496062992"/>
  <pageSetup paperSize="9" orientation="portrait" r:id="rId1"/>
  <headerFooter differentFirst="1">
    <oddHeader>&amp;C&amp;P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В. Рачкова</dc:creator>
  <cp:lastModifiedBy>user</cp:lastModifiedBy>
  <cp:lastPrinted>2014-10-29T06:01:58Z</cp:lastPrinted>
  <dcterms:created xsi:type="dcterms:W3CDTF">2010-10-13T08:18:32Z</dcterms:created>
  <dcterms:modified xsi:type="dcterms:W3CDTF">2014-10-29T07:03:08Z</dcterms:modified>
</cp:coreProperties>
</file>