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05" windowWidth="8370" windowHeight="654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2013-2015гг'!$A$1:$A$240</definedName>
    <definedName name="Z_218E5692_EE98_4164_B638_0644175B5E65_.wvu.FilterData" localSheetId="4" hidden="1">'АИП 2013-2015гг'!$A$1:$A$240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2013-2015гг'!$77:$77,'АИП 2013-2015гг'!#REF!,'АИП 2013-2015гг'!#REF!,'АИП 2013-2015гг'!#REF!,'АИП 2013-2015гг'!#REF!,'АИП 2013-2015гг'!#REF!,'АИП 2013-2015гг'!$78:$153,'АИП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2013-2015гг'!$A$1:$A$240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2013-2015гг'!$9:$40,'АИП 2013-2015гг'!#REF!,'АИП 2013-2015гг'!$77:$77,'АИП 2013-2015гг'!#REF!,'АИП 2013-2015гг'!#REF!,'АИП 2013-2015гг'!#REF!,'АИП 2013-2015гг'!#REF!,'АИП 2013-2015гг'!#REF!,'АИП 2013-2015гг'!$78:$153,'АИП 2013-2015гг'!#REF!,'АИП 2013-2015гг'!#REF!,'АИП 2013-2015гг'!#REF!,'АИП 2013-2015гг'!#REF!,'АИП 2013-2015гг'!$156:$158,'АИП 2013-2015гг'!#REF!,'АИП 2013-2015гг'!$159:$159,'АИП 2013-2015гг'!#REF!,'АИП 2013-2015гг'!$161:$164,'АИП 2013-2015гг'!$165:$165,'АИП 2013-2015гг'!$167:$175,'АИП 2013-2015гг'!#REF!,'АИП 2013-2015гг'!$177:$177,'АИП 2013-2015гг'!$179:$181,'АИП 2013-2015гг'!#REF!,'АИП 2013-2015гг'!#REF!,'АИП 2013-2015гг'!#REF!,'АИП 2013-2015гг'!$187:$189,'АИП 2013-2015гг'!#REF!,'АИП 2013-2015гг'!$195:$195,'АИП 2013-2015гг'!$197:$197,'АИП 2013-2015гг'!#REF!,'АИП 2013-2015гг'!$198:$204,'АИП 2013-2015гг'!#REF!,'АИП 2013-2015гг'!#REF!,'АИП 2013-2015гг'!#REF!,'АИП 2013-2015гг'!#REF!,'АИП 2013-2015гг'!$206:$206,'АИП 2013-2015гг'!$208:$210,'АИП 2013-2015гг'!$213:$215,'АИП 2013-2015гг'!#REF!,'АИП 2013-2015гг'!$216:$217,'АИП 2013-2015гг'!#REF!,'АИП 2013-2015гг'!#REF!,'АИП 2013-2015гг'!$220:$220,'АИП 2013-2015гг'!$221:$221,'АИП 2013-2015гг'!#REF!,'АИП 2013-2015гг'!$223:$224,'АИП 2013-2015гг'!$226:$227,'АИП 2013-2015гг'!#REF!,'АИП 2013-2015гг'!$228:$232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2013-2015гг'!$A$1:$A$240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2013-2015гг'!$A$1:$AL$379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Q306" i="5" l="1"/>
  <c r="Q303" i="5"/>
  <c r="Q374" i="5" l="1"/>
  <c r="Y374" i="5" s="1"/>
  <c r="Q373" i="5"/>
  <c r="Q286" i="5" l="1"/>
  <c r="Q73" i="5" l="1"/>
  <c r="S73" i="5"/>
  <c r="T73" i="5"/>
  <c r="V73" i="5"/>
  <c r="X73" i="5"/>
  <c r="Z73" i="5"/>
  <c r="AB73" i="5"/>
  <c r="AC73" i="5"/>
  <c r="AD73" i="5"/>
  <c r="AE73" i="5"/>
  <c r="AG73" i="5"/>
  <c r="AI73" i="5"/>
  <c r="AK73" i="5"/>
  <c r="R377" i="5" l="1"/>
  <c r="R376" i="5"/>
  <c r="R375" i="5"/>
  <c r="P374" i="5"/>
  <c r="S373" i="5" l="1"/>
  <c r="T373" i="5"/>
  <c r="U373" i="5"/>
  <c r="V373" i="5"/>
  <c r="W373" i="5"/>
  <c r="X373" i="5"/>
  <c r="Y373" i="5"/>
  <c r="Z373" i="5"/>
  <c r="AB373" i="5"/>
  <c r="AC373" i="5"/>
  <c r="AD373" i="5"/>
  <c r="AE373" i="5"/>
  <c r="AF373" i="5"/>
  <c r="AG373" i="5"/>
  <c r="AH373" i="5"/>
  <c r="AI373" i="5"/>
  <c r="AJ373" i="5"/>
  <c r="AK373" i="5"/>
  <c r="AL373" i="5"/>
  <c r="P373" i="5"/>
  <c r="Q30" i="5" l="1"/>
  <c r="K371" i="5" l="1"/>
  <c r="M371" i="5"/>
  <c r="O371" i="5"/>
  <c r="I371" i="5"/>
  <c r="H371" i="5"/>
  <c r="P55" i="5"/>
  <c r="P70" i="5"/>
  <c r="R146" i="5"/>
  <c r="R145" i="5"/>
  <c r="P145" i="5"/>
  <c r="Q144" i="5"/>
  <c r="Q101" i="5" l="1"/>
  <c r="Q371" i="5"/>
  <c r="S371" i="5"/>
  <c r="T371" i="5"/>
  <c r="V371" i="5"/>
  <c r="X371" i="5"/>
  <c r="Z371" i="5"/>
  <c r="AB371" i="5"/>
  <c r="AC371" i="5"/>
  <c r="AD371" i="5"/>
  <c r="AE371" i="5"/>
  <c r="AG371" i="5"/>
  <c r="AI371" i="5"/>
  <c r="AK371" i="5"/>
  <c r="Q70" i="5"/>
  <c r="S70" i="5"/>
  <c r="T70" i="5"/>
  <c r="V70" i="5"/>
  <c r="X70" i="5"/>
  <c r="Z70" i="5"/>
  <c r="AB70" i="5"/>
  <c r="AC70" i="5"/>
  <c r="AD70" i="5"/>
  <c r="AE70" i="5"/>
  <c r="AG70" i="5"/>
  <c r="AI70" i="5"/>
  <c r="AK70" i="5"/>
  <c r="AF71" i="5"/>
  <c r="AF70" i="5" s="1"/>
  <c r="U71" i="5"/>
  <c r="U70" i="5" s="1"/>
  <c r="R71" i="5"/>
  <c r="R70" i="5" s="1"/>
  <c r="Q103" i="5"/>
  <c r="Q53" i="5"/>
  <c r="Q52" i="5" s="1"/>
  <c r="Q190" i="5"/>
  <c r="Q155" i="5"/>
  <c r="W71" i="5" l="1"/>
  <c r="AH71" i="5"/>
  <c r="Q185" i="5"/>
  <c r="Q140" i="5"/>
  <c r="Y71" i="5" l="1"/>
  <c r="W70" i="5"/>
  <c r="AJ71" i="5"/>
  <c r="AH70" i="5"/>
  <c r="Q236" i="5"/>
  <c r="Q226" i="5"/>
  <c r="Q219" i="5"/>
  <c r="Q214" i="5"/>
  <c r="R211" i="5"/>
  <c r="D212" i="5"/>
  <c r="J212" i="5"/>
  <c r="L212" i="5" s="1"/>
  <c r="N212" i="5" s="1"/>
  <c r="P212" i="5" s="1"/>
  <c r="R212" i="5" s="1"/>
  <c r="S212" i="5"/>
  <c r="U212" i="5" s="1"/>
  <c r="W212" i="5" s="1"/>
  <c r="Y212" i="5" s="1"/>
  <c r="AA212" i="5" s="1"/>
  <c r="AD212" i="5"/>
  <c r="AF212" i="5" s="1"/>
  <c r="AH212" i="5" s="1"/>
  <c r="AJ212" i="5" s="1"/>
  <c r="AL212" i="5" s="1"/>
  <c r="Q208" i="5"/>
  <c r="Q204" i="5"/>
  <c r="Q198" i="5"/>
  <c r="Q192" i="5"/>
  <c r="Q187" i="5"/>
  <c r="Q165" i="5"/>
  <c r="R163" i="5"/>
  <c r="Q160" i="5"/>
  <c r="AL71" i="5" l="1"/>
  <c r="AL70" i="5" s="1"/>
  <c r="AJ70" i="5"/>
  <c r="AA71" i="5"/>
  <c r="AA70" i="5" s="1"/>
  <c r="Y70" i="5"/>
  <c r="Q313" i="5"/>
  <c r="Q321" i="5"/>
  <c r="Q330" i="5"/>
  <c r="Q325" i="5"/>
  <c r="Q342" i="5"/>
  <c r="Q360" i="5"/>
  <c r="Q302" i="5"/>
  <c r="Q297" i="5"/>
  <c r="Q106" i="5" l="1"/>
  <c r="AA99" i="5" l="1"/>
  <c r="AA96" i="5"/>
  <c r="Q122" i="5"/>
  <c r="Q119" i="5" s="1"/>
  <c r="AD123" i="5"/>
  <c r="AF123" i="5" s="1"/>
  <c r="U123" i="5"/>
  <c r="W123" i="5" s="1"/>
  <c r="D123" i="5"/>
  <c r="H123" i="5" s="1"/>
  <c r="AK122" i="5"/>
  <c r="AI122" i="5"/>
  <c r="AG122" i="5"/>
  <c r="AE122" i="5"/>
  <c r="AC122" i="5"/>
  <c r="AB122" i="5"/>
  <c r="Z122" i="5"/>
  <c r="X122" i="5"/>
  <c r="V122" i="5"/>
  <c r="T122" i="5"/>
  <c r="S122" i="5"/>
  <c r="M122" i="5"/>
  <c r="K122" i="5"/>
  <c r="I122" i="5"/>
  <c r="C122" i="5"/>
  <c r="D122" i="5" s="1"/>
  <c r="R96" i="5"/>
  <c r="U122" i="5" l="1"/>
  <c r="AD122" i="5"/>
  <c r="J123" i="5"/>
  <c r="J122" i="5" s="1"/>
  <c r="H122" i="5"/>
  <c r="Y123" i="5"/>
  <c r="W122" i="5"/>
  <c r="AH123" i="5"/>
  <c r="AF122" i="5"/>
  <c r="Q339" i="5"/>
  <c r="Q334" i="5"/>
  <c r="Q289" i="5"/>
  <c r="Q287" i="5"/>
  <c r="Q280" i="5"/>
  <c r="Q283" i="5"/>
  <c r="Q278" i="5"/>
  <c r="Q275" i="5"/>
  <c r="Q272" i="5"/>
  <c r="Q270" i="5"/>
  <c r="Q263" i="5"/>
  <c r="Q244" i="5"/>
  <c r="R249" i="5"/>
  <c r="Q246" i="5"/>
  <c r="T246" i="5"/>
  <c r="V246" i="5"/>
  <c r="X246" i="5"/>
  <c r="Z246" i="5"/>
  <c r="AB246" i="5"/>
  <c r="AC246" i="5"/>
  <c r="AE246" i="5"/>
  <c r="AG246" i="5"/>
  <c r="AI246" i="5"/>
  <c r="AK246" i="5"/>
  <c r="T265" i="5"/>
  <c r="V265" i="5"/>
  <c r="X265" i="5"/>
  <c r="Z265" i="5"/>
  <c r="AB265" i="5"/>
  <c r="AC265" i="5"/>
  <c r="AD265" i="5"/>
  <c r="AE265" i="5"/>
  <c r="AG265" i="5"/>
  <c r="AI265" i="5"/>
  <c r="AK265" i="5"/>
  <c r="Q265" i="5"/>
  <c r="R269" i="5"/>
  <c r="Q369" i="5"/>
  <c r="Q347" i="5"/>
  <c r="S347" i="5"/>
  <c r="T347" i="5"/>
  <c r="V347" i="5"/>
  <c r="X347" i="5"/>
  <c r="AB292" i="5"/>
  <c r="AC292" i="5"/>
  <c r="P347" i="5"/>
  <c r="U348" i="5"/>
  <c r="W348" i="5" s="1"/>
  <c r="J348" i="5"/>
  <c r="L348" i="5" s="1"/>
  <c r="C347" i="5"/>
  <c r="L123" i="5" l="1"/>
  <c r="L122" i="5" s="1"/>
  <c r="Q292" i="5"/>
  <c r="AH122" i="5"/>
  <c r="N123" i="5"/>
  <c r="AA123" i="5"/>
  <c r="AA122" i="5" s="1"/>
  <c r="Y122" i="5"/>
  <c r="N348" i="5"/>
  <c r="W347" i="5"/>
  <c r="U347" i="5"/>
  <c r="N122" i="5" l="1"/>
  <c r="AL123" i="5"/>
  <c r="AL122" i="5" s="1"/>
  <c r="AJ122" i="5"/>
  <c r="R348" i="5"/>
  <c r="R347" i="5" s="1"/>
  <c r="R123" i="5" l="1"/>
  <c r="R122" i="5" s="1"/>
  <c r="P122" i="5"/>
  <c r="Q63" i="5"/>
  <c r="R65" i="5"/>
  <c r="R66" i="5"/>
  <c r="R67" i="5"/>
  <c r="Z88" i="5"/>
  <c r="Z95" i="5" l="1"/>
  <c r="AA95" i="5" s="1"/>
  <c r="Q95" i="5" l="1"/>
  <c r="P95" i="5"/>
  <c r="Q97" i="5"/>
  <c r="Q88" i="5"/>
  <c r="R95" i="5" l="1"/>
  <c r="Q80" i="5"/>
  <c r="Q86" i="5"/>
  <c r="Q93" i="5"/>
  <c r="P93" i="5"/>
  <c r="Q90" i="5"/>
  <c r="R94" i="5"/>
  <c r="Q79" i="5" l="1"/>
  <c r="R93" i="5"/>
  <c r="Z369" i="5" l="1"/>
  <c r="Z368" i="5" s="1"/>
  <c r="Z360" i="5"/>
  <c r="Z355" i="5"/>
  <c r="Z351" i="5"/>
  <c r="Z349" i="5"/>
  <c r="Z342" i="5"/>
  <c r="Z339" i="5"/>
  <c r="Z334" i="5"/>
  <c r="Z330" i="5"/>
  <c r="Z325" i="5"/>
  <c r="Z321" i="5"/>
  <c r="Z317" i="5"/>
  <c r="Z313" i="5"/>
  <c r="Z308" i="5"/>
  <c r="Z302" i="5"/>
  <c r="Z297" i="5"/>
  <c r="Z293" i="5"/>
  <c r="Z289" i="5"/>
  <c r="Z287" i="5"/>
  <c r="Z283" i="5"/>
  <c r="Z280" i="5"/>
  <c r="Z278" i="5"/>
  <c r="Z275" i="5"/>
  <c r="Z272" i="5"/>
  <c r="Z270" i="5"/>
  <c r="Z263" i="5"/>
  <c r="Z261" i="5"/>
  <c r="Z252" i="5"/>
  <c r="Z250" i="5"/>
  <c r="Z244" i="5"/>
  <c r="Z236" i="5"/>
  <c r="Z233" i="5"/>
  <c r="Z226" i="5"/>
  <c r="Z224" i="5"/>
  <c r="Z219" i="5"/>
  <c r="Z216" i="5"/>
  <c r="Z214" i="5"/>
  <c r="Z208" i="5"/>
  <c r="Z204" i="5"/>
  <c r="Z198" i="5"/>
  <c r="Z192" i="5"/>
  <c r="Z190" i="5"/>
  <c r="Z187" i="5"/>
  <c r="Z185" i="5"/>
  <c r="Z165" i="5"/>
  <c r="Z160" i="5"/>
  <c r="Z155" i="5"/>
  <c r="Z148" i="5"/>
  <c r="Z137" i="5"/>
  <c r="Z132" i="5"/>
  <c r="Z126" i="5"/>
  <c r="Z124" i="5"/>
  <c r="Z120" i="5"/>
  <c r="Z106" i="5"/>
  <c r="Z103" i="5"/>
  <c r="Z101" i="5"/>
  <c r="Z97" i="5"/>
  <c r="Z90" i="5"/>
  <c r="Z86" i="5"/>
  <c r="Z80" i="5"/>
  <c r="Z75" i="5"/>
  <c r="Z72" i="5" s="1"/>
  <c r="Z68" i="5"/>
  <c r="Z63" i="5"/>
  <c r="Z61" i="5"/>
  <c r="Z59" i="5"/>
  <c r="Z57" i="5"/>
  <c r="Z53" i="5"/>
  <c r="Z52" i="5" s="1"/>
  <c r="Z30" i="5"/>
  <c r="Z27" i="5"/>
  <c r="Z7" i="5"/>
  <c r="Z6" i="5" s="1"/>
  <c r="Q368" i="5"/>
  <c r="Q243" i="5"/>
  <c r="Q233" i="5"/>
  <c r="Q154" i="5" s="1"/>
  <c r="Q153" i="5" s="1"/>
  <c r="Q137" i="5"/>
  <c r="Q132" i="5"/>
  <c r="Q126" i="5"/>
  <c r="Q78" i="5"/>
  <c r="Q72" i="5"/>
  <c r="Q68" i="5"/>
  <c r="Q27" i="5"/>
  <c r="Q7" i="5"/>
  <c r="Q6" i="5" s="1"/>
  <c r="AK369" i="5"/>
  <c r="AK368" i="5" s="1"/>
  <c r="AK360" i="5"/>
  <c r="AK355" i="5"/>
  <c r="AK351" i="5"/>
  <c r="AK349" i="5"/>
  <c r="AK342" i="5"/>
  <c r="AK339" i="5"/>
  <c r="AK334" i="5"/>
  <c r="AK330" i="5"/>
  <c r="AK325" i="5"/>
  <c r="AK321" i="5"/>
  <c r="AK317" i="5"/>
  <c r="AK313" i="5"/>
  <c r="AK308" i="5"/>
  <c r="AK302" i="5"/>
  <c r="AK297" i="5"/>
  <c r="AK293" i="5"/>
  <c r="AK289" i="5"/>
  <c r="AK287" i="5"/>
  <c r="AK283" i="5"/>
  <c r="AK280" i="5"/>
  <c r="AK278" i="5"/>
  <c r="AK275" i="5"/>
  <c r="AK272" i="5"/>
  <c r="AK270" i="5"/>
  <c r="AK263" i="5"/>
  <c r="AK261" i="5"/>
  <c r="AK252" i="5"/>
  <c r="AK250" i="5"/>
  <c r="AK244" i="5"/>
  <c r="AK236" i="5"/>
  <c r="AK233" i="5"/>
  <c r="AK226" i="5"/>
  <c r="AK224" i="5"/>
  <c r="AK219" i="5"/>
  <c r="AK216" i="5"/>
  <c r="AK214" i="5"/>
  <c r="AK208" i="5"/>
  <c r="AK204" i="5"/>
  <c r="AK198" i="5"/>
  <c r="AK192" i="5"/>
  <c r="AK190" i="5"/>
  <c r="AK187" i="5"/>
  <c r="AK185" i="5"/>
  <c r="AK165" i="5"/>
  <c r="AK160" i="5"/>
  <c r="AK155" i="5"/>
  <c r="AK148" i="5"/>
  <c r="AK137" i="5"/>
  <c r="AK132" i="5"/>
  <c r="AK126" i="5"/>
  <c r="AK124" i="5"/>
  <c r="AK120" i="5"/>
  <c r="AK106" i="5"/>
  <c r="AK103" i="5"/>
  <c r="AK101" i="5"/>
  <c r="AK97" i="5"/>
  <c r="AK90" i="5"/>
  <c r="AK88" i="5"/>
  <c r="AK86" i="5"/>
  <c r="AK80" i="5"/>
  <c r="AK75" i="5"/>
  <c r="AK72" i="5" s="1"/>
  <c r="AK68" i="5"/>
  <c r="AK63" i="5"/>
  <c r="AK61" i="5"/>
  <c r="AK59" i="5"/>
  <c r="AK57" i="5"/>
  <c r="AK53" i="5"/>
  <c r="AK52" i="5" s="1"/>
  <c r="AK30" i="5"/>
  <c r="AK27" i="5"/>
  <c r="AK7" i="5"/>
  <c r="AK6" i="5" s="1"/>
  <c r="Z79" i="5" l="1"/>
  <c r="Z5" i="5"/>
  <c r="Z4" i="5" s="1"/>
  <c r="Z243" i="5"/>
  <c r="AK5" i="5"/>
  <c r="AK4" i="5" s="1"/>
  <c r="AK119" i="5"/>
  <c r="Q5" i="5"/>
  <c r="Q4" i="5" s="1"/>
  <c r="Z119" i="5"/>
  <c r="AK154" i="5"/>
  <c r="AK153" i="5" s="1"/>
  <c r="AK292" i="5"/>
  <c r="AK79" i="5"/>
  <c r="AK78" i="5" s="1"/>
  <c r="AK243" i="5"/>
  <c r="Z154" i="5"/>
  <c r="Z153" i="5" s="1"/>
  <c r="Z292" i="5"/>
  <c r="Q242" i="5"/>
  <c r="Q77" i="5" s="1"/>
  <c r="Z78" i="5"/>
  <c r="O368" i="5"/>
  <c r="O79" i="5"/>
  <c r="O78" i="5" s="1"/>
  <c r="O233" i="5"/>
  <c r="O154" i="5" s="1"/>
  <c r="O153" i="5" s="1"/>
  <c r="O119" i="5"/>
  <c r="P260" i="5"/>
  <c r="R260" i="5" s="1"/>
  <c r="P12" i="5"/>
  <c r="R12" i="5" s="1"/>
  <c r="O292" i="5"/>
  <c r="O243" i="5"/>
  <c r="O137" i="5"/>
  <c r="O132" i="5"/>
  <c r="O126" i="5"/>
  <c r="O72" i="5"/>
  <c r="O68" i="5"/>
  <c r="O63" i="5"/>
  <c r="O30" i="5"/>
  <c r="O27" i="5"/>
  <c r="O7" i="5"/>
  <c r="O6" i="5" s="1"/>
  <c r="Z242" i="5" l="1"/>
  <c r="Z77" i="5"/>
  <c r="Z379" i="5" s="1"/>
  <c r="AK242" i="5"/>
  <c r="AK77" i="5" s="1"/>
  <c r="AK379" i="5" s="1"/>
  <c r="Q379" i="5"/>
  <c r="O5" i="5"/>
  <c r="O4" i="5" s="1"/>
  <c r="O242" i="5"/>
  <c r="O77" i="5" s="1"/>
  <c r="O379" i="5" l="1"/>
  <c r="L12" i="5"/>
  <c r="AH201" i="5"/>
  <c r="AJ201" i="5" s="1"/>
  <c r="AL201" i="5" s="1"/>
  <c r="W201" i="5"/>
  <c r="Y201" i="5" s="1"/>
  <c r="AA201" i="5" s="1"/>
  <c r="N201" i="5"/>
  <c r="P201" i="5" s="1"/>
  <c r="R201" i="5" s="1"/>
  <c r="AH55" i="5" l="1"/>
  <c r="AJ55" i="5" s="1"/>
  <c r="AL55" i="5" s="1"/>
  <c r="W55" i="5"/>
  <c r="Y55" i="5" s="1"/>
  <c r="AA55" i="5" s="1"/>
  <c r="N55" i="5"/>
  <c r="R55" i="5" s="1"/>
  <c r="W172" i="5"/>
  <c r="N172" i="5"/>
  <c r="R172" i="5" s="1"/>
  <c r="AJ248" i="5"/>
  <c r="AL248" i="5" s="1"/>
  <c r="Y248" i="5"/>
  <c r="AA248" i="5" s="1"/>
  <c r="N248" i="5"/>
  <c r="P248" i="5" s="1"/>
  <c r="R248" i="5" s="1"/>
  <c r="M246" i="5"/>
  <c r="M270" i="5"/>
  <c r="T270" i="5"/>
  <c r="V270" i="5"/>
  <c r="X270" i="5"/>
  <c r="AB270" i="5"/>
  <c r="AC270" i="5"/>
  <c r="AD270" i="5"/>
  <c r="AE270" i="5"/>
  <c r="AG270" i="5"/>
  <c r="AI270" i="5"/>
  <c r="L270" i="5"/>
  <c r="AF271" i="5"/>
  <c r="AH271" i="5" s="1"/>
  <c r="AH270" i="5" s="1"/>
  <c r="S271" i="5"/>
  <c r="U271" i="5" s="1"/>
  <c r="U270" i="5" s="1"/>
  <c r="D271" i="5"/>
  <c r="H271" i="5" s="1"/>
  <c r="B270" i="5"/>
  <c r="AJ268" i="5"/>
  <c r="AL268" i="5" s="1"/>
  <c r="Y268" i="5"/>
  <c r="AA268" i="5" s="1"/>
  <c r="N268" i="5"/>
  <c r="P268" i="5" s="1"/>
  <c r="R268" i="5" s="1"/>
  <c r="M265" i="5"/>
  <c r="S245" i="5"/>
  <c r="U245" i="5" s="1"/>
  <c r="D245" i="5"/>
  <c r="H245" i="5" s="1"/>
  <c r="AI244" i="5"/>
  <c r="AG244" i="5"/>
  <c r="AE244" i="5"/>
  <c r="AD244" i="5"/>
  <c r="AC244" i="5"/>
  <c r="AB244" i="5"/>
  <c r="X244" i="5"/>
  <c r="V244" i="5"/>
  <c r="T244" i="5"/>
  <c r="M244" i="5"/>
  <c r="K244" i="5"/>
  <c r="I244" i="5"/>
  <c r="F244" i="5"/>
  <c r="C244" i="5"/>
  <c r="D244" i="5" s="1"/>
  <c r="AI369" i="5"/>
  <c r="AI368" i="5" s="1"/>
  <c r="AI360" i="5"/>
  <c r="AI355" i="5"/>
  <c r="AI351" i="5"/>
  <c r="AI349" i="5"/>
  <c r="AI342" i="5"/>
  <c r="AI339" i="5"/>
  <c r="AI334" i="5"/>
  <c r="AI330" i="5"/>
  <c r="AI325" i="5"/>
  <c r="AI321" i="5"/>
  <c r="AI317" i="5"/>
  <c r="AI313" i="5"/>
  <c r="AI308" i="5"/>
  <c r="AI302" i="5"/>
  <c r="AI297" i="5"/>
  <c r="AI293" i="5"/>
  <c r="AI289" i="5"/>
  <c r="AI287" i="5"/>
  <c r="AI283" i="5"/>
  <c r="AI280" i="5"/>
  <c r="AI278" i="5"/>
  <c r="AI275" i="5"/>
  <c r="AI272" i="5"/>
  <c r="AI263" i="5"/>
  <c r="AI261" i="5"/>
  <c r="AI252" i="5"/>
  <c r="AI250" i="5"/>
  <c r="AI236" i="5"/>
  <c r="AI233" i="5"/>
  <c r="AI226" i="5"/>
  <c r="AI224" i="5"/>
  <c r="AI219" i="5"/>
  <c r="AI216" i="5"/>
  <c r="AI214" i="5"/>
  <c r="AI208" i="5"/>
  <c r="AI204" i="5"/>
  <c r="AI198" i="5"/>
  <c r="AI192" i="5"/>
  <c r="AI190" i="5"/>
  <c r="AI187" i="5"/>
  <c r="AI185" i="5"/>
  <c r="AI165" i="5"/>
  <c r="AI160" i="5"/>
  <c r="AI155" i="5"/>
  <c r="AI148" i="5"/>
  <c r="AI137" i="5"/>
  <c r="AI132" i="5"/>
  <c r="AI126" i="5"/>
  <c r="AI124" i="5"/>
  <c r="AI120" i="5"/>
  <c r="AI119" i="5" s="1"/>
  <c r="AI106" i="5"/>
  <c r="AI103" i="5"/>
  <c r="AI101" i="5"/>
  <c r="AI97" i="5"/>
  <c r="AI90" i="5"/>
  <c r="AI88" i="5"/>
  <c r="AI86" i="5"/>
  <c r="AI80" i="5"/>
  <c r="AI75" i="5"/>
  <c r="AI72" i="5" s="1"/>
  <c r="AI68" i="5"/>
  <c r="AI63" i="5"/>
  <c r="AI61" i="5"/>
  <c r="AI59" i="5"/>
  <c r="AI57" i="5"/>
  <c r="AI53" i="5"/>
  <c r="AI52" i="5" s="1"/>
  <c r="AI30" i="5"/>
  <c r="AI27" i="5"/>
  <c r="AI7" i="5"/>
  <c r="AI6" i="5" s="1"/>
  <c r="X369" i="5"/>
  <c r="X368" i="5" s="1"/>
  <c r="X360" i="5"/>
  <c r="X355" i="5"/>
  <c r="X351" i="5"/>
  <c r="X349" i="5"/>
  <c r="X342" i="5"/>
  <c r="X339" i="5"/>
  <c r="X334" i="5"/>
  <c r="X330" i="5"/>
  <c r="X325" i="5"/>
  <c r="X321" i="5"/>
  <c r="X317" i="5"/>
  <c r="X313" i="5"/>
  <c r="X308" i="5"/>
  <c r="X302" i="5"/>
  <c r="X297" i="5"/>
  <c r="X293" i="5"/>
  <c r="X289" i="5"/>
  <c r="X287" i="5"/>
  <c r="X283" i="5"/>
  <c r="X280" i="5"/>
  <c r="X278" i="5"/>
  <c r="X275" i="5"/>
  <c r="X272" i="5"/>
  <c r="X263" i="5"/>
  <c r="X261" i="5"/>
  <c r="X252" i="5"/>
  <c r="X250" i="5"/>
  <c r="X236" i="5"/>
  <c r="X233" i="5"/>
  <c r="X226" i="5"/>
  <c r="X224" i="5"/>
  <c r="X219" i="5"/>
  <c r="X216" i="5"/>
  <c r="X214" i="5"/>
  <c r="X208" i="5"/>
  <c r="X204" i="5"/>
  <c r="X198" i="5"/>
  <c r="X192" i="5"/>
  <c r="X190" i="5"/>
  <c r="X187" i="5"/>
  <c r="X185" i="5"/>
  <c r="X165" i="5"/>
  <c r="X160" i="5"/>
  <c r="X155" i="5"/>
  <c r="X148" i="5"/>
  <c r="X137" i="5"/>
  <c r="X132" i="5"/>
  <c r="X126" i="5"/>
  <c r="X124" i="5"/>
  <c r="X120" i="5"/>
  <c r="X106" i="5"/>
  <c r="X103" i="5"/>
  <c r="X101" i="5"/>
  <c r="X97" i="5"/>
  <c r="X90" i="5"/>
  <c r="X88" i="5"/>
  <c r="X86" i="5"/>
  <c r="X80" i="5"/>
  <c r="X79" i="5" s="1"/>
  <c r="X75" i="5"/>
  <c r="X72" i="5" s="1"/>
  <c r="X68" i="5"/>
  <c r="X63" i="5"/>
  <c r="X61" i="5"/>
  <c r="X59" i="5"/>
  <c r="X57" i="5"/>
  <c r="X53" i="5"/>
  <c r="X52" i="5" s="1"/>
  <c r="X30" i="5"/>
  <c r="X27" i="5"/>
  <c r="X7" i="5"/>
  <c r="X6" i="5" s="1"/>
  <c r="M369" i="5"/>
  <c r="M368" i="5" s="1"/>
  <c r="M360" i="5"/>
  <c r="M355" i="5"/>
  <c r="M351" i="5"/>
  <c r="M349" i="5"/>
  <c r="M342" i="5"/>
  <c r="M339" i="5"/>
  <c r="M334" i="5"/>
  <c r="M330" i="5"/>
  <c r="M325" i="5"/>
  <c r="M321" i="5"/>
  <c r="M317" i="5"/>
  <c r="M313" i="5"/>
  <c r="M308" i="5"/>
  <c r="M302" i="5"/>
  <c r="M297" i="5"/>
  <c r="M293" i="5"/>
  <c r="M289" i="5"/>
  <c r="M287" i="5"/>
  <c r="M283" i="5"/>
  <c r="M280" i="5"/>
  <c r="M278" i="5"/>
  <c r="M275" i="5"/>
  <c r="M272" i="5"/>
  <c r="M263" i="5"/>
  <c r="M261" i="5"/>
  <c r="M252" i="5"/>
  <c r="M250" i="5"/>
  <c r="M236" i="5"/>
  <c r="M233" i="5"/>
  <c r="M226" i="5"/>
  <c r="M224" i="5"/>
  <c r="M219" i="5"/>
  <c r="M216" i="5"/>
  <c r="M214" i="5"/>
  <c r="M208" i="5"/>
  <c r="M204" i="5"/>
  <c r="M198" i="5"/>
  <c r="M192" i="5"/>
  <c r="M190" i="5"/>
  <c r="M187" i="5"/>
  <c r="M185" i="5"/>
  <c r="M165" i="5"/>
  <c r="M160" i="5"/>
  <c r="M155" i="5"/>
  <c r="M148" i="5"/>
  <c r="M137" i="5"/>
  <c r="M132" i="5"/>
  <c r="M126" i="5"/>
  <c r="M124" i="5"/>
  <c r="M120" i="5"/>
  <c r="M106" i="5"/>
  <c r="M103" i="5"/>
  <c r="M101" i="5"/>
  <c r="M97" i="5"/>
  <c r="M90" i="5"/>
  <c r="M88" i="5"/>
  <c r="M86" i="5"/>
  <c r="M80" i="5"/>
  <c r="M75" i="5"/>
  <c r="M72" i="5" s="1"/>
  <c r="M68" i="5"/>
  <c r="M63" i="5"/>
  <c r="M61" i="5"/>
  <c r="M59" i="5"/>
  <c r="M57" i="5"/>
  <c r="M53" i="5"/>
  <c r="M52" i="5" s="1"/>
  <c r="M30" i="5"/>
  <c r="M27" i="5"/>
  <c r="M7" i="5"/>
  <c r="M6" i="5" s="1"/>
  <c r="C7" i="5"/>
  <c r="K106" i="5"/>
  <c r="X119" i="5" l="1"/>
  <c r="X292" i="5"/>
  <c r="AI292" i="5"/>
  <c r="M347" i="5"/>
  <c r="S244" i="5"/>
  <c r="AI79" i="5"/>
  <c r="AI154" i="5"/>
  <c r="AI153" i="5" s="1"/>
  <c r="M119" i="5"/>
  <c r="M292" i="5"/>
  <c r="X154" i="5"/>
  <c r="X153" i="5" s="1"/>
  <c r="AI5" i="5"/>
  <c r="AI4" i="5" s="1"/>
  <c r="M79" i="5"/>
  <c r="M78" i="5" s="1"/>
  <c r="X5" i="5"/>
  <c r="X4" i="5" s="1"/>
  <c r="X78" i="5"/>
  <c r="X243" i="5"/>
  <c r="AI243" i="5"/>
  <c r="M5" i="5"/>
  <c r="M4" i="5" s="1"/>
  <c r="J271" i="5"/>
  <c r="J245" i="5"/>
  <c r="J244" i="5" s="1"/>
  <c r="H244" i="5"/>
  <c r="S270" i="5"/>
  <c r="AI78" i="5"/>
  <c r="AF270" i="5"/>
  <c r="M154" i="5"/>
  <c r="M153" i="5" s="1"/>
  <c r="M243" i="5"/>
  <c r="AJ271" i="5"/>
  <c r="W271" i="5"/>
  <c r="W270" i="5" s="1"/>
  <c r="AF244" i="5"/>
  <c r="U244" i="5"/>
  <c r="AG369" i="5"/>
  <c r="AG368" i="5" s="1"/>
  <c r="AG360" i="5"/>
  <c r="AG355" i="5"/>
  <c r="AG351" i="5"/>
  <c r="AG349" i="5"/>
  <c r="AG342" i="5"/>
  <c r="AG339" i="5"/>
  <c r="AG334" i="5"/>
  <c r="AG330" i="5"/>
  <c r="AG325" i="5"/>
  <c r="AG321" i="5"/>
  <c r="AG317" i="5"/>
  <c r="AG313" i="5"/>
  <c r="AG308" i="5"/>
  <c r="AG302" i="5"/>
  <c r="AG297" i="5"/>
  <c r="AG293" i="5"/>
  <c r="AG289" i="5"/>
  <c r="AG287" i="5"/>
  <c r="AG283" i="5"/>
  <c r="AG280" i="5"/>
  <c r="AG278" i="5"/>
  <c r="AG275" i="5"/>
  <c r="AG272" i="5"/>
  <c r="AG263" i="5"/>
  <c r="AG261" i="5"/>
  <c r="AG252" i="5"/>
  <c r="AG250" i="5"/>
  <c r="AG236" i="5"/>
  <c r="AG233" i="5"/>
  <c r="AG226" i="5"/>
  <c r="AG224" i="5"/>
  <c r="AG219" i="5"/>
  <c r="AG216" i="5"/>
  <c r="AG214" i="5"/>
  <c r="AG208" i="5"/>
  <c r="AG204" i="5"/>
  <c r="AG198" i="5"/>
  <c r="AG192" i="5"/>
  <c r="AG190" i="5"/>
  <c r="AG187" i="5"/>
  <c r="AG185" i="5"/>
  <c r="AG165" i="5"/>
  <c r="AG160" i="5"/>
  <c r="AG155" i="5"/>
  <c r="AG148" i="5"/>
  <c r="AG137" i="5"/>
  <c r="AG132" i="5"/>
  <c r="AG126" i="5"/>
  <c r="AG124" i="5"/>
  <c r="AG120" i="5"/>
  <c r="AG106" i="5"/>
  <c r="AG103" i="5"/>
  <c r="AG101" i="5"/>
  <c r="AG97" i="5"/>
  <c r="AG90" i="5"/>
  <c r="AG88" i="5"/>
  <c r="AG86" i="5"/>
  <c r="AG80" i="5"/>
  <c r="AG75" i="5"/>
  <c r="AG72" i="5" s="1"/>
  <c r="AG68" i="5"/>
  <c r="AG63" i="5"/>
  <c r="AG61" i="5"/>
  <c r="AG59" i="5"/>
  <c r="AG57" i="5"/>
  <c r="AG53" i="5"/>
  <c r="AG52" i="5" s="1"/>
  <c r="AG30" i="5"/>
  <c r="AG27" i="5"/>
  <c r="AG7" i="5"/>
  <c r="AG6" i="5" s="1"/>
  <c r="V369" i="5"/>
  <c r="V368" i="5" s="1"/>
  <c r="V360" i="5"/>
  <c r="V355" i="5"/>
  <c r="V351" i="5"/>
  <c r="V349" i="5"/>
  <c r="V342" i="5"/>
  <c r="V339" i="5"/>
  <c r="V334" i="5"/>
  <c r="V330" i="5"/>
  <c r="V325" i="5"/>
  <c r="V321" i="5"/>
  <c r="V317" i="5"/>
  <c r="V313" i="5"/>
  <c r="V308" i="5"/>
  <c r="V302" i="5"/>
  <c r="V297" i="5"/>
  <c r="V293" i="5"/>
  <c r="V289" i="5"/>
  <c r="V287" i="5"/>
  <c r="V283" i="5"/>
  <c r="V280" i="5"/>
  <c r="V278" i="5"/>
  <c r="V275" i="5"/>
  <c r="V272" i="5"/>
  <c r="V263" i="5"/>
  <c r="V261" i="5"/>
  <c r="V252" i="5"/>
  <c r="V250" i="5"/>
  <c r="V236" i="5"/>
  <c r="V233" i="5"/>
  <c r="V226" i="5"/>
  <c r="V224" i="5"/>
  <c r="V219" i="5"/>
  <c r="V216" i="5"/>
  <c r="V214" i="5"/>
  <c r="V208" i="5"/>
  <c r="V204" i="5"/>
  <c r="V198" i="5"/>
  <c r="V192" i="5"/>
  <c r="V190" i="5"/>
  <c r="V187" i="5"/>
  <c r="V185" i="5"/>
  <c r="V165" i="5"/>
  <c r="V160" i="5"/>
  <c r="V155" i="5"/>
  <c r="V148" i="5"/>
  <c r="V137" i="5"/>
  <c r="V132" i="5"/>
  <c r="V126" i="5"/>
  <c r="V124" i="5"/>
  <c r="V120" i="5"/>
  <c r="V106" i="5"/>
  <c r="V103" i="5"/>
  <c r="V101" i="5"/>
  <c r="V97" i="5"/>
  <c r="V90" i="5"/>
  <c r="V88" i="5"/>
  <c r="V86" i="5"/>
  <c r="V80" i="5"/>
  <c r="V79" i="5" s="1"/>
  <c r="V75" i="5"/>
  <c r="V72" i="5" s="1"/>
  <c r="V68" i="5"/>
  <c r="V63" i="5"/>
  <c r="V61" i="5"/>
  <c r="V59" i="5"/>
  <c r="V57" i="5"/>
  <c r="V53" i="5"/>
  <c r="V52" i="5" s="1"/>
  <c r="V30" i="5"/>
  <c r="V27" i="5"/>
  <c r="V7" i="5"/>
  <c r="V6" i="5" s="1"/>
  <c r="AF118" i="5"/>
  <c r="AH118" i="5" s="1"/>
  <c r="AJ118" i="5" s="1"/>
  <c r="AL118" i="5" s="1"/>
  <c r="S118" i="5"/>
  <c r="U118" i="5" s="1"/>
  <c r="W118" i="5" s="1"/>
  <c r="Y118" i="5" s="1"/>
  <c r="AA118" i="5" s="1"/>
  <c r="J118" i="5"/>
  <c r="L118" i="5" s="1"/>
  <c r="N118" i="5" s="1"/>
  <c r="P118" i="5" s="1"/>
  <c r="R118" i="5" s="1"/>
  <c r="K369" i="5"/>
  <c r="K368" i="5" s="1"/>
  <c r="K360" i="5"/>
  <c r="K355" i="5"/>
  <c r="K351" i="5"/>
  <c r="K349" i="5"/>
  <c r="K342" i="5"/>
  <c r="K339" i="5"/>
  <c r="K334" i="5"/>
  <c r="K330" i="5"/>
  <c r="K325" i="5"/>
  <c r="K321" i="5"/>
  <c r="K317" i="5"/>
  <c r="K313" i="5"/>
  <c r="K308" i="5"/>
  <c r="K302" i="5"/>
  <c r="K297" i="5"/>
  <c r="K293" i="5"/>
  <c r="K289" i="5"/>
  <c r="K287" i="5"/>
  <c r="K283" i="5"/>
  <c r="K280" i="5"/>
  <c r="K278" i="5"/>
  <c r="K275" i="5"/>
  <c r="K272" i="5"/>
  <c r="K270" i="5" s="1"/>
  <c r="K265" i="5"/>
  <c r="K263" i="5"/>
  <c r="K261" i="5"/>
  <c r="K252" i="5"/>
  <c r="K250" i="5"/>
  <c r="K246" i="5"/>
  <c r="K236" i="5"/>
  <c r="K233" i="5"/>
  <c r="K226" i="5"/>
  <c r="K224" i="5"/>
  <c r="K219" i="5"/>
  <c r="K216" i="5"/>
  <c r="K214" i="5"/>
  <c r="K208" i="5"/>
  <c r="K204" i="5"/>
  <c r="K198" i="5"/>
  <c r="K192" i="5"/>
  <c r="K190" i="5"/>
  <c r="K187" i="5"/>
  <c r="K185" i="5"/>
  <c r="K165" i="5"/>
  <c r="K160" i="5"/>
  <c r="K155" i="5"/>
  <c r="K148" i="5"/>
  <c r="K137" i="5"/>
  <c r="K132" i="5"/>
  <c r="K126" i="5"/>
  <c r="K124" i="5"/>
  <c r="K120" i="5"/>
  <c r="K103" i="5"/>
  <c r="K101" i="5"/>
  <c r="K97" i="5"/>
  <c r="K90" i="5"/>
  <c r="K88" i="5"/>
  <c r="K86" i="5"/>
  <c r="K80" i="5"/>
  <c r="K75" i="5"/>
  <c r="K72" i="5" s="1"/>
  <c r="K68" i="5"/>
  <c r="K63" i="5"/>
  <c r="K61" i="5"/>
  <c r="K59" i="5"/>
  <c r="K57" i="5"/>
  <c r="K53" i="5"/>
  <c r="K52" i="5" s="1"/>
  <c r="K30" i="5"/>
  <c r="K27" i="5"/>
  <c r="K7" i="5"/>
  <c r="K6" i="5" s="1"/>
  <c r="T7" i="5"/>
  <c r="AB7" i="5"/>
  <c r="AC7" i="5"/>
  <c r="AE7" i="5"/>
  <c r="I63" i="5"/>
  <c r="S63" i="5"/>
  <c r="T63" i="5"/>
  <c r="AB63" i="5"/>
  <c r="AC63" i="5"/>
  <c r="AD63" i="5"/>
  <c r="AE63" i="5"/>
  <c r="S75" i="5"/>
  <c r="S72" i="5" s="1"/>
  <c r="T75" i="5"/>
  <c r="T72" i="5" s="1"/>
  <c r="AB75" i="5"/>
  <c r="AB72" i="5" s="1"/>
  <c r="AC75" i="5"/>
  <c r="AC72" i="5" s="1"/>
  <c r="AD75" i="5"/>
  <c r="AD72" i="5" s="1"/>
  <c r="AE75" i="5"/>
  <c r="AE72" i="5" s="1"/>
  <c r="H75" i="5"/>
  <c r="T80" i="5"/>
  <c r="T79" i="5" s="1"/>
  <c r="AB80" i="5"/>
  <c r="AC80" i="5"/>
  <c r="AD80" i="5"/>
  <c r="AE80" i="5"/>
  <c r="I80" i="5"/>
  <c r="S86" i="5"/>
  <c r="T86" i="5"/>
  <c r="AB86" i="5"/>
  <c r="AC86" i="5"/>
  <c r="AE86" i="5"/>
  <c r="I86" i="5"/>
  <c r="T88" i="5"/>
  <c r="AB88" i="5"/>
  <c r="AC88" i="5"/>
  <c r="AD88" i="5"/>
  <c r="AE88" i="5"/>
  <c r="I88" i="5"/>
  <c r="S90" i="5"/>
  <c r="T90" i="5"/>
  <c r="AB90" i="5"/>
  <c r="AC90" i="5"/>
  <c r="AD90" i="5"/>
  <c r="AE90" i="5"/>
  <c r="I90" i="5"/>
  <c r="E97" i="5"/>
  <c r="F97" i="5"/>
  <c r="G97" i="5"/>
  <c r="I97" i="5"/>
  <c r="S97" i="5"/>
  <c r="T97" i="5"/>
  <c r="AB97" i="5"/>
  <c r="AC97" i="5"/>
  <c r="AE97" i="5"/>
  <c r="B97" i="5"/>
  <c r="T101" i="5"/>
  <c r="AB101" i="5"/>
  <c r="AC101" i="5"/>
  <c r="AE101" i="5"/>
  <c r="I101" i="5"/>
  <c r="S103" i="5"/>
  <c r="T103" i="5"/>
  <c r="AB103" i="5"/>
  <c r="AC103" i="5"/>
  <c r="AD103" i="5"/>
  <c r="AE103" i="5"/>
  <c r="I106" i="5"/>
  <c r="T106" i="5"/>
  <c r="AB106" i="5"/>
  <c r="AC106" i="5"/>
  <c r="AE106" i="5"/>
  <c r="T124" i="5"/>
  <c r="AB124" i="5"/>
  <c r="AC124" i="5"/>
  <c r="AE124" i="5"/>
  <c r="H124" i="5"/>
  <c r="I124" i="5"/>
  <c r="S124" i="5"/>
  <c r="T126" i="5"/>
  <c r="AB126" i="5"/>
  <c r="AC126" i="5"/>
  <c r="AD126" i="5"/>
  <c r="AE126" i="5"/>
  <c r="S132" i="5"/>
  <c r="T132" i="5"/>
  <c r="AB132" i="5"/>
  <c r="AC132" i="5"/>
  <c r="AD132" i="5"/>
  <c r="AE132" i="5"/>
  <c r="T137" i="5"/>
  <c r="AB137" i="5"/>
  <c r="AC137" i="5"/>
  <c r="AD137" i="5"/>
  <c r="AE137" i="5"/>
  <c r="T148" i="5"/>
  <c r="AB148" i="5"/>
  <c r="AC148" i="5"/>
  <c r="AE148" i="5"/>
  <c r="T155" i="5"/>
  <c r="AB155" i="5"/>
  <c r="AC155" i="5"/>
  <c r="AE155" i="5"/>
  <c r="T160" i="5"/>
  <c r="AB160" i="5"/>
  <c r="AC160" i="5"/>
  <c r="AE160" i="5"/>
  <c r="T165" i="5"/>
  <c r="AB165" i="5"/>
  <c r="AC165" i="5"/>
  <c r="AE165" i="5"/>
  <c r="I185" i="5"/>
  <c r="S185" i="5"/>
  <c r="T185" i="5"/>
  <c r="AB185" i="5"/>
  <c r="AC185" i="5"/>
  <c r="AD185" i="5"/>
  <c r="AE185" i="5"/>
  <c r="I187" i="5"/>
  <c r="T187" i="5"/>
  <c r="AB187" i="5"/>
  <c r="AC187" i="5"/>
  <c r="AD187" i="5"/>
  <c r="AE187" i="5"/>
  <c r="T190" i="5"/>
  <c r="AB190" i="5"/>
  <c r="AC190" i="5"/>
  <c r="AE190" i="5"/>
  <c r="T192" i="5"/>
  <c r="AB192" i="5"/>
  <c r="AC192" i="5"/>
  <c r="AE192" i="5"/>
  <c r="T204" i="5"/>
  <c r="AB204" i="5"/>
  <c r="AC204" i="5"/>
  <c r="AE204" i="5"/>
  <c r="T208" i="5"/>
  <c r="AB208" i="5"/>
  <c r="AC208" i="5"/>
  <c r="AE208" i="5"/>
  <c r="S214" i="5"/>
  <c r="T214" i="5"/>
  <c r="AB214" i="5"/>
  <c r="AC214" i="5"/>
  <c r="AD214" i="5"/>
  <c r="AE214" i="5"/>
  <c r="T216" i="5"/>
  <c r="AB216" i="5"/>
  <c r="AC216" i="5"/>
  <c r="AE216" i="5"/>
  <c r="T219" i="5"/>
  <c r="AB219" i="5"/>
  <c r="AC219" i="5"/>
  <c r="AD219" i="5"/>
  <c r="AE219" i="5"/>
  <c r="I219" i="5"/>
  <c r="T224" i="5"/>
  <c r="AB224" i="5"/>
  <c r="AC224" i="5"/>
  <c r="AE224" i="5"/>
  <c r="H224" i="5"/>
  <c r="I224" i="5"/>
  <c r="I226" i="5"/>
  <c r="T226" i="5"/>
  <c r="AB226" i="5"/>
  <c r="AC226" i="5"/>
  <c r="AD226" i="5"/>
  <c r="AE226" i="5"/>
  <c r="AE236" i="5"/>
  <c r="T236" i="5"/>
  <c r="AB236" i="5"/>
  <c r="AC236" i="5"/>
  <c r="H250" i="5"/>
  <c r="I250" i="5"/>
  <c r="S250" i="5"/>
  <c r="T250" i="5"/>
  <c r="AB250" i="5"/>
  <c r="AC250" i="5"/>
  <c r="AE250" i="5"/>
  <c r="H261" i="5"/>
  <c r="I261" i="5"/>
  <c r="T261" i="5"/>
  <c r="AB261" i="5"/>
  <c r="AC261" i="5"/>
  <c r="AD261" i="5"/>
  <c r="AE261" i="5"/>
  <c r="S263" i="5"/>
  <c r="T263" i="5"/>
  <c r="AB263" i="5"/>
  <c r="AC263" i="5"/>
  <c r="AD263" i="5"/>
  <c r="AE263" i="5"/>
  <c r="I265" i="5"/>
  <c r="H275" i="5"/>
  <c r="I275" i="5"/>
  <c r="S275" i="5"/>
  <c r="T275" i="5"/>
  <c r="AB275" i="5"/>
  <c r="AC275" i="5"/>
  <c r="AE275" i="5"/>
  <c r="AB278" i="5"/>
  <c r="AC278" i="5"/>
  <c r="AD278" i="5"/>
  <c r="AE278" i="5"/>
  <c r="I278" i="5"/>
  <c r="S278" i="5"/>
  <c r="T280" i="5"/>
  <c r="AB280" i="5"/>
  <c r="AC280" i="5"/>
  <c r="AD280" i="5"/>
  <c r="AE280" i="5"/>
  <c r="H280" i="5"/>
  <c r="I280" i="5"/>
  <c r="AB287" i="5"/>
  <c r="AC287" i="5"/>
  <c r="AD287" i="5"/>
  <c r="AE287" i="5"/>
  <c r="S289" i="5"/>
  <c r="T289" i="5"/>
  <c r="AB289" i="5"/>
  <c r="AC289" i="5"/>
  <c r="AD289" i="5"/>
  <c r="AE289" i="5"/>
  <c r="H61" i="5"/>
  <c r="I61" i="5"/>
  <c r="S61" i="5"/>
  <c r="T61" i="5"/>
  <c r="AB61" i="5"/>
  <c r="AC61" i="5"/>
  <c r="AD61" i="5"/>
  <c r="AE61" i="5"/>
  <c r="S57" i="5"/>
  <c r="T57" i="5"/>
  <c r="AB57" i="5"/>
  <c r="AC57" i="5"/>
  <c r="AD57" i="5"/>
  <c r="AE57" i="5"/>
  <c r="H59" i="5"/>
  <c r="S59" i="5"/>
  <c r="T59" i="5"/>
  <c r="AB59" i="5"/>
  <c r="AC59" i="5"/>
  <c r="AD59" i="5"/>
  <c r="AE59" i="5"/>
  <c r="I53" i="5"/>
  <c r="AB53" i="5"/>
  <c r="AB52" i="5" s="1"/>
  <c r="AC53" i="5"/>
  <c r="AC52" i="5" s="1"/>
  <c r="AD53" i="5"/>
  <c r="AD52" i="5" s="1"/>
  <c r="AE53" i="5"/>
  <c r="AE52" i="5" s="1"/>
  <c r="AB27" i="5"/>
  <c r="AC27" i="5"/>
  <c r="AD27" i="5"/>
  <c r="AE27" i="5"/>
  <c r="S27" i="5"/>
  <c r="T27" i="5"/>
  <c r="I27" i="5"/>
  <c r="AF69" i="5"/>
  <c r="AF64" i="5"/>
  <c r="U69" i="5"/>
  <c r="U68" i="5" s="1"/>
  <c r="U64" i="5"/>
  <c r="U63" i="5" s="1"/>
  <c r="S68" i="5"/>
  <c r="T68" i="5"/>
  <c r="AB68" i="5"/>
  <c r="AC68" i="5"/>
  <c r="AD68" i="5"/>
  <c r="AE68" i="5"/>
  <c r="H68" i="5"/>
  <c r="F148" i="5"/>
  <c r="G148" i="5"/>
  <c r="I148" i="5"/>
  <c r="C148" i="5"/>
  <c r="E148" i="5"/>
  <c r="B148" i="5"/>
  <c r="I137" i="5"/>
  <c r="E137" i="5"/>
  <c r="F137" i="5"/>
  <c r="G137" i="5"/>
  <c r="C137" i="5"/>
  <c r="B137" i="5"/>
  <c r="B132" i="5"/>
  <c r="C132" i="5"/>
  <c r="B126" i="5"/>
  <c r="C126" i="5"/>
  <c r="E126" i="5"/>
  <c r="F126" i="5"/>
  <c r="G126" i="5"/>
  <c r="I126" i="5"/>
  <c r="I103" i="5"/>
  <c r="E132" i="5"/>
  <c r="F132" i="5"/>
  <c r="G132" i="5"/>
  <c r="T144" i="5"/>
  <c r="AI242" i="5" l="1"/>
  <c r="AI77" i="5"/>
  <c r="AI379" i="5" s="1"/>
  <c r="X242" i="5"/>
  <c r="X77" i="5" s="1"/>
  <c r="X379" i="5" s="1"/>
  <c r="V119" i="5"/>
  <c r="V292" i="5"/>
  <c r="AG119" i="5"/>
  <c r="AG292" i="5"/>
  <c r="K347" i="5"/>
  <c r="AJ270" i="5"/>
  <c r="AL271" i="5"/>
  <c r="AL270" i="5" s="1"/>
  <c r="V78" i="5"/>
  <c r="M242" i="5"/>
  <c r="M77" i="5" s="1"/>
  <c r="M379" i="5" s="1"/>
  <c r="V5" i="5"/>
  <c r="V4" i="5" s="1"/>
  <c r="AG5" i="5"/>
  <c r="AG4" i="5" s="1"/>
  <c r="V243" i="5"/>
  <c r="V242" i="5" s="1"/>
  <c r="AG243" i="5"/>
  <c r="AG79" i="5"/>
  <c r="AG78" i="5" s="1"/>
  <c r="AG154" i="5"/>
  <c r="AG153" i="5" s="1"/>
  <c r="V154" i="5"/>
  <c r="V153" i="5" s="1"/>
  <c r="N271" i="5"/>
  <c r="P271" i="5" s="1"/>
  <c r="R271" i="5" s="1"/>
  <c r="R270" i="5" s="1"/>
  <c r="Y271" i="5"/>
  <c r="W244" i="5"/>
  <c r="AH244" i="5"/>
  <c r="L244" i="5"/>
  <c r="N245" i="5"/>
  <c r="P245" i="5" s="1"/>
  <c r="R245" i="5" s="1"/>
  <c r="R244" i="5" s="1"/>
  <c r="K79" i="5"/>
  <c r="K119" i="5"/>
  <c r="K154" i="5"/>
  <c r="K153" i="5" s="1"/>
  <c r="K292" i="5"/>
  <c r="AF63" i="5"/>
  <c r="AH64" i="5"/>
  <c r="W69" i="5"/>
  <c r="AF68" i="5"/>
  <c r="AH69" i="5"/>
  <c r="W64" i="5"/>
  <c r="K78" i="5"/>
  <c r="K243" i="5"/>
  <c r="K5" i="5"/>
  <c r="K4" i="5" s="1"/>
  <c r="I60" i="5"/>
  <c r="AG242" i="5" l="1"/>
  <c r="V77" i="5"/>
  <c r="AG77" i="5"/>
  <c r="AG379" i="5" s="1"/>
  <c r="K242" i="5"/>
  <c r="K77" i="5" s="1"/>
  <c r="K379" i="5" s="1"/>
  <c r="AJ244" i="5"/>
  <c r="AL244" i="5"/>
  <c r="Y270" i="5"/>
  <c r="AA271" i="5"/>
  <c r="AA270" i="5" s="1"/>
  <c r="Y244" i="5"/>
  <c r="AA244" i="5"/>
  <c r="V379" i="5"/>
  <c r="N244" i="5"/>
  <c r="P244" i="5"/>
  <c r="N270" i="5"/>
  <c r="P270" i="5"/>
  <c r="AH68" i="5"/>
  <c r="AJ69" i="5"/>
  <c r="W68" i="5"/>
  <c r="Y69" i="5"/>
  <c r="W63" i="5"/>
  <c r="Y64" i="5"/>
  <c r="AH63" i="5"/>
  <c r="AB198" i="5"/>
  <c r="AC198" i="5"/>
  <c r="AC154" i="5" s="1"/>
  <c r="AC153" i="5" s="1"/>
  <c r="AD198" i="5"/>
  <c r="AE198" i="5"/>
  <c r="T198" i="5"/>
  <c r="AB369" i="5"/>
  <c r="AB368" i="5" s="1"/>
  <c r="AC369" i="5"/>
  <c r="AC368" i="5" s="1"/>
  <c r="AD369" i="5"/>
  <c r="AD368" i="5" s="1"/>
  <c r="AE369" i="5"/>
  <c r="AE368" i="5" s="1"/>
  <c r="I283" i="5"/>
  <c r="T283" i="5"/>
  <c r="AB283" i="5"/>
  <c r="AC283" i="5"/>
  <c r="AD283" i="5"/>
  <c r="AE283" i="5"/>
  <c r="AD274" i="5"/>
  <c r="H274" i="5"/>
  <c r="AF274" i="5"/>
  <c r="AH274" i="5" s="1"/>
  <c r="AJ274" i="5" s="1"/>
  <c r="AL274" i="5" s="1"/>
  <c r="S274" i="5"/>
  <c r="AE272" i="5"/>
  <c r="T272" i="5"/>
  <c r="AB272" i="5"/>
  <c r="AC272" i="5"/>
  <c r="I272" i="5"/>
  <c r="I270" i="5" s="1"/>
  <c r="H252" i="5"/>
  <c r="I252" i="5"/>
  <c r="S252" i="5"/>
  <c r="T252" i="5"/>
  <c r="AB252" i="5"/>
  <c r="AC252" i="5"/>
  <c r="AE252" i="5"/>
  <c r="AD260" i="5"/>
  <c r="AF260" i="5" s="1"/>
  <c r="AH260" i="5" s="1"/>
  <c r="AJ260" i="5" s="1"/>
  <c r="AL260" i="5" s="1"/>
  <c r="AF372" i="5"/>
  <c r="AF374" i="5"/>
  <c r="AH374" i="5" s="1"/>
  <c r="AJ374" i="5" s="1"/>
  <c r="AL374" i="5" s="1"/>
  <c r="U372" i="5"/>
  <c r="U374" i="5"/>
  <c r="W374" i="5" s="1"/>
  <c r="AA374" i="5" s="1"/>
  <c r="AA373" i="5" s="1"/>
  <c r="AE360" i="5"/>
  <c r="AE355" i="5"/>
  <c r="AE351" i="5"/>
  <c r="AE349" i="5"/>
  <c r="AE342" i="5"/>
  <c r="AE339" i="5"/>
  <c r="AE334" i="5"/>
  <c r="AE330" i="5"/>
  <c r="AE325" i="5"/>
  <c r="AE321" i="5"/>
  <c r="AE317" i="5"/>
  <c r="AE313" i="5"/>
  <c r="AE308" i="5"/>
  <c r="AE302" i="5"/>
  <c r="AE297" i="5"/>
  <c r="AE293" i="5"/>
  <c r="AE233" i="5"/>
  <c r="AE120" i="5"/>
  <c r="AE119" i="5" s="1"/>
  <c r="AE79" i="5"/>
  <c r="AE78" i="5" s="1"/>
  <c r="AE30" i="5"/>
  <c r="AE6" i="5"/>
  <c r="AF370" i="5"/>
  <c r="AF367" i="5"/>
  <c r="AH367" i="5" s="1"/>
  <c r="AJ367" i="5" s="1"/>
  <c r="AL367" i="5" s="1"/>
  <c r="AF366" i="5"/>
  <c r="AH366" i="5" s="1"/>
  <c r="AJ366" i="5" s="1"/>
  <c r="AL366" i="5" s="1"/>
  <c r="AF365" i="5"/>
  <c r="AH365" i="5" s="1"/>
  <c r="AJ365" i="5" s="1"/>
  <c r="AL365" i="5" s="1"/>
  <c r="AF364" i="5"/>
  <c r="AH364" i="5" s="1"/>
  <c r="AJ364" i="5" s="1"/>
  <c r="AL364" i="5" s="1"/>
  <c r="AF362" i="5"/>
  <c r="AH362" i="5" s="1"/>
  <c r="AJ362" i="5" s="1"/>
  <c r="AL362" i="5" s="1"/>
  <c r="AF361" i="5"/>
  <c r="AH361" i="5" s="1"/>
  <c r="AJ361" i="5" s="1"/>
  <c r="AL361" i="5" s="1"/>
  <c r="AF359" i="5"/>
  <c r="AH359" i="5" s="1"/>
  <c r="AJ359" i="5" s="1"/>
  <c r="AL359" i="5" s="1"/>
  <c r="AF358" i="5"/>
  <c r="AH358" i="5" s="1"/>
  <c r="AJ358" i="5" s="1"/>
  <c r="AL358" i="5" s="1"/>
  <c r="AF357" i="5"/>
  <c r="AH357" i="5" s="1"/>
  <c r="AJ357" i="5" s="1"/>
  <c r="AL357" i="5" s="1"/>
  <c r="AF356" i="5"/>
  <c r="AH356" i="5" s="1"/>
  <c r="AJ356" i="5" s="1"/>
  <c r="AL356" i="5" s="1"/>
  <c r="AF354" i="5"/>
  <c r="AH354" i="5" s="1"/>
  <c r="AJ354" i="5" s="1"/>
  <c r="AL354" i="5" s="1"/>
  <c r="AF353" i="5"/>
  <c r="AH353" i="5" s="1"/>
  <c r="AJ353" i="5" s="1"/>
  <c r="AL353" i="5" s="1"/>
  <c r="AF352" i="5"/>
  <c r="AH352" i="5" s="1"/>
  <c r="AJ352" i="5" s="1"/>
  <c r="AL352" i="5" s="1"/>
  <c r="AF350" i="5"/>
  <c r="AH350" i="5" s="1"/>
  <c r="AJ350" i="5" s="1"/>
  <c r="AL350" i="5" s="1"/>
  <c r="AF341" i="5"/>
  <c r="AH341" i="5" s="1"/>
  <c r="AJ341" i="5" s="1"/>
  <c r="AL341" i="5" s="1"/>
  <c r="AF340" i="5"/>
  <c r="AH340" i="5" s="1"/>
  <c r="AJ340" i="5" s="1"/>
  <c r="AL340" i="5" s="1"/>
  <c r="AF338" i="5"/>
  <c r="AH338" i="5" s="1"/>
  <c r="AJ338" i="5" s="1"/>
  <c r="AL338" i="5" s="1"/>
  <c r="AF337" i="5"/>
  <c r="AH337" i="5" s="1"/>
  <c r="AJ337" i="5" s="1"/>
  <c r="AL337" i="5" s="1"/>
  <c r="AF320" i="5"/>
  <c r="AH320" i="5" s="1"/>
  <c r="AJ320" i="5" s="1"/>
  <c r="AL320" i="5" s="1"/>
  <c r="AF319" i="5"/>
  <c r="AH319" i="5" s="1"/>
  <c r="AJ319" i="5" s="1"/>
  <c r="AL319" i="5" s="1"/>
  <c r="AF316" i="5"/>
  <c r="AH316" i="5" s="1"/>
  <c r="AJ316" i="5" s="1"/>
  <c r="AL316" i="5" s="1"/>
  <c r="AF314" i="5"/>
  <c r="AH314" i="5" s="1"/>
  <c r="AJ314" i="5" s="1"/>
  <c r="AL314" i="5" s="1"/>
  <c r="AF312" i="5"/>
  <c r="AH312" i="5" s="1"/>
  <c r="AJ312" i="5" s="1"/>
  <c r="AL312" i="5" s="1"/>
  <c r="AF311" i="5"/>
  <c r="AH311" i="5" s="1"/>
  <c r="AJ311" i="5" s="1"/>
  <c r="AL311" i="5" s="1"/>
  <c r="AF310" i="5"/>
  <c r="AH310" i="5" s="1"/>
  <c r="AJ310" i="5" s="1"/>
  <c r="AL310" i="5" s="1"/>
  <c r="AF309" i="5"/>
  <c r="AH309" i="5" s="1"/>
  <c r="AJ309" i="5" s="1"/>
  <c r="AL309" i="5" s="1"/>
  <c r="AF301" i="5"/>
  <c r="AH301" i="5" s="1"/>
  <c r="AJ301" i="5" s="1"/>
  <c r="AL301" i="5" s="1"/>
  <c r="AF300" i="5"/>
  <c r="AH300" i="5" s="1"/>
  <c r="AJ300" i="5" s="1"/>
  <c r="AL300" i="5" s="1"/>
  <c r="AF298" i="5"/>
  <c r="AH298" i="5" s="1"/>
  <c r="AJ298" i="5" s="1"/>
  <c r="AL298" i="5" s="1"/>
  <c r="AF296" i="5"/>
  <c r="AH296" i="5" s="1"/>
  <c r="AJ296" i="5" s="1"/>
  <c r="AL296" i="5" s="1"/>
  <c r="AF295" i="5"/>
  <c r="AH295" i="5" s="1"/>
  <c r="AJ295" i="5" s="1"/>
  <c r="AL295" i="5" s="1"/>
  <c r="AF294" i="5"/>
  <c r="AH294" i="5" s="1"/>
  <c r="AJ294" i="5" s="1"/>
  <c r="AL294" i="5" s="1"/>
  <c r="AF288" i="5"/>
  <c r="AF286" i="5"/>
  <c r="AH286" i="5" s="1"/>
  <c r="AF285" i="5"/>
  <c r="AH285" i="5" s="1"/>
  <c r="AJ285" i="5" s="1"/>
  <c r="AL285" i="5" s="1"/>
  <c r="AF282" i="5"/>
  <c r="AH282" i="5" s="1"/>
  <c r="AJ282" i="5" s="1"/>
  <c r="AL282" i="5" s="1"/>
  <c r="AF281" i="5"/>
  <c r="AH281" i="5" s="1"/>
  <c r="AJ281" i="5" s="1"/>
  <c r="AL281" i="5" s="1"/>
  <c r="AL280" i="5" s="1"/>
  <c r="AF279" i="5"/>
  <c r="AF264" i="5"/>
  <c r="AF262" i="5"/>
  <c r="AF234" i="5"/>
  <c r="AH234" i="5" s="1"/>
  <c r="AJ234" i="5" s="1"/>
  <c r="AL234" i="5" s="1"/>
  <c r="AF232" i="5"/>
  <c r="AH232" i="5" s="1"/>
  <c r="AJ232" i="5" s="1"/>
  <c r="AL232" i="5" s="1"/>
  <c r="AF221" i="5"/>
  <c r="AH221" i="5" s="1"/>
  <c r="AJ221" i="5" s="1"/>
  <c r="AL221" i="5" s="1"/>
  <c r="AF220" i="5"/>
  <c r="AF218" i="5"/>
  <c r="AH218" i="5" s="1"/>
  <c r="AJ218" i="5" s="1"/>
  <c r="AL218" i="5" s="1"/>
  <c r="AF207" i="5"/>
  <c r="AH207" i="5" s="1"/>
  <c r="AF205" i="5"/>
  <c r="AH205" i="5" s="1"/>
  <c r="AJ205" i="5" s="1"/>
  <c r="AL205" i="5" s="1"/>
  <c r="AF200" i="5"/>
  <c r="AH200" i="5" s="1"/>
  <c r="AJ200" i="5" s="1"/>
  <c r="AL200" i="5" s="1"/>
  <c r="AF199" i="5"/>
  <c r="AH199" i="5" s="1"/>
  <c r="AF197" i="5"/>
  <c r="AH197" i="5" s="1"/>
  <c r="AJ197" i="5" s="1"/>
  <c r="AL197" i="5" s="1"/>
  <c r="AF195" i="5"/>
  <c r="AH195" i="5" s="1"/>
  <c r="AJ195" i="5" s="1"/>
  <c r="AL195" i="5" s="1"/>
  <c r="AF189" i="5"/>
  <c r="AH189" i="5" s="1"/>
  <c r="AF188" i="5"/>
  <c r="AH188" i="5" s="1"/>
  <c r="AF186" i="5"/>
  <c r="AF174" i="5"/>
  <c r="AH174" i="5" s="1"/>
  <c r="AJ174" i="5" s="1"/>
  <c r="AL174" i="5" s="1"/>
  <c r="AF173" i="5"/>
  <c r="AH173" i="5" s="1"/>
  <c r="AF170" i="5"/>
  <c r="AH170" i="5" s="1"/>
  <c r="AJ170" i="5" s="1"/>
  <c r="AL170" i="5" s="1"/>
  <c r="AF167" i="5"/>
  <c r="AH167" i="5" s="1"/>
  <c r="AJ167" i="5" s="1"/>
  <c r="AL167" i="5" s="1"/>
  <c r="AF166" i="5"/>
  <c r="AH166" i="5" s="1"/>
  <c r="AF162" i="5"/>
  <c r="AH162" i="5" s="1"/>
  <c r="AJ162" i="5" s="1"/>
  <c r="AL162" i="5" s="1"/>
  <c r="AF152" i="5"/>
  <c r="AH152" i="5" s="1"/>
  <c r="AJ152" i="5" s="1"/>
  <c r="AL152" i="5" s="1"/>
  <c r="AF143" i="5"/>
  <c r="AH143" i="5" s="1"/>
  <c r="AF142" i="5"/>
  <c r="AH142" i="5" s="1"/>
  <c r="AF141" i="5"/>
  <c r="AH141" i="5" s="1"/>
  <c r="AF136" i="5"/>
  <c r="AH136" i="5" s="1"/>
  <c r="AJ136" i="5" s="1"/>
  <c r="AL136" i="5" s="1"/>
  <c r="AF135" i="5"/>
  <c r="AH135" i="5" s="1"/>
  <c r="AJ135" i="5" s="1"/>
  <c r="AL135" i="5" s="1"/>
  <c r="AF134" i="5"/>
  <c r="AH134" i="5" s="1"/>
  <c r="AJ134" i="5" s="1"/>
  <c r="AL134" i="5" s="1"/>
  <c r="AF133" i="5"/>
  <c r="AF129" i="5"/>
  <c r="AH129" i="5" s="1"/>
  <c r="AJ129" i="5" s="1"/>
  <c r="AL129" i="5" s="1"/>
  <c r="AF128" i="5"/>
  <c r="AH128" i="5" s="1"/>
  <c r="AJ128" i="5" s="1"/>
  <c r="AL128" i="5" s="1"/>
  <c r="AF127" i="5"/>
  <c r="AH127" i="5" s="1"/>
  <c r="AJ127" i="5" s="1"/>
  <c r="AF117" i="5"/>
  <c r="AH117" i="5" s="1"/>
  <c r="AF116" i="5"/>
  <c r="AH116" i="5" s="1"/>
  <c r="AF115" i="5"/>
  <c r="AH115" i="5" s="1"/>
  <c r="AF113" i="5"/>
  <c r="AH113" i="5" s="1"/>
  <c r="AF109" i="5"/>
  <c r="AH109" i="5" s="1"/>
  <c r="AF108" i="5"/>
  <c r="AH108" i="5" s="1"/>
  <c r="AJ108" i="5" s="1"/>
  <c r="AL108" i="5" s="1"/>
  <c r="AF107" i="5"/>
  <c r="AH107" i="5" s="1"/>
  <c r="AJ107" i="5" s="1"/>
  <c r="AL107" i="5" s="1"/>
  <c r="AF104" i="5"/>
  <c r="AF98" i="5"/>
  <c r="AH98" i="5" s="1"/>
  <c r="AJ98" i="5" s="1"/>
  <c r="AL98" i="5" s="1"/>
  <c r="AF92" i="5"/>
  <c r="AH92" i="5" s="1"/>
  <c r="AJ92" i="5" s="1"/>
  <c r="AL92" i="5" s="1"/>
  <c r="AF89" i="5"/>
  <c r="AF76" i="5"/>
  <c r="AF62" i="5"/>
  <c r="AF60" i="5"/>
  <c r="AF58" i="5"/>
  <c r="AF56" i="5"/>
  <c r="AH56" i="5" s="1"/>
  <c r="AJ56" i="5" s="1"/>
  <c r="AL56" i="5" s="1"/>
  <c r="AF54" i="5"/>
  <c r="AH54" i="5" s="1"/>
  <c r="AF51" i="5"/>
  <c r="AH51" i="5" s="1"/>
  <c r="AJ51" i="5" s="1"/>
  <c r="AL51" i="5" s="1"/>
  <c r="AF50" i="5"/>
  <c r="AH50" i="5" s="1"/>
  <c r="AJ50" i="5" s="1"/>
  <c r="AL50" i="5" s="1"/>
  <c r="AF49" i="5"/>
  <c r="AH49" i="5" s="1"/>
  <c r="AJ49" i="5" s="1"/>
  <c r="AL49" i="5" s="1"/>
  <c r="AF48" i="5"/>
  <c r="AH48" i="5" s="1"/>
  <c r="AJ48" i="5" s="1"/>
  <c r="AL48" i="5" s="1"/>
  <c r="AF47" i="5"/>
  <c r="AH47" i="5" s="1"/>
  <c r="AJ47" i="5" s="1"/>
  <c r="AL47" i="5" s="1"/>
  <c r="AF46" i="5"/>
  <c r="AH46" i="5" s="1"/>
  <c r="AJ46" i="5" s="1"/>
  <c r="AL46" i="5" s="1"/>
  <c r="AF45" i="5"/>
  <c r="AH45" i="5" s="1"/>
  <c r="AJ45" i="5" s="1"/>
  <c r="AL45" i="5" s="1"/>
  <c r="AF44" i="5"/>
  <c r="AH44" i="5" s="1"/>
  <c r="AJ44" i="5" s="1"/>
  <c r="AL44" i="5" s="1"/>
  <c r="AF43" i="5"/>
  <c r="AH43" i="5" s="1"/>
  <c r="AJ43" i="5" s="1"/>
  <c r="AL43" i="5" s="1"/>
  <c r="AF42" i="5"/>
  <c r="AH42" i="5" s="1"/>
  <c r="AJ42" i="5" s="1"/>
  <c r="AL42" i="5" s="1"/>
  <c r="AF41" i="5"/>
  <c r="AH41" i="5" s="1"/>
  <c r="AJ41" i="5" s="1"/>
  <c r="AL41" i="5" s="1"/>
  <c r="AF40" i="5"/>
  <c r="AH40" i="5" s="1"/>
  <c r="AJ40" i="5" s="1"/>
  <c r="AL40" i="5" s="1"/>
  <c r="AF34" i="5"/>
  <c r="AH34" i="5" s="1"/>
  <c r="AF31" i="5"/>
  <c r="AH31" i="5" s="1"/>
  <c r="AF21" i="5"/>
  <c r="AH21" i="5" s="1"/>
  <c r="AJ21" i="5" s="1"/>
  <c r="AL21" i="5" s="1"/>
  <c r="AF20" i="5"/>
  <c r="AH20" i="5" s="1"/>
  <c r="AJ20" i="5" s="1"/>
  <c r="AL20" i="5" s="1"/>
  <c r="AF19" i="5"/>
  <c r="AH19" i="5" s="1"/>
  <c r="AJ19" i="5" s="1"/>
  <c r="AL19" i="5" s="1"/>
  <c r="AF18" i="5"/>
  <c r="AH18" i="5" s="1"/>
  <c r="AJ18" i="5" s="1"/>
  <c r="AL18" i="5" s="1"/>
  <c r="AF17" i="5"/>
  <c r="AH17" i="5" s="1"/>
  <c r="AJ17" i="5" s="1"/>
  <c r="AL17" i="5" s="1"/>
  <c r="AF16" i="5"/>
  <c r="AH16" i="5" s="1"/>
  <c r="AJ16" i="5" s="1"/>
  <c r="AL16" i="5" s="1"/>
  <c r="AF15" i="5"/>
  <c r="AH15" i="5" s="1"/>
  <c r="AJ15" i="5" s="1"/>
  <c r="AL15" i="5" s="1"/>
  <c r="AF14" i="5"/>
  <c r="AH14" i="5" s="1"/>
  <c r="AJ14" i="5" s="1"/>
  <c r="AL14" i="5" s="1"/>
  <c r="AF13" i="5"/>
  <c r="AH13" i="5" s="1"/>
  <c r="AJ13" i="5" s="1"/>
  <c r="AL13" i="5" s="1"/>
  <c r="AF11" i="5"/>
  <c r="AH11" i="5" s="1"/>
  <c r="AJ11" i="5" s="1"/>
  <c r="AL11" i="5" s="1"/>
  <c r="AF10" i="5"/>
  <c r="AH10" i="5" s="1"/>
  <c r="AJ10" i="5" s="1"/>
  <c r="AL10" i="5" s="1"/>
  <c r="AF9" i="5"/>
  <c r="AH9" i="5" s="1"/>
  <c r="AJ9" i="5" s="1"/>
  <c r="AL9" i="5" s="1"/>
  <c r="AF8" i="5"/>
  <c r="AH8" i="5" s="1"/>
  <c r="AJ8" i="5" s="1"/>
  <c r="AL8" i="5" s="1"/>
  <c r="AL289" i="5" l="1"/>
  <c r="AF73" i="5"/>
  <c r="AE243" i="5"/>
  <c r="AL283" i="5"/>
  <c r="W372" i="5"/>
  <c r="U371" i="5"/>
  <c r="AH372" i="5"/>
  <c r="AH371" i="5" s="1"/>
  <c r="AF371" i="5"/>
  <c r="AE292" i="5"/>
  <c r="AC243" i="5"/>
  <c r="AF265" i="5"/>
  <c r="AJ27" i="5"/>
  <c r="AL27" i="5"/>
  <c r="AJ80" i="5"/>
  <c r="AL80" i="5"/>
  <c r="AJ90" i="5"/>
  <c r="AL90" i="5"/>
  <c r="AJ126" i="5"/>
  <c r="AL127" i="5"/>
  <c r="AL126" i="5" s="1"/>
  <c r="AJ187" i="5"/>
  <c r="AL187" i="5"/>
  <c r="Y68" i="5"/>
  <c r="AA69" i="5"/>
  <c r="AA68" i="5" s="1"/>
  <c r="AJ68" i="5"/>
  <c r="AL69" i="5"/>
  <c r="AL68" i="5" s="1"/>
  <c r="AJ63" i="5"/>
  <c r="AL63" i="5"/>
  <c r="Y63" i="5"/>
  <c r="AA64" i="5"/>
  <c r="AA63" i="5" s="1"/>
  <c r="AB243" i="5"/>
  <c r="AJ280" i="5"/>
  <c r="AJ283" i="5"/>
  <c r="AJ289" i="5"/>
  <c r="AH53" i="5"/>
  <c r="AH52" i="5" s="1"/>
  <c r="AH198" i="5"/>
  <c r="AF57" i="5"/>
  <c r="AH58" i="5"/>
  <c r="AF61" i="5"/>
  <c r="AH62" i="5"/>
  <c r="AF75" i="5"/>
  <c r="AH76" i="5"/>
  <c r="AF88" i="5"/>
  <c r="AH89" i="5"/>
  <c r="AF103" i="5"/>
  <c r="AH104" i="5"/>
  <c r="AF132" i="5"/>
  <c r="AH133" i="5"/>
  <c r="AF137" i="5"/>
  <c r="AF185" i="5"/>
  <c r="AH186" i="5"/>
  <c r="AF214" i="5"/>
  <c r="AF219" i="5"/>
  <c r="AH220" i="5"/>
  <c r="AF226" i="5"/>
  <c r="AF261" i="5"/>
  <c r="AH262" i="5"/>
  <c r="AH265" i="5"/>
  <c r="AF278" i="5"/>
  <c r="AH279" i="5"/>
  <c r="AF287" i="5"/>
  <c r="AH288" i="5"/>
  <c r="AF369" i="5"/>
  <c r="AF368" i="5" s="1"/>
  <c r="AH370" i="5"/>
  <c r="AH27" i="5"/>
  <c r="AF59" i="5"/>
  <c r="AH60" i="5"/>
  <c r="AH80" i="5"/>
  <c r="AH90" i="5"/>
  <c r="AH126" i="5"/>
  <c r="AH187" i="5"/>
  <c r="AF263" i="5"/>
  <c r="AH264" i="5"/>
  <c r="AH280" i="5"/>
  <c r="AH283" i="5"/>
  <c r="AH289" i="5"/>
  <c r="AF72" i="5"/>
  <c r="AF80" i="5"/>
  <c r="AF90" i="5"/>
  <c r="AF126" i="5"/>
  <c r="AF187" i="5"/>
  <c r="AF280" i="5"/>
  <c r="AF289" i="5"/>
  <c r="AE154" i="5"/>
  <c r="AE153" i="5" s="1"/>
  <c r="AF27" i="5"/>
  <c r="AF53" i="5"/>
  <c r="AF52" i="5" s="1"/>
  <c r="AE5" i="5"/>
  <c r="AE4" i="5" s="1"/>
  <c r="AF198" i="5"/>
  <c r="AF283" i="5"/>
  <c r="U274" i="5"/>
  <c r="W274" i="5" s="1"/>
  <c r="Y274" i="5" s="1"/>
  <c r="AA274" i="5" s="1"/>
  <c r="I144" i="5"/>
  <c r="E292" i="5"/>
  <c r="F292" i="5"/>
  <c r="G292" i="5"/>
  <c r="T360" i="5"/>
  <c r="I360" i="5"/>
  <c r="H360" i="5"/>
  <c r="U366" i="5"/>
  <c r="W366" i="5" s="1"/>
  <c r="Y366" i="5" s="1"/>
  <c r="AA366" i="5" s="1"/>
  <c r="U367" i="5"/>
  <c r="W367" i="5" s="1"/>
  <c r="Y367" i="5" s="1"/>
  <c r="AA367" i="5" s="1"/>
  <c r="J366" i="5"/>
  <c r="L366" i="5" s="1"/>
  <c r="N366" i="5" s="1"/>
  <c r="P366" i="5" s="1"/>
  <c r="R366" i="5" s="1"/>
  <c r="J367" i="5"/>
  <c r="L367" i="5" s="1"/>
  <c r="N367" i="5" s="1"/>
  <c r="P367" i="5" s="1"/>
  <c r="R367" i="5" s="1"/>
  <c r="U364" i="5"/>
  <c r="W364" i="5" s="1"/>
  <c r="Y364" i="5" s="1"/>
  <c r="AA364" i="5" s="1"/>
  <c r="J364" i="5"/>
  <c r="L364" i="5" s="1"/>
  <c r="N364" i="5" s="1"/>
  <c r="P364" i="5" s="1"/>
  <c r="R364" i="5" s="1"/>
  <c r="U358" i="5"/>
  <c r="W358" i="5" s="1"/>
  <c r="Y358" i="5" s="1"/>
  <c r="AA358" i="5" s="1"/>
  <c r="T355" i="5"/>
  <c r="J358" i="5"/>
  <c r="L358" i="5" s="1"/>
  <c r="N358" i="5" s="1"/>
  <c r="P358" i="5" s="1"/>
  <c r="R358" i="5" s="1"/>
  <c r="I355" i="5"/>
  <c r="H355" i="5"/>
  <c r="T351" i="5"/>
  <c r="I351" i="5"/>
  <c r="H351" i="5"/>
  <c r="T349" i="5"/>
  <c r="I349" i="5"/>
  <c r="H349" i="5"/>
  <c r="H347" i="5" s="1"/>
  <c r="T342" i="5"/>
  <c r="I342" i="5"/>
  <c r="H342" i="5"/>
  <c r="T339" i="5"/>
  <c r="I339" i="5"/>
  <c r="H339" i="5"/>
  <c r="T334" i="5"/>
  <c r="I334" i="5"/>
  <c r="H334" i="5"/>
  <c r="T330" i="5"/>
  <c r="I330" i="5"/>
  <c r="H330" i="5"/>
  <c r="T325" i="5"/>
  <c r="I325" i="5"/>
  <c r="H325" i="5"/>
  <c r="T321" i="5"/>
  <c r="I321" i="5"/>
  <c r="H321" i="5"/>
  <c r="T317" i="5"/>
  <c r="I317" i="5"/>
  <c r="H317" i="5"/>
  <c r="T313" i="5"/>
  <c r="I313" i="5"/>
  <c r="H313" i="5"/>
  <c r="T302" i="5"/>
  <c r="T308" i="5"/>
  <c r="I308" i="5"/>
  <c r="H308" i="5"/>
  <c r="I302" i="5"/>
  <c r="H302" i="5"/>
  <c r="T297" i="5"/>
  <c r="I297" i="5"/>
  <c r="H297" i="5"/>
  <c r="T293" i="5"/>
  <c r="I293" i="5"/>
  <c r="H293" i="5"/>
  <c r="AH73" i="5" l="1"/>
  <c r="T292" i="5"/>
  <c r="AJ372" i="5"/>
  <c r="AJ371" i="5" s="1"/>
  <c r="Y372" i="5"/>
  <c r="W371" i="5"/>
  <c r="I347" i="5"/>
  <c r="AJ198" i="5"/>
  <c r="AL198" i="5"/>
  <c r="AJ53" i="5"/>
  <c r="AJ52" i="5" s="1"/>
  <c r="AL53" i="5"/>
  <c r="AL52" i="5" s="1"/>
  <c r="AL372" i="5"/>
  <c r="AL371" i="5" s="1"/>
  <c r="AH263" i="5"/>
  <c r="AJ264" i="5"/>
  <c r="AH59" i="5"/>
  <c r="AJ60" i="5"/>
  <c r="AH261" i="5"/>
  <c r="AJ262" i="5"/>
  <c r="AH226" i="5"/>
  <c r="AH219" i="5"/>
  <c r="AH214" i="5"/>
  <c r="AH185" i="5"/>
  <c r="AJ186" i="5"/>
  <c r="AH137" i="5"/>
  <c r="AH132" i="5"/>
  <c r="AJ133" i="5"/>
  <c r="AH103" i="5"/>
  <c r="AJ104" i="5"/>
  <c r="AH88" i="5"/>
  <c r="AH75" i="5"/>
  <c r="AH72" i="5" s="1"/>
  <c r="AJ76" i="5"/>
  <c r="AH61" i="5"/>
  <c r="AJ62" i="5"/>
  <c r="AH57" i="5"/>
  <c r="AJ58" i="5"/>
  <c r="AH369" i="5"/>
  <c r="AH368" i="5" s="1"/>
  <c r="AJ370" i="5"/>
  <c r="AH287" i="5"/>
  <c r="AJ288" i="5"/>
  <c r="AH278" i="5"/>
  <c r="AJ279" i="5"/>
  <c r="AJ265" i="5"/>
  <c r="H292" i="5"/>
  <c r="I292" i="5"/>
  <c r="AE242" i="5"/>
  <c r="AE77" i="5" s="1"/>
  <c r="J374" i="5"/>
  <c r="L374" i="5" s="1"/>
  <c r="N374" i="5" s="1"/>
  <c r="R374" i="5" s="1"/>
  <c r="R373" i="5" s="1"/>
  <c r="H63" i="5"/>
  <c r="J372" i="5"/>
  <c r="I68" i="5"/>
  <c r="J69" i="5"/>
  <c r="AL73" i="5" l="1"/>
  <c r="AJ73" i="5"/>
  <c r="L372" i="5"/>
  <c r="J371" i="5"/>
  <c r="AA372" i="5"/>
  <c r="AA371" i="5" s="1"/>
  <c r="Y371" i="5"/>
  <c r="AE379" i="5"/>
  <c r="AL265" i="5"/>
  <c r="AJ278" i="5"/>
  <c r="AL279" i="5"/>
  <c r="AL278" i="5" s="1"/>
  <c r="AJ287" i="5"/>
  <c r="AL288" i="5"/>
  <c r="AL287" i="5" s="1"/>
  <c r="AJ369" i="5"/>
  <c r="AJ368" i="5" s="1"/>
  <c r="AL370" i="5"/>
  <c r="AL369" i="5" s="1"/>
  <c r="AL368" i="5" s="1"/>
  <c r="AJ57" i="5"/>
  <c r="AL58" i="5"/>
  <c r="AL57" i="5" s="1"/>
  <c r="AJ61" i="5"/>
  <c r="AL62" i="5"/>
  <c r="AL61" i="5" s="1"/>
  <c r="AJ75" i="5"/>
  <c r="AJ72" i="5" s="1"/>
  <c r="AL76" i="5"/>
  <c r="AL75" i="5" s="1"/>
  <c r="AL72" i="5" s="1"/>
  <c r="AJ88" i="5"/>
  <c r="AL88" i="5"/>
  <c r="AJ103" i="5"/>
  <c r="AL104" i="5"/>
  <c r="AL103" i="5" s="1"/>
  <c r="AJ132" i="5"/>
  <c r="AL133" i="5"/>
  <c r="AL132" i="5" s="1"/>
  <c r="AJ137" i="5"/>
  <c r="AL137" i="5"/>
  <c r="AJ185" i="5"/>
  <c r="AL186" i="5"/>
  <c r="AL185" i="5" s="1"/>
  <c r="AJ214" i="5"/>
  <c r="AL214" i="5"/>
  <c r="AJ219" i="5"/>
  <c r="AL219" i="5"/>
  <c r="AJ226" i="5"/>
  <c r="AL226" i="5"/>
  <c r="AJ261" i="5"/>
  <c r="AL262" i="5"/>
  <c r="AL261" i="5" s="1"/>
  <c r="AJ59" i="5"/>
  <c r="AL60" i="5"/>
  <c r="AL59" i="5" s="1"/>
  <c r="AJ263" i="5"/>
  <c r="AL264" i="5"/>
  <c r="AL263" i="5" s="1"/>
  <c r="J68" i="5"/>
  <c r="L69" i="5"/>
  <c r="N69" i="5" s="1"/>
  <c r="P69" i="5" s="1"/>
  <c r="P68" i="5" s="1"/>
  <c r="J64" i="5"/>
  <c r="N372" i="5" l="1"/>
  <c r="L371" i="5"/>
  <c r="L68" i="5"/>
  <c r="N68" i="5"/>
  <c r="J63" i="5"/>
  <c r="L64" i="5"/>
  <c r="S369" i="5"/>
  <c r="S368" i="5" s="1"/>
  <c r="U178" i="5"/>
  <c r="W178" i="5" s="1"/>
  <c r="U179" i="5"/>
  <c r="W179" i="5" s="1"/>
  <c r="U180" i="5"/>
  <c r="W180" i="5" s="1"/>
  <c r="U181" i="5"/>
  <c r="W181" i="5" s="1"/>
  <c r="J173" i="5"/>
  <c r="L173" i="5" s="1"/>
  <c r="N173" i="5" s="1"/>
  <c r="R173" i="5" s="1"/>
  <c r="S173" i="5"/>
  <c r="U173" i="5" s="1"/>
  <c r="W173" i="5" s="1"/>
  <c r="Y173" i="5" s="1"/>
  <c r="AA173" i="5" s="1"/>
  <c r="S169" i="5"/>
  <c r="U152" i="5"/>
  <c r="W152" i="5" s="1"/>
  <c r="Y152" i="5" s="1"/>
  <c r="AA152" i="5" s="1"/>
  <c r="P372" i="5" l="1"/>
  <c r="N371" i="5"/>
  <c r="R69" i="5"/>
  <c r="R68" i="5" s="1"/>
  <c r="L63" i="5"/>
  <c r="N64" i="5"/>
  <c r="J178" i="5"/>
  <c r="L178" i="5" s="1"/>
  <c r="N178" i="5" s="1"/>
  <c r="P178" i="5" s="1"/>
  <c r="R178" i="5" s="1"/>
  <c r="U370" i="5"/>
  <c r="T369" i="5"/>
  <c r="T368" i="5" s="1"/>
  <c r="U365" i="5"/>
  <c r="W365" i="5" s="1"/>
  <c r="Y365" i="5" s="1"/>
  <c r="AA365" i="5" s="1"/>
  <c r="U363" i="5"/>
  <c r="W363" i="5" s="1"/>
  <c r="U362" i="5"/>
  <c r="W362" i="5" s="1"/>
  <c r="Y362" i="5" s="1"/>
  <c r="AA362" i="5" s="1"/>
  <c r="U361" i="5"/>
  <c r="W361" i="5" s="1"/>
  <c r="Y361" i="5" s="1"/>
  <c r="AA361" i="5" s="1"/>
  <c r="U359" i="5"/>
  <c r="W359" i="5" s="1"/>
  <c r="Y359" i="5" s="1"/>
  <c r="AA359" i="5" s="1"/>
  <c r="U357" i="5"/>
  <c r="W357" i="5" s="1"/>
  <c r="Y357" i="5" s="1"/>
  <c r="AA357" i="5" s="1"/>
  <c r="U356" i="5"/>
  <c r="W356" i="5" s="1"/>
  <c r="Y356" i="5" s="1"/>
  <c r="AA356" i="5" s="1"/>
  <c r="U354" i="5"/>
  <c r="W354" i="5" s="1"/>
  <c r="Y354" i="5" s="1"/>
  <c r="AA354" i="5" s="1"/>
  <c r="U353" i="5"/>
  <c r="W353" i="5" s="1"/>
  <c r="Y353" i="5" s="1"/>
  <c r="AA353" i="5" s="1"/>
  <c r="U352" i="5"/>
  <c r="W352" i="5" s="1"/>
  <c r="Y352" i="5" s="1"/>
  <c r="AA352" i="5" s="1"/>
  <c r="U350" i="5"/>
  <c r="W350" i="5" s="1"/>
  <c r="Y350" i="5" s="1"/>
  <c r="AA350" i="5" s="1"/>
  <c r="U346" i="5"/>
  <c r="W346" i="5" s="1"/>
  <c r="U345" i="5"/>
  <c r="W345" i="5" s="1"/>
  <c r="U344" i="5"/>
  <c r="W344" i="5" s="1"/>
  <c r="U341" i="5"/>
  <c r="W341" i="5" s="1"/>
  <c r="Y341" i="5" s="1"/>
  <c r="AA341" i="5" s="1"/>
  <c r="U340" i="5"/>
  <c r="W340" i="5" s="1"/>
  <c r="Y340" i="5" s="1"/>
  <c r="AA340" i="5" s="1"/>
  <c r="U338" i="5"/>
  <c r="W338" i="5" s="1"/>
  <c r="Y338" i="5" s="1"/>
  <c r="AA338" i="5" s="1"/>
  <c r="U337" i="5"/>
  <c r="W337" i="5" s="1"/>
  <c r="Y337" i="5" s="1"/>
  <c r="AA337" i="5" s="1"/>
  <c r="U336" i="5"/>
  <c r="W336" i="5" s="1"/>
  <c r="U333" i="5"/>
  <c r="W333" i="5" s="1"/>
  <c r="U332" i="5"/>
  <c r="W332" i="5" s="1"/>
  <c r="U331" i="5"/>
  <c r="W331" i="5" s="1"/>
  <c r="U329" i="5"/>
  <c r="W329" i="5" s="1"/>
  <c r="U328" i="5"/>
  <c r="W328" i="5" s="1"/>
  <c r="U327" i="5"/>
  <c r="W327" i="5" s="1"/>
  <c r="U326" i="5"/>
  <c r="W326" i="5" s="1"/>
  <c r="U324" i="5"/>
  <c r="W324" i="5" s="1"/>
  <c r="U323" i="5"/>
  <c r="W323" i="5" s="1"/>
  <c r="U322" i="5"/>
  <c r="W322" i="5" s="1"/>
  <c r="U320" i="5"/>
  <c r="W320" i="5" s="1"/>
  <c r="Y320" i="5" s="1"/>
  <c r="AA320" i="5" s="1"/>
  <c r="U319" i="5"/>
  <c r="W319" i="5" s="1"/>
  <c r="Y319" i="5" s="1"/>
  <c r="AA319" i="5" s="1"/>
  <c r="U318" i="5"/>
  <c r="W318" i="5" s="1"/>
  <c r="U316" i="5"/>
  <c r="W316" i="5" s="1"/>
  <c r="Y316" i="5" s="1"/>
  <c r="AA316" i="5" s="1"/>
  <c r="U315" i="5"/>
  <c r="W315" i="5" s="1"/>
  <c r="U314" i="5"/>
  <c r="W314" i="5" s="1"/>
  <c r="Y314" i="5" s="1"/>
  <c r="AA314" i="5" s="1"/>
  <c r="U312" i="5"/>
  <c r="W312" i="5" s="1"/>
  <c r="Y312" i="5" s="1"/>
  <c r="AA312" i="5" s="1"/>
  <c r="U311" i="5"/>
  <c r="W311" i="5" s="1"/>
  <c r="Y311" i="5" s="1"/>
  <c r="AA311" i="5" s="1"/>
  <c r="U310" i="5"/>
  <c r="W310" i="5" s="1"/>
  <c r="Y310" i="5" s="1"/>
  <c r="AA310" i="5" s="1"/>
  <c r="U309" i="5"/>
  <c r="W309" i="5" s="1"/>
  <c r="Y309" i="5" s="1"/>
  <c r="AA309" i="5" s="1"/>
  <c r="U307" i="5"/>
  <c r="W307" i="5" s="1"/>
  <c r="U306" i="5"/>
  <c r="W306" i="5" s="1"/>
  <c r="U305" i="5"/>
  <c r="W305" i="5" s="1"/>
  <c r="U304" i="5"/>
  <c r="W304" i="5" s="1"/>
  <c r="U303" i="5"/>
  <c r="W303" i="5" s="1"/>
  <c r="U301" i="5"/>
  <c r="W301" i="5" s="1"/>
  <c r="Y301" i="5" s="1"/>
  <c r="AA301" i="5" s="1"/>
  <c r="U300" i="5"/>
  <c r="W300" i="5" s="1"/>
  <c r="Y300" i="5" s="1"/>
  <c r="AA300" i="5" s="1"/>
  <c r="U299" i="5"/>
  <c r="W299" i="5" s="1"/>
  <c r="U298" i="5"/>
  <c r="W298" i="5" s="1"/>
  <c r="Y298" i="5" s="1"/>
  <c r="AA298" i="5" s="1"/>
  <c r="U296" i="5"/>
  <c r="W296" i="5" s="1"/>
  <c r="Y296" i="5" s="1"/>
  <c r="AA296" i="5" s="1"/>
  <c r="U295" i="5"/>
  <c r="W295" i="5" s="1"/>
  <c r="Y295" i="5" s="1"/>
  <c r="AA295" i="5" s="1"/>
  <c r="U294" i="5"/>
  <c r="W294" i="5" s="1"/>
  <c r="Y294" i="5" s="1"/>
  <c r="AA294" i="5" s="1"/>
  <c r="U290" i="5"/>
  <c r="W290" i="5" s="1"/>
  <c r="U288" i="5"/>
  <c r="T287" i="5"/>
  <c r="U286" i="5"/>
  <c r="W286" i="5" s="1"/>
  <c r="Y286" i="5" s="1"/>
  <c r="AA286" i="5" s="1"/>
  <c r="U279" i="5"/>
  <c r="T278" i="5"/>
  <c r="T243" i="5" s="1"/>
  <c r="U277" i="5"/>
  <c r="W277" i="5" s="1"/>
  <c r="Y277" i="5" s="1"/>
  <c r="AA277" i="5" s="1"/>
  <c r="U276" i="5"/>
  <c r="W276" i="5" s="1"/>
  <c r="U267" i="5"/>
  <c r="W267" i="5" s="1"/>
  <c r="U264" i="5"/>
  <c r="U259" i="5"/>
  <c r="W259" i="5" s="1"/>
  <c r="Y259" i="5" s="1"/>
  <c r="AA259" i="5" s="1"/>
  <c r="U258" i="5"/>
  <c r="W258" i="5" s="1"/>
  <c r="Y258" i="5" s="1"/>
  <c r="AA258" i="5" s="1"/>
  <c r="U257" i="5"/>
  <c r="W257" i="5" s="1"/>
  <c r="Y257" i="5" s="1"/>
  <c r="AA257" i="5" s="1"/>
  <c r="U256" i="5"/>
  <c r="W256" i="5" s="1"/>
  <c r="Y256" i="5" s="1"/>
  <c r="AA256" i="5" s="1"/>
  <c r="U255" i="5"/>
  <c r="W255" i="5" s="1"/>
  <c r="Y255" i="5" s="1"/>
  <c r="AA255" i="5" s="1"/>
  <c r="U254" i="5"/>
  <c r="W254" i="5" s="1"/>
  <c r="Y254" i="5" s="1"/>
  <c r="AA254" i="5" s="1"/>
  <c r="U253" i="5"/>
  <c r="W253" i="5" s="1"/>
  <c r="Y253" i="5" s="1"/>
  <c r="AA253" i="5" s="1"/>
  <c r="U251" i="5"/>
  <c r="U241" i="5"/>
  <c r="W241" i="5" s="1"/>
  <c r="Y241" i="5" s="1"/>
  <c r="AA241" i="5" s="1"/>
  <c r="U240" i="5"/>
  <c r="W240" i="5" s="1"/>
  <c r="U239" i="5"/>
  <c r="W239" i="5" s="1"/>
  <c r="T233" i="5"/>
  <c r="T154" i="5" s="1"/>
  <c r="T153" i="5" s="1"/>
  <c r="U231" i="5"/>
  <c r="W231" i="5" s="1"/>
  <c r="U230" i="5"/>
  <c r="W230" i="5" s="1"/>
  <c r="U229" i="5"/>
  <c r="W229" i="5" s="1"/>
  <c r="U228" i="5"/>
  <c r="W228" i="5" s="1"/>
  <c r="U227" i="5"/>
  <c r="W227" i="5" s="1"/>
  <c r="U223" i="5"/>
  <c r="W223" i="5" s="1"/>
  <c r="U222" i="5"/>
  <c r="W222" i="5" s="1"/>
  <c r="U218" i="5"/>
  <c r="W218" i="5" s="1"/>
  <c r="Y218" i="5" s="1"/>
  <c r="AA218" i="5" s="1"/>
  <c r="U215" i="5"/>
  <c r="U210" i="5"/>
  <c r="W210" i="5" s="1"/>
  <c r="U209" i="5"/>
  <c r="W209" i="5" s="1"/>
  <c r="U205" i="5"/>
  <c r="W205" i="5" s="1"/>
  <c r="Y205" i="5" s="1"/>
  <c r="AA205" i="5" s="1"/>
  <c r="U203" i="5"/>
  <c r="W203" i="5" s="1"/>
  <c r="U202" i="5"/>
  <c r="W202" i="5" s="1"/>
  <c r="U200" i="5"/>
  <c r="W200" i="5" s="1"/>
  <c r="Y200" i="5" s="1"/>
  <c r="AA200" i="5" s="1"/>
  <c r="U196" i="5"/>
  <c r="W196" i="5" s="1"/>
  <c r="U194" i="5"/>
  <c r="W194" i="5" s="1"/>
  <c r="Y194" i="5" s="1"/>
  <c r="AA194" i="5" s="1"/>
  <c r="U193" i="5"/>
  <c r="W193" i="5" s="1"/>
  <c r="Y193" i="5" s="1"/>
  <c r="AA193" i="5" s="1"/>
  <c r="U186" i="5"/>
  <c r="U184" i="5"/>
  <c r="W184" i="5" s="1"/>
  <c r="U182" i="5"/>
  <c r="W182" i="5" s="1"/>
  <c r="U177" i="5"/>
  <c r="W177" i="5" s="1"/>
  <c r="U169" i="5"/>
  <c r="W169" i="5" s="1"/>
  <c r="Y169" i="5" s="1"/>
  <c r="AA169" i="5" s="1"/>
  <c r="U168" i="5"/>
  <c r="W168" i="5" s="1"/>
  <c r="Y168" i="5" s="1"/>
  <c r="AA168" i="5" s="1"/>
  <c r="U166" i="5"/>
  <c r="W166" i="5" s="1"/>
  <c r="Y166" i="5" s="1"/>
  <c r="AA166" i="5" s="1"/>
  <c r="U164" i="5"/>
  <c r="W164" i="5" s="1"/>
  <c r="U162" i="5"/>
  <c r="W162" i="5" s="1"/>
  <c r="Y162" i="5" s="1"/>
  <c r="AA162" i="5" s="1"/>
  <c r="U156" i="5"/>
  <c r="W156" i="5" s="1"/>
  <c r="Y156" i="5" s="1"/>
  <c r="AA156" i="5" s="1"/>
  <c r="U142" i="5"/>
  <c r="W142" i="5" s="1"/>
  <c r="Y142" i="5" s="1"/>
  <c r="AA142" i="5" s="1"/>
  <c r="U136" i="5"/>
  <c r="W136" i="5" s="1"/>
  <c r="Y136" i="5" s="1"/>
  <c r="AA136" i="5" s="1"/>
  <c r="U135" i="5"/>
  <c r="W135" i="5" s="1"/>
  <c r="Y135" i="5" s="1"/>
  <c r="AA135" i="5" s="1"/>
  <c r="U134" i="5"/>
  <c r="W134" i="5" s="1"/>
  <c r="Y134" i="5" s="1"/>
  <c r="AA134" i="5" s="1"/>
  <c r="U133" i="5"/>
  <c r="W133" i="5" s="1"/>
  <c r="Y133" i="5" s="1"/>
  <c r="AA133" i="5" s="1"/>
  <c r="U131" i="5"/>
  <c r="W131" i="5" s="1"/>
  <c r="U130" i="5"/>
  <c r="W130" i="5" s="1"/>
  <c r="U125" i="5"/>
  <c r="U121" i="5"/>
  <c r="T120" i="5"/>
  <c r="T119" i="5" s="1"/>
  <c r="U115" i="5"/>
  <c r="W115" i="5" s="1"/>
  <c r="Y115" i="5" s="1"/>
  <c r="AA115" i="5" s="1"/>
  <c r="U111" i="5"/>
  <c r="W111" i="5" s="1"/>
  <c r="U110" i="5"/>
  <c r="W110" i="5" s="1"/>
  <c r="U108" i="5"/>
  <c r="W108" i="5" s="1"/>
  <c r="Y108" i="5" s="1"/>
  <c r="AA108" i="5" s="1"/>
  <c r="U107" i="5"/>
  <c r="W107" i="5" s="1"/>
  <c r="Y107" i="5" s="1"/>
  <c r="AA107" i="5" s="1"/>
  <c r="U105" i="5"/>
  <c r="W105" i="5" s="1"/>
  <c r="U104" i="5"/>
  <c r="W104" i="5" s="1"/>
  <c r="U98" i="5"/>
  <c r="W98" i="5" s="1"/>
  <c r="U92" i="5"/>
  <c r="W92" i="5" s="1"/>
  <c r="Y92" i="5" s="1"/>
  <c r="AA92" i="5" s="1"/>
  <c r="U91" i="5"/>
  <c r="W91" i="5" s="1"/>
  <c r="U87" i="5"/>
  <c r="U82" i="5"/>
  <c r="W82" i="5" s="1"/>
  <c r="U76" i="5"/>
  <c r="U74" i="5"/>
  <c r="U62" i="5"/>
  <c r="U60" i="5"/>
  <c r="U58" i="5"/>
  <c r="T53" i="5"/>
  <c r="T52" i="5" s="1"/>
  <c r="U51" i="5"/>
  <c r="W51" i="5" s="1"/>
  <c r="Y51" i="5" s="1"/>
  <c r="AA51" i="5" s="1"/>
  <c r="U50" i="5"/>
  <c r="W50" i="5" s="1"/>
  <c r="Y50" i="5" s="1"/>
  <c r="AA50" i="5" s="1"/>
  <c r="U49" i="5"/>
  <c r="W49" i="5" s="1"/>
  <c r="Y49" i="5" s="1"/>
  <c r="AA49" i="5" s="1"/>
  <c r="U48" i="5"/>
  <c r="W48" i="5" s="1"/>
  <c r="Y48" i="5" s="1"/>
  <c r="AA48" i="5" s="1"/>
  <c r="U47" i="5"/>
  <c r="W47" i="5" s="1"/>
  <c r="Y47" i="5" s="1"/>
  <c r="AA47" i="5" s="1"/>
  <c r="U46" i="5"/>
  <c r="W46" i="5" s="1"/>
  <c r="Y46" i="5" s="1"/>
  <c r="AA46" i="5" s="1"/>
  <c r="U45" i="5"/>
  <c r="W45" i="5" s="1"/>
  <c r="Y45" i="5" s="1"/>
  <c r="AA45" i="5" s="1"/>
  <c r="U44" i="5"/>
  <c r="W44" i="5" s="1"/>
  <c r="Y44" i="5" s="1"/>
  <c r="AA44" i="5" s="1"/>
  <c r="U43" i="5"/>
  <c r="W43" i="5" s="1"/>
  <c r="Y43" i="5" s="1"/>
  <c r="AA43" i="5" s="1"/>
  <c r="U42" i="5"/>
  <c r="W42" i="5" s="1"/>
  <c r="Y42" i="5" s="1"/>
  <c r="AA42" i="5" s="1"/>
  <c r="U41" i="5"/>
  <c r="W41" i="5" s="1"/>
  <c r="Y41" i="5" s="1"/>
  <c r="AA41" i="5" s="1"/>
  <c r="U40" i="5"/>
  <c r="W40" i="5" s="1"/>
  <c r="Y40" i="5" s="1"/>
  <c r="AA40" i="5" s="1"/>
  <c r="U39" i="5"/>
  <c r="W39" i="5" s="1"/>
  <c r="U38" i="5"/>
  <c r="W38" i="5" s="1"/>
  <c r="U37" i="5"/>
  <c r="W37" i="5" s="1"/>
  <c r="U33" i="5"/>
  <c r="W33" i="5" s="1"/>
  <c r="U32" i="5"/>
  <c r="W32" i="5" s="1"/>
  <c r="T30" i="5"/>
  <c r="U29" i="5"/>
  <c r="W29" i="5" s="1"/>
  <c r="U28" i="5"/>
  <c r="W28" i="5" s="1"/>
  <c r="U26" i="5"/>
  <c r="W26" i="5" s="1"/>
  <c r="Y26" i="5" s="1"/>
  <c r="AA26" i="5" s="1"/>
  <c r="U25" i="5"/>
  <c r="W25" i="5" s="1"/>
  <c r="Y25" i="5" s="1"/>
  <c r="AA25" i="5" s="1"/>
  <c r="U24" i="5"/>
  <c r="W24" i="5" s="1"/>
  <c r="Y24" i="5" s="1"/>
  <c r="AA24" i="5" s="1"/>
  <c r="U23" i="5"/>
  <c r="W23" i="5" s="1"/>
  <c r="Y23" i="5" s="1"/>
  <c r="AA23" i="5" s="1"/>
  <c r="U22" i="5"/>
  <c r="W22" i="5" s="1"/>
  <c r="Y22" i="5" s="1"/>
  <c r="AA22" i="5" s="1"/>
  <c r="U13" i="5"/>
  <c r="W13" i="5" s="1"/>
  <c r="Y13" i="5" s="1"/>
  <c r="AA13" i="5" s="1"/>
  <c r="U11" i="5"/>
  <c r="W11" i="5" s="1"/>
  <c r="Y11" i="5" s="1"/>
  <c r="AA11" i="5" s="1"/>
  <c r="U10" i="5"/>
  <c r="W10" i="5" s="1"/>
  <c r="Y10" i="5" s="1"/>
  <c r="AA10" i="5" s="1"/>
  <c r="U9" i="5"/>
  <c r="W9" i="5" s="1"/>
  <c r="Y9" i="5" s="1"/>
  <c r="AA9" i="5" s="1"/>
  <c r="U8" i="5"/>
  <c r="W8" i="5" s="1"/>
  <c r="Y8" i="5" s="1"/>
  <c r="AA8" i="5" s="1"/>
  <c r="T6" i="5"/>
  <c r="AB30" i="5"/>
  <c r="E7" i="5"/>
  <c r="F7" i="5"/>
  <c r="E30" i="5"/>
  <c r="F30" i="5"/>
  <c r="E53" i="5"/>
  <c r="E52" i="5" s="1"/>
  <c r="E80" i="5"/>
  <c r="E88" i="5"/>
  <c r="E101" i="5"/>
  <c r="E106" i="5"/>
  <c r="F106" i="5"/>
  <c r="F77" i="5" s="1"/>
  <c r="E124" i="5"/>
  <c r="E119" i="5" s="1"/>
  <c r="E155" i="5"/>
  <c r="E160" i="5"/>
  <c r="E165" i="5"/>
  <c r="F165" i="5"/>
  <c r="E187" i="5"/>
  <c r="E190" i="5"/>
  <c r="E192" i="5"/>
  <c r="F192" i="5"/>
  <c r="F198" i="5"/>
  <c r="E204" i="5"/>
  <c r="F204" i="5"/>
  <c r="E208" i="5"/>
  <c r="E216" i="5"/>
  <c r="E219" i="5"/>
  <c r="E224" i="5"/>
  <c r="E226" i="5"/>
  <c r="E233" i="5"/>
  <c r="F233" i="5"/>
  <c r="E236" i="5"/>
  <c r="F246" i="5"/>
  <c r="E261" i="5"/>
  <c r="E263" i="5"/>
  <c r="F263" i="5"/>
  <c r="E265" i="5"/>
  <c r="E272" i="5"/>
  <c r="E270" i="5" s="1"/>
  <c r="E278" i="5"/>
  <c r="F278" i="5"/>
  <c r="E280" i="5"/>
  <c r="E283" i="5"/>
  <c r="F283" i="5"/>
  <c r="E287" i="5"/>
  <c r="E289" i="5"/>
  <c r="F289" i="5"/>
  <c r="W74" i="5" l="1"/>
  <c r="U73" i="5"/>
  <c r="R372" i="5"/>
  <c r="R371" i="5" s="1"/>
  <c r="P371" i="5"/>
  <c r="P64" i="5"/>
  <c r="P63" i="5" s="1"/>
  <c r="AA132" i="5"/>
  <c r="AA252" i="5"/>
  <c r="Y252" i="5"/>
  <c r="N63" i="5"/>
  <c r="R63" i="5"/>
  <c r="W27" i="5"/>
  <c r="W90" i="5"/>
  <c r="W97" i="5"/>
  <c r="Y98" i="5"/>
  <c r="W103" i="5"/>
  <c r="Y104" i="5"/>
  <c r="W275" i="5"/>
  <c r="Y276" i="5"/>
  <c r="W289" i="5"/>
  <c r="Y132" i="5"/>
  <c r="W132" i="5"/>
  <c r="W252" i="5"/>
  <c r="U59" i="5"/>
  <c r="W60" i="5"/>
  <c r="U120" i="5"/>
  <c r="W121" i="5"/>
  <c r="U185" i="5"/>
  <c r="W186" i="5"/>
  <c r="U214" i="5"/>
  <c r="W215" i="5"/>
  <c r="U369" i="5"/>
  <c r="U368" i="5" s="1"/>
  <c r="W370" i="5"/>
  <c r="T5" i="5"/>
  <c r="T4" i="5" s="1"/>
  <c r="U57" i="5"/>
  <c r="W58" i="5"/>
  <c r="U61" i="5"/>
  <c r="W62" i="5"/>
  <c r="U75" i="5"/>
  <c r="W76" i="5"/>
  <c r="U86" i="5"/>
  <c r="W87" i="5"/>
  <c r="U124" i="5"/>
  <c r="W125" i="5"/>
  <c r="U250" i="5"/>
  <c r="W251" i="5"/>
  <c r="U263" i="5"/>
  <c r="W264" i="5"/>
  <c r="U278" i="5"/>
  <c r="W279" i="5"/>
  <c r="U287" i="5"/>
  <c r="W288" i="5"/>
  <c r="U72" i="5"/>
  <c r="U90" i="5"/>
  <c r="U97" i="5"/>
  <c r="U103" i="5"/>
  <c r="U132" i="5"/>
  <c r="U275" i="5"/>
  <c r="U289" i="5"/>
  <c r="U27" i="5"/>
  <c r="E79" i="5"/>
  <c r="E78" i="5" s="1"/>
  <c r="U252" i="5"/>
  <c r="T242" i="5"/>
  <c r="E243" i="5"/>
  <c r="E242" i="5" s="1"/>
  <c r="F5" i="5"/>
  <c r="F4" i="5" s="1"/>
  <c r="E5" i="5"/>
  <c r="E4" i="5" s="1"/>
  <c r="T78" i="5"/>
  <c r="E154" i="5"/>
  <c r="E153" i="5" s="1"/>
  <c r="E6" i="5"/>
  <c r="F6" i="5"/>
  <c r="AD251" i="5"/>
  <c r="AD247" i="5"/>
  <c r="AD246" i="5" s="1"/>
  <c r="I246" i="5"/>
  <c r="H287" i="5"/>
  <c r="I287" i="5"/>
  <c r="S287" i="5"/>
  <c r="D152" i="5"/>
  <c r="H152" i="5" s="1"/>
  <c r="J152" i="5" s="1"/>
  <c r="L152" i="5" s="1"/>
  <c r="N152" i="5" s="1"/>
  <c r="P152" i="5" s="1"/>
  <c r="R152" i="5" s="1"/>
  <c r="J202" i="5"/>
  <c r="L202" i="5" s="1"/>
  <c r="N202" i="5" s="1"/>
  <c r="P202" i="5" s="1"/>
  <c r="R202" i="5" s="1"/>
  <c r="J200" i="5"/>
  <c r="L200" i="5" s="1"/>
  <c r="N200" i="5" s="1"/>
  <c r="P200" i="5" s="1"/>
  <c r="R200" i="5" s="1"/>
  <c r="J167" i="5"/>
  <c r="L167" i="5" s="1"/>
  <c r="N167" i="5" s="1"/>
  <c r="P167" i="5" s="1"/>
  <c r="R167" i="5" s="1"/>
  <c r="J168" i="5"/>
  <c r="L168" i="5" s="1"/>
  <c r="N168" i="5" s="1"/>
  <c r="P168" i="5" s="1"/>
  <c r="R168" i="5" s="1"/>
  <c r="J169" i="5"/>
  <c r="L169" i="5" s="1"/>
  <c r="N169" i="5" s="1"/>
  <c r="R169" i="5" s="1"/>
  <c r="J170" i="5"/>
  <c r="L170" i="5" s="1"/>
  <c r="N170" i="5" s="1"/>
  <c r="P170" i="5" s="1"/>
  <c r="R170" i="5" s="1"/>
  <c r="J171" i="5"/>
  <c r="L171" i="5" s="1"/>
  <c r="N171" i="5" s="1"/>
  <c r="P171" i="5" s="1"/>
  <c r="I369" i="5"/>
  <c r="I368" i="5" s="1"/>
  <c r="H369" i="5"/>
  <c r="H368" i="5" s="1"/>
  <c r="J370" i="5"/>
  <c r="L370" i="5" s="1"/>
  <c r="W73" i="5" l="1"/>
  <c r="T77" i="5"/>
  <c r="T379" i="5" s="1"/>
  <c r="R64" i="5"/>
  <c r="U119" i="5"/>
  <c r="Y289" i="5"/>
  <c r="AA289" i="5"/>
  <c r="Y275" i="5"/>
  <c r="AA276" i="5"/>
  <c r="AA275" i="5" s="1"/>
  <c r="Y103" i="5"/>
  <c r="AA104" i="5"/>
  <c r="AA103" i="5" s="1"/>
  <c r="Y97" i="5"/>
  <c r="AA98" i="5"/>
  <c r="AA97" i="5" s="1"/>
  <c r="Y90" i="5"/>
  <c r="AA90" i="5"/>
  <c r="Y27" i="5"/>
  <c r="AA27" i="5"/>
  <c r="W369" i="5"/>
  <c r="W368" i="5" s="1"/>
  <c r="Y370" i="5"/>
  <c r="W214" i="5"/>
  <c r="W185" i="5"/>
  <c r="Y186" i="5"/>
  <c r="W120" i="5"/>
  <c r="Y121" i="5"/>
  <c r="W59" i="5"/>
  <c r="Y60" i="5"/>
  <c r="L369" i="5"/>
  <c r="L368" i="5" s="1"/>
  <c r="N370" i="5"/>
  <c r="P370" i="5" s="1"/>
  <c r="R370" i="5" s="1"/>
  <c r="R369" i="5" s="1"/>
  <c r="R368" i="5" s="1"/>
  <c r="W287" i="5"/>
  <c r="Y288" i="5"/>
  <c r="W278" i="5"/>
  <c r="Y279" i="5"/>
  <c r="W263" i="5"/>
  <c r="Y264" i="5"/>
  <c r="W250" i="5"/>
  <c r="Y251" i="5"/>
  <c r="W124" i="5"/>
  <c r="Y125" i="5"/>
  <c r="W86" i="5"/>
  <c r="Y87" i="5"/>
  <c r="W75" i="5"/>
  <c r="W72" i="5" s="1"/>
  <c r="Y76" i="5"/>
  <c r="W61" i="5"/>
  <c r="Y62" i="5"/>
  <c r="W57" i="5"/>
  <c r="Y58" i="5"/>
  <c r="E77" i="5"/>
  <c r="E379" i="5" s="1"/>
  <c r="AF247" i="5"/>
  <c r="AF246" i="5" s="1"/>
  <c r="AD250" i="5"/>
  <c r="AF251" i="5"/>
  <c r="AC242" i="5"/>
  <c r="J369" i="5"/>
  <c r="J368" i="5" s="1"/>
  <c r="F379" i="5"/>
  <c r="I30" i="5"/>
  <c r="G30" i="5"/>
  <c r="C30" i="5"/>
  <c r="B30" i="5"/>
  <c r="J62" i="5"/>
  <c r="AA73" i="5" l="1"/>
  <c r="Y73" i="5"/>
  <c r="W119" i="5"/>
  <c r="Y57" i="5"/>
  <c r="AA58" i="5"/>
  <c r="AA57" i="5" s="1"/>
  <c r="Y61" i="5"/>
  <c r="AA62" i="5"/>
  <c r="AA61" i="5" s="1"/>
  <c r="Y75" i="5"/>
  <c r="Y72" i="5" s="1"/>
  <c r="AA76" i="5"/>
  <c r="AA75" i="5" s="1"/>
  <c r="AA72" i="5" s="1"/>
  <c r="Y86" i="5"/>
  <c r="AA87" i="5"/>
  <c r="AA86" i="5" s="1"/>
  <c r="Y124" i="5"/>
  <c r="AA125" i="5"/>
  <c r="AA124" i="5" s="1"/>
  <c r="Y250" i="5"/>
  <c r="AA251" i="5"/>
  <c r="AA250" i="5" s="1"/>
  <c r="Y263" i="5"/>
  <c r="AA264" i="5"/>
  <c r="AA263" i="5" s="1"/>
  <c r="Y278" i="5"/>
  <c r="AA279" i="5"/>
  <c r="AA278" i="5" s="1"/>
  <c r="Y287" i="5"/>
  <c r="AA288" i="5"/>
  <c r="AA287" i="5" s="1"/>
  <c r="Y59" i="5"/>
  <c r="AA60" i="5"/>
  <c r="AA59" i="5" s="1"/>
  <c r="Y120" i="5"/>
  <c r="Y119" i="5" s="1"/>
  <c r="AA121" i="5"/>
  <c r="AA120" i="5" s="1"/>
  <c r="AA119" i="5" s="1"/>
  <c r="Y185" i="5"/>
  <c r="AA186" i="5"/>
  <c r="AA185" i="5" s="1"/>
  <c r="Y214" i="5"/>
  <c r="AA214" i="5"/>
  <c r="Y369" i="5"/>
  <c r="Y368" i="5" s="1"/>
  <c r="AA370" i="5"/>
  <c r="AA369" i="5" s="1"/>
  <c r="AA368" i="5" s="1"/>
  <c r="N369" i="5"/>
  <c r="N368" i="5" s="1"/>
  <c r="P369" i="5"/>
  <c r="P368" i="5" s="1"/>
  <c r="AF250" i="5"/>
  <c r="AH251" i="5"/>
  <c r="AH247" i="5"/>
  <c r="AH246" i="5" s="1"/>
  <c r="J61" i="5"/>
  <c r="L62" i="5"/>
  <c r="J114" i="5"/>
  <c r="L114" i="5" s="1"/>
  <c r="N114" i="5" s="1"/>
  <c r="P114" i="5" s="1"/>
  <c r="R114" i="5" s="1"/>
  <c r="L61" i="5" l="1"/>
  <c r="N62" i="5"/>
  <c r="AJ247" i="5"/>
  <c r="AJ246" i="5" s="1"/>
  <c r="AH250" i="5"/>
  <c r="AJ251" i="5"/>
  <c r="J44" i="5"/>
  <c r="L44" i="5" s="1"/>
  <c r="N44" i="5" s="1"/>
  <c r="J45" i="5"/>
  <c r="L45" i="5" s="1"/>
  <c r="N45" i="5" s="1"/>
  <c r="J46" i="5"/>
  <c r="L46" i="5" s="1"/>
  <c r="N46" i="5" s="1"/>
  <c r="J47" i="5"/>
  <c r="L47" i="5" s="1"/>
  <c r="N47" i="5" s="1"/>
  <c r="J48" i="5"/>
  <c r="L48" i="5" s="1"/>
  <c r="N48" i="5" s="1"/>
  <c r="J49" i="5"/>
  <c r="L49" i="5" s="1"/>
  <c r="N49" i="5" s="1"/>
  <c r="J50" i="5"/>
  <c r="L50" i="5" s="1"/>
  <c r="N50" i="5" s="1"/>
  <c r="J51" i="5"/>
  <c r="L51" i="5" s="1"/>
  <c r="N51" i="5" s="1"/>
  <c r="J43" i="5"/>
  <c r="L43" i="5" s="1"/>
  <c r="N43" i="5" s="1"/>
  <c r="P43" i="5" l="1"/>
  <c r="R43" i="5" s="1"/>
  <c r="P50" i="5"/>
  <c r="R50" i="5" s="1"/>
  <c r="P48" i="5"/>
  <c r="R48" i="5" s="1"/>
  <c r="P46" i="5"/>
  <c r="R46" i="5" s="1"/>
  <c r="P44" i="5"/>
  <c r="R44" i="5" s="1"/>
  <c r="P62" i="5"/>
  <c r="P61" i="5" s="1"/>
  <c r="P51" i="5"/>
  <c r="R51" i="5" s="1"/>
  <c r="P49" i="5"/>
  <c r="R49" i="5" s="1"/>
  <c r="P47" i="5"/>
  <c r="R47" i="5" s="1"/>
  <c r="P45" i="5"/>
  <c r="R45" i="5" s="1"/>
  <c r="AJ250" i="5"/>
  <c r="AL251" i="5"/>
  <c r="AL250" i="5" s="1"/>
  <c r="AL247" i="5"/>
  <c r="AL246" i="5" s="1"/>
  <c r="N61" i="5"/>
  <c r="J41" i="5"/>
  <c r="L41" i="5" s="1"/>
  <c r="N41" i="5" s="1"/>
  <c r="P41" i="5" s="1"/>
  <c r="R41" i="5" s="1"/>
  <c r="J42" i="5"/>
  <c r="L42" i="5" s="1"/>
  <c r="N42" i="5" s="1"/>
  <c r="S120" i="5"/>
  <c r="S119" i="5" s="1"/>
  <c r="AB120" i="5"/>
  <c r="AB119" i="5" s="1"/>
  <c r="AC120" i="5"/>
  <c r="AC119" i="5" s="1"/>
  <c r="AC77" i="5" s="1"/>
  <c r="I120" i="5"/>
  <c r="P42" i="5" l="1"/>
  <c r="R42" i="5" s="1"/>
  <c r="R62" i="5"/>
  <c r="R61" i="5" s="1"/>
  <c r="I132" i="5"/>
  <c r="J29" i="5" l="1"/>
  <c r="L29" i="5" s="1"/>
  <c r="N29" i="5" s="1"/>
  <c r="P29" i="5" s="1"/>
  <c r="R29" i="5" s="1"/>
  <c r="J60" i="5"/>
  <c r="L60" i="5" s="1"/>
  <c r="I59" i="5"/>
  <c r="J58" i="5"/>
  <c r="I57" i="5"/>
  <c r="H57" i="5"/>
  <c r="I75" i="5"/>
  <c r="I72" i="5" s="1"/>
  <c r="J76" i="5"/>
  <c r="J59" i="5" l="1"/>
  <c r="L59" i="5"/>
  <c r="N60" i="5"/>
  <c r="J57" i="5"/>
  <c r="L58" i="5"/>
  <c r="J75" i="5"/>
  <c r="L76" i="5"/>
  <c r="I155" i="5"/>
  <c r="I160" i="5"/>
  <c r="I165" i="5"/>
  <c r="I190" i="5"/>
  <c r="I192" i="5"/>
  <c r="J197" i="5"/>
  <c r="L197" i="5" s="1"/>
  <c r="N197" i="5" s="1"/>
  <c r="P197" i="5" s="1"/>
  <c r="R197" i="5" s="1"/>
  <c r="S197" i="5"/>
  <c r="U197" i="5" s="1"/>
  <c r="W197" i="5" s="1"/>
  <c r="Y197" i="5" s="1"/>
  <c r="AA197" i="5" s="1"/>
  <c r="I198" i="5"/>
  <c r="I204" i="5"/>
  <c r="I208" i="5"/>
  <c r="I214" i="5"/>
  <c r="I216" i="5"/>
  <c r="P60" i="5" l="1"/>
  <c r="P59" i="5" s="1"/>
  <c r="N59" i="5"/>
  <c r="L75" i="5"/>
  <c r="N76" i="5"/>
  <c r="L57" i="5"/>
  <c r="N58" i="5"/>
  <c r="I233" i="5"/>
  <c r="I236" i="5"/>
  <c r="J14" i="5"/>
  <c r="L14" i="5" s="1"/>
  <c r="N14" i="5" s="1"/>
  <c r="P14" i="5" s="1"/>
  <c r="R14" i="5" s="1"/>
  <c r="J15" i="5"/>
  <c r="L15" i="5" s="1"/>
  <c r="N15" i="5" s="1"/>
  <c r="P15" i="5" s="1"/>
  <c r="R15" i="5" s="1"/>
  <c r="J16" i="5"/>
  <c r="L16" i="5" s="1"/>
  <c r="N16" i="5" s="1"/>
  <c r="P16" i="5" s="1"/>
  <c r="R16" i="5" s="1"/>
  <c r="J17" i="5"/>
  <c r="L17" i="5" s="1"/>
  <c r="N17" i="5" s="1"/>
  <c r="P17" i="5" s="1"/>
  <c r="R17" i="5" s="1"/>
  <c r="J18" i="5"/>
  <c r="L18" i="5" s="1"/>
  <c r="N18" i="5" s="1"/>
  <c r="P18" i="5" s="1"/>
  <c r="R18" i="5" s="1"/>
  <c r="J19" i="5"/>
  <c r="L19" i="5" s="1"/>
  <c r="N19" i="5" s="1"/>
  <c r="P19" i="5" s="1"/>
  <c r="R19" i="5" s="1"/>
  <c r="J20" i="5"/>
  <c r="L20" i="5" s="1"/>
  <c r="N20" i="5" s="1"/>
  <c r="P20" i="5" s="1"/>
  <c r="R20" i="5" s="1"/>
  <c r="J21" i="5"/>
  <c r="L21" i="5" s="1"/>
  <c r="N21" i="5" s="1"/>
  <c r="P21" i="5" s="1"/>
  <c r="R21" i="5" s="1"/>
  <c r="J22" i="5"/>
  <c r="L22" i="5" s="1"/>
  <c r="N22" i="5" s="1"/>
  <c r="P22" i="5" s="1"/>
  <c r="R22" i="5" s="1"/>
  <c r="J23" i="5"/>
  <c r="L23" i="5" s="1"/>
  <c r="N23" i="5" s="1"/>
  <c r="P23" i="5" s="1"/>
  <c r="R23" i="5" s="1"/>
  <c r="J24" i="5"/>
  <c r="L24" i="5" s="1"/>
  <c r="N24" i="5" s="1"/>
  <c r="P24" i="5" s="1"/>
  <c r="R24" i="5" s="1"/>
  <c r="J25" i="5"/>
  <c r="L25" i="5" s="1"/>
  <c r="N25" i="5" s="1"/>
  <c r="P25" i="5" s="1"/>
  <c r="R25" i="5" s="1"/>
  <c r="J26" i="5"/>
  <c r="L26" i="5" s="1"/>
  <c r="N26" i="5" s="1"/>
  <c r="P26" i="5" s="1"/>
  <c r="R26" i="5" s="1"/>
  <c r="J83" i="5"/>
  <c r="L83" i="5" s="1"/>
  <c r="N83" i="5" s="1"/>
  <c r="J84" i="5"/>
  <c r="L84" i="5" s="1"/>
  <c r="N84" i="5" s="1"/>
  <c r="J85" i="5"/>
  <c r="L85" i="5" s="1"/>
  <c r="N85" i="5" s="1"/>
  <c r="J98" i="5"/>
  <c r="L98" i="5" s="1"/>
  <c r="N98" i="5" s="1"/>
  <c r="P98" i="5" s="1"/>
  <c r="R98" i="5" s="1"/>
  <c r="J107" i="5"/>
  <c r="L107" i="5" s="1"/>
  <c r="J125" i="5"/>
  <c r="J127" i="5"/>
  <c r="L127" i="5" s="1"/>
  <c r="N127" i="5" s="1"/>
  <c r="P127" i="5" s="1"/>
  <c r="R127" i="5" s="1"/>
  <c r="J193" i="5"/>
  <c r="L193" i="5" s="1"/>
  <c r="N193" i="5" s="1"/>
  <c r="P193" i="5" s="1"/>
  <c r="R193" i="5" s="1"/>
  <c r="J194" i="5"/>
  <c r="L194" i="5" s="1"/>
  <c r="N194" i="5" s="1"/>
  <c r="P194" i="5" s="1"/>
  <c r="R194" i="5" s="1"/>
  <c r="J195" i="5"/>
  <c r="L195" i="5" s="1"/>
  <c r="N195" i="5" s="1"/>
  <c r="P195" i="5" s="1"/>
  <c r="R195" i="5" s="1"/>
  <c r="J206" i="5"/>
  <c r="L206" i="5" s="1"/>
  <c r="N206" i="5" s="1"/>
  <c r="P206" i="5" s="1"/>
  <c r="R206" i="5" s="1"/>
  <c r="J213" i="5"/>
  <c r="L213" i="5" s="1"/>
  <c r="N213" i="5" s="1"/>
  <c r="P213" i="5" s="1"/>
  <c r="R213" i="5" s="1"/>
  <c r="J221" i="5"/>
  <c r="L221" i="5" s="1"/>
  <c r="N221" i="5" s="1"/>
  <c r="P221" i="5" s="1"/>
  <c r="R221" i="5" s="1"/>
  <c r="J225" i="5"/>
  <c r="J234" i="5"/>
  <c r="L234" i="5" s="1"/>
  <c r="N234" i="5" s="1"/>
  <c r="J241" i="5"/>
  <c r="L241" i="5" s="1"/>
  <c r="N241" i="5" s="1"/>
  <c r="P241" i="5" s="1"/>
  <c r="R241" i="5" s="1"/>
  <c r="J251" i="5"/>
  <c r="J253" i="5"/>
  <c r="L253" i="5" s="1"/>
  <c r="N253" i="5" s="1"/>
  <c r="P253" i="5" s="1"/>
  <c r="R253" i="5" s="1"/>
  <c r="J254" i="5"/>
  <c r="L254" i="5" s="1"/>
  <c r="N254" i="5" s="1"/>
  <c r="P254" i="5" s="1"/>
  <c r="R254" i="5" s="1"/>
  <c r="J255" i="5"/>
  <c r="L255" i="5" s="1"/>
  <c r="N255" i="5" s="1"/>
  <c r="P255" i="5" s="1"/>
  <c r="R255" i="5" s="1"/>
  <c r="J256" i="5"/>
  <c r="L256" i="5" s="1"/>
  <c r="N256" i="5" s="1"/>
  <c r="P256" i="5" s="1"/>
  <c r="R256" i="5" s="1"/>
  <c r="J257" i="5"/>
  <c r="L257" i="5" s="1"/>
  <c r="N257" i="5" s="1"/>
  <c r="P257" i="5" s="1"/>
  <c r="R257" i="5" s="1"/>
  <c r="J258" i="5"/>
  <c r="L258" i="5" s="1"/>
  <c r="N258" i="5" s="1"/>
  <c r="P258" i="5" s="1"/>
  <c r="R258" i="5" s="1"/>
  <c r="J259" i="5"/>
  <c r="L259" i="5" s="1"/>
  <c r="N259" i="5" s="1"/>
  <c r="P259" i="5" s="1"/>
  <c r="R259" i="5" s="1"/>
  <c r="J262" i="5"/>
  <c r="J276" i="5"/>
  <c r="J277" i="5"/>
  <c r="L277" i="5" s="1"/>
  <c r="N277" i="5" s="1"/>
  <c r="P277" i="5" s="1"/>
  <c r="R277" i="5" s="1"/>
  <c r="J281" i="5"/>
  <c r="J282" i="5"/>
  <c r="L282" i="5" s="1"/>
  <c r="N282" i="5" s="1"/>
  <c r="P282" i="5" s="1"/>
  <c r="R282" i="5" s="1"/>
  <c r="J288" i="5"/>
  <c r="J294" i="5"/>
  <c r="L294" i="5" s="1"/>
  <c r="N294" i="5" s="1"/>
  <c r="P294" i="5" s="1"/>
  <c r="R294" i="5" s="1"/>
  <c r="J295" i="5"/>
  <c r="L295" i="5" s="1"/>
  <c r="N295" i="5" s="1"/>
  <c r="P295" i="5" s="1"/>
  <c r="R295" i="5" s="1"/>
  <c r="J296" i="5"/>
  <c r="L296" i="5" s="1"/>
  <c r="N296" i="5" s="1"/>
  <c r="P296" i="5" s="1"/>
  <c r="R296" i="5" s="1"/>
  <c r="J298" i="5"/>
  <c r="L298" i="5" s="1"/>
  <c r="N298" i="5" s="1"/>
  <c r="P298" i="5" s="1"/>
  <c r="R298" i="5" s="1"/>
  <c r="J299" i="5"/>
  <c r="L299" i="5" s="1"/>
  <c r="N299" i="5" s="1"/>
  <c r="P299" i="5" s="1"/>
  <c r="R299" i="5" s="1"/>
  <c r="J300" i="5"/>
  <c r="L300" i="5" s="1"/>
  <c r="N300" i="5" s="1"/>
  <c r="P300" i="5" s="1"/>
  <c r="R300" i="5" s="1"/>
  <c r="J301" i="5"/>
  <c r="L301" i="5" s="1"/>
  <c r="N301" i="5" s="1"/>
  <c r="P301" i="5" s="1"/>
  <c r="R301" i="5" s="1"/>
  <c r="J303" i="5"/>
  <c r="L303" i="5" s="1"/>
  <c r="N303" i="5" s="1"/>
  <c r="P303" i="5" s="1"/>
  <c r="R303" i="5" s="1"/>
  <c r="J304" i="5"/>
  <c r="L304" i="5" s="1"/>
  <c r="N304" i="5" s="1"/>
  <c r="P304" i="5" s="1"/>
  <c r="R304" i="5" s="1"/>
  <c r="J305" i="5"/>
  <c r="L305" i="5" s="1"/>
  <c r="N305" i="5" s="1"/>
  <c r="P305" i="5" s="1"/>
  <c r="R305" i="5" s="1"/>
  <c r="J306" i="5"/>
  <c r="L306" i="5" s="1"/>
  <c r="N306" i="5" s="1"/>
  <c r="P306" i="5" s="1"/>
  <c r="R306" i="5" s="1"/>
  <c r="J307" i="5"/>
  <c r="L307" i="5" s="1"/>
  <c r="N307" i="5" s="1"/>
  <c r="P307" i="5" s="1"/>
  <c r="R307" i="5" s="1"/>
  <c r="J309" i="5"/>
  <c r="L309" i="5" s="1"/>
  <c r="N309" i="5" s="1"/>
  <c r="P309" i="5" s="1"/>
  <c r="R309" i="5" s="1"/>
  <c r="J310" i="5"/>
  <c r="L310" i="5" s="1"/>
  <c r="N310" i="5" s="1"/>
  <c r="P310" i="5" s="1"/>
  <c r="R310" i="5" s="1"/>
  <c r="J311" i="5"/>
  <c r="L311" i="5" s="1"/>
  <c r="N311" i="5" s="1"/>
  <c r="P311" i="5" s="1"/>
  <c r="R311" i="5" s="1"/>
  <c r="J312" i="5"/>
  <c r="L312" i="5" s="1"/>
  <c r="N312" i="5" s="1"/>
  <c r="P312" i="5" s="1"/>
  <c r="R312" i="5" s="1"/>
  <c r="J314" i="5"/>
  <c r="L314" i="5" s="1"/>
  <c r="N314" i="5" s="1"/>
  <c r="P314" i="5" s="1"/>
  <c r="R314" i="5" s="1"/>
  <c r="J315" i="5"/>
  <c r="L315" i="5" s="1"/>
  <c r="N315" i="5" s="1"/>
  <c r="P315" i="5" s="1"/>
  <c r="R315" i="5" s="1"/>
  <c r="J316" i="5"/>
  <c r="L316" i="5" s="1"/>
  <c r="N316" i="5" s="1"/>
  <c r="P316" i="5" s="1"/>
  <c r="R316" i="5" s="1"/>
  <c r="J318" i="5"/>
  <c r="L318" i="5" s="1"/>
  <c r="N318" i="5" s="1"/>
  <c r="P318" i="5" s="1"/>
  <c r="R318" i="5" s="1"/>
  <c r="J319" i="5"/>
  <c r="L319" i="5" s="1"/>
  <c r="N319" i="5" s="1"/>
  <c r="P319" i="5" s="1"/>
  <c r="R319" i="5" s="1"/>
  <c r="J320" i="5"/>
  <c r="L320" i="5" s="1"/>
  <c r="N320" i="5" s="1"/>
  <c r="P320" i="5" s="1"/>
  <c r="R320" i="5" s="1"/>
  <c r="J322" i="5"/>
  <c r="L322" i="5" s="1"/>
  <c r="N322" i="5" s="1"/>
  <c r="P322" i="5" s="1"/>
  <c r="R322" i="5" s="1"/>
  <c r="J323" i="5"/>
  <c r="L323" i="5" s="1"/>
  <c r="N323" i="5" s="1"/>
  <c r="P323" i="5" s="1"/>
  <c r="R323" i="5" s="1"/>
  <c r="J324" i="5"/>
  <c r="L324" i="5" s="1"/>
  <c r="N324" i="5" s="1"/>
  <c r="P324" i="5" s="1"/>
  <c r="R324" i="5" s="1"/>
  <c r="J326" i="5"/>
  <c r="L326" i="5" s="1"/>
  <c r="N326" i="5" s="1"/>
  <c r="P326" i="5" s="1"/>
  <c r="R326" i="5" s="1"/>
  <c r="J327" i="5"/>
  <c r="L327" i="5" s="1"/>
  <c r="N327" i="5" s="1"/>
  <c r="P327" i="5" s="1"/>
  <c r="R327" i="5" s="1"/>
  <c r="J328" i="5"/>
  <c r="L328" i="5" s="1"/>
  <c r="N328" i="5" s="1"/>
  <c r="P328" i="5" s="1"/>
  <c r="R328" i="5" s="1"/>
  <c r="J329" i="5"/>
  <c r="L329" i="5" s="1"/>
  <c r="N329" i="5" s="1"/>
  <c r="P329" i="5" s="1"/>
  <c r="R329" i="5" s="1"/>
  <c r="J331" i="5"/>
  <c r="L331" i="5" s="1"/>
  <c r="N331" i="5" s="1"/>
  <c r="P331" i="5" s="1"/>
  <c r="R331" i="5" s="1"/>
  <c r="J335" i="5"/>
  <c r="L335" i="5" s="1"/>
  <c r="N335" i="5" s="1"/>
  <c r="P335" i="5" s="1"/>
  <c r="J336" i="5"/>
  <c r="L336" i="5" s="1"/>
  <c r="N336" i="5" s="1"/>
  <c r="P336" i="5" s="1"/>
  <c r="R336" i="5" s="1"/>
  <c r="J338" i="5"/>
  <c r="L338" i="5" s="1"/>
  <c r="N338" i="5" s="1"/>
  <c r="P338" i="5" s="1"/>
  <c r="R338" i="5" s="1"/>
  <c r="J340" i="5"/>
  <c r="L340" i="5" s="1"/>
  <c r="N340" i="5" s="1"/>
  <c r="P340" i="5" s="1"/>
  <c r="R340" i="5" s="1"/>
  <c r="J341" i="5"/>
  <c r="L341" i="5" s="1"/>
  <c r="N341" i="5" s="1"/>
  <c r="P341" i="5" s="1"/>
  <c r="R341" i="5" s="1"/>
  <c r="J343" i="5"/>
  <c r="L343" i="5" s="1"/>
  <c r="N343" i="5" s="1"/>
  <c r="P343" i="5" s="1"/>
  <c r="J344" i="5"/>
  <c r="L344" i="5" s="1"/>
  <c r="N344" i="5" s="1"/>
  <c r="P344" i="5" s="1"/>
  <c r="R344" i="5" s="1"/>
  <c r="J350" i="5"/>
  <c r="J352" i="5"/>
  <c r="L352" i="5" s="1"/>
  <c r="N352" i="5" s="1"/>
  <c r="P352" i="5" s="1"/>
  <c r="R352" i="5" s="1"/>
  <c r="J353" i="5"/>
  <c r="L353" i="5" s="1"/>
  <c r="N353" i="5" s="1"/>
  <c r="P353" i="5" s="1"/>
  <c r="R353" i="5" s="1"/>
  <c r="J354" i="5"/>
  <c r="L354" i="5" s="1"/>
  <c r="N354" i="5" s="1"/>
  <c r="P354" i="5" s="1"/>
  <c r="R354" i="5" s="1"/>
  <c r="J356" i="5"/>
  <c r="L356" i="5" s="1"/>
  <c r="N356" i="5" s="1"/>
  <c r="P356" i="5" s="1"/>
  <c r="R356" i="5" s="1"/>
  <c r="J357" i="5"/>
  <c r="L357" i="5" s="1"/>
  <c r="N357" i="5" s="1"/>
  <c r="P357" i="5" s="1"/>
  <c r="R357" i="5" s="1"/>
  <c r="J359" i="5"/>
  <c r="L359" i="5" s="1"/>
  <c r="N359" i="5" s="1"/>
  <c r="P359" i="5" s="1"/>
  <c r="R359" i="5" s="1"/>
  <c r="J361" i="5"/>
  <c r="L361" i="5" s="1"/>
  <c r="N361" i="5" s="1"/>
  <c r="P361" i="5" s="1"/>
  <c r="R361" i="5" s="1"/>
  <c r="J362" i="5"/>
  <c r="L362" i="5" s="1"/>
  <c r="N362" i="5" s="1"/>
  <c r="P362" i="5" s="1"/>
  <c r="R362" i="5" s="1"/>
  <c r="J363" i="5"/>
  <c r="L363" i="5" s="1"/>
  <c r="N363" i="5" s="1"/>
  <c r="P363" i="5" s="1"/>
  <c r="R363" i="5" s="1"/>
  <c r="J365" i="5"/>
  <c r="L365" i="5" s="1"/>
  <c r="N365" i="5" s="1"/>
  <c r="P365" i="5" s="1"/>
  <c r="R365" i="5" s="1"/>
  <c r="I289" i="5"/>
  <c r="I263" i="5"/>
  <c r="I119" i="5"/>
  <c r="I79" i="5"/>
  <c r="I78" i="5" s="1"/>
  <c r="I52" i="5"/>
  <c r="I7" i="5"/>
  <c r="I6" i="5" s="1"/>
  <c r="P58" i="5" l="1"/>
  <c r="P57" i="5" s="1"/>
  <c r="P76" i="5"/>
  <c r="P75" i="5" s="1"/>
  <c r="R60" i="5"/>
  <c r="R59" i="5" s="1"/>
  <c r="I154" i="5"/>
  <c r="I153" i="5" s="1"/>
  <c r="R325" i="5"/>
  <c r="R360" i="5"/>
  <c r="R313" i="5"/>
  <c r="R302" i="5"/>
  <c r="R297" i="5"/>
  <c r="R321" i="5"/>
  <c r="R339" i="5"/>
  <c r="R355" i="5"/>
  <c r="R252" i="5"/>
  <c r="R351" i="5"/>
  <c r="R308" i="5"/>
  <c r="R293" i="5"/>
  <c r="P234" i="5"/>
  <c r="R234" i="5" s="1"/>
  <c r="P360" i="5"/>
  <c r="P351" i="5"/>
  <c r="P321" i="5"/>
  <c r="P313" i="5"/>
  <c r="P308" i="5"/>
  <c r="P293" i="5"/>
  <c r="P355" i="5"/>
  <c r="P339" i="5"/>
  <c r="P325" i="5"/>
  <c r="P317" i="5"/>
  <c r="R317" i="5" s="1"/>
  <c r="P302" i="5"/>
  <c r="P297" i="5"/>
  <c r="P252" i="5"/>
  <c r="N57" i="5"/>
  <c r="N75" i="5"/>
  <c r="N339" i="5"/>
  <c r="N360" i="5"/>
  <c r="N351" i="5"/>
  <c r="N321" i="5"/>
  <c r="N313" i="5"/>
  <c r="N308" i="5"/>
  <c r="N293" i="5"/>
  <c r="N107" i="5"/>
  <c r="P107" i="5" s="1"/>
  <c r="R107" i="5" s="1"/>
  <c r="N355" i="5"/>
  <c r="N325" i="5"/>
  <c r="N317" i="5"/>
  <c r="N302" i="5"/>
  <c r="N297" i="5"/>
  <c r="N252" i="5"/>
  <c r="J261" i="5"/>
  <c r="L262" i="5"/>
  <c r="J250" i="5"/>
  <c r="L251" i="5"/>
  <c r="J124" i="5"/>
  <c r="L125" i="5"/>
  <c r="L360" i="5"/>
  <c r="L351" i="5"/>
  <c r="L321" i="5"/>
  <c r="L313" i="5"/>
  <c r="L308" i="5"/>
  <c r="L293" i="5"/>
  <c r="J349" i="5"/>
  <c r="L350" i="5"/>
  <c r="J287" i="5"/>
  <c r="L288" i="5"/>
  <c r="J280" i="5"/>
  <c r="L281" i="5"/>
  <c r="J275" i="5"/>
  <c r="L276" i="5"/>
  <c r="J224" i="5"/>
  <c r="L225" i="5"/>
  <c r="L355" i="5"/>
  <c r="L339" i="5"/>
  <c r="L325" i="5"/>
  <c r="L317" i="5"/>
  <c r="L302" i="5"/>
  <c r="L297" i="5"/>
  <c r="L252" i="5"/>
  <c r="J308" i="5"/>
  <c r="J339" i="5"/>
  <c r="I5" i="5"/>
  <c r="I4" i="5" s="1"/>
  <c r="J252" i="5"/>
  <c r="J360" i="5"/>
  <c r="J355" i="5"/>
  <c r="J351" i="5"/>
  <c r="J321" i="5"/>
  <c r="J313" i="5"/>
  <c r="J293" i="5"/>
  <c r="J325" i="5"/>
  <c r="J317" i="5"/>
  <c r="J302" i="5"/>
  <c r="J297" i="5"/>
  <c r="I243" i="5"/>
  <c r="I242" i="5" s="1"/>
  <c r="I77" i="5" s="1"/>
  <c r="R76" i="5" l="1"/>
  <c r="R75" i="5" s="1"/>
  <c r="R58" i="5"/>
  <c r="R57" i="5" s="1"/>
  <c r="J347" i="5"/>
  <c r="I379" i="5"/>
  <c r="L224" i="5"/>
  <c r="N225" i="5"/>
  <c r="P225" i="5" s="1"/>
  <c r="R225" i="5" s="1"/>
  <c r="R224" i="5" s="1"/>
  <c r="L275" i="5"/>
  <c r="N276" i="5"/>
  <c r="P276" i="5" s="1"/>
  <c r="R276" i="5" s="1"/>
  <c r="R275" i="5" s="1"/>
  <c r="L280" i="5"/>
  <c r="N281" i="5"/>
  <c r="P281" i="5" s="1"/>
  <c r="R281" i="5" s="1"/>
  <c r="R280" i="5" s="1"/>
  <c r="L287" i="5"/>
  <c r="N288" i="5"/>
  <c r="P288" i="5" s="1"/>
  <c r="R288" i="5" s="1"/>
  <c r="R287" i="5" s="1"/>
  <c r="L349" i="5"/>
  <c r="L347" i="5" s="1"/>
  <c r="N350" i="5"/>
  <c r="P350" i="5" s="1"/>
  <c r="R350" i="5" s="1"/>
  <c r="R349" i="5" s="1"/>
  <c r="L124" i="5"/>
  <c r="N125" i="5"/>
  <c r="P125" i="5" s="1"/>
  <c r="R125" i="5" s="1"/>
  <c r="R124" i="5" s="1"/>
  <c r="L250" i="5"/>
  <c r="N251" i="5"/>
  <c r="P251" i="5" s="1"/>
  <c r="R251" i="5" s="1"/>
  <c r="R250" i="5" s="1"/>
  <c r="L261" i="5"/>
  <c r="N262" i="5"/>
  <c r="P262" i="5" s="1"/>
  <c r="R262" i="5" s="1"/>
  <c r="R261" i="5" s="1"/>
  <c r="C289" i="5"/>
  <c r="G289" i="5"/>
  <c r="D291" i="5"/>
  <c r="H291" i="5" s="1"/>
  <c r="J291" i="5" s="1"/>
  <c r="L291" i="5" s="1"/>
  <c r="N291" i="5" s="1"/>
  <c r="P291" i="5" s="1"/>
  <c r="D290" i="5"/>
  <c r="D285" i="5"/>
  <c r="H285" i="5" s="1"/>
  <c r="J285" i="5" s="1"/>
  <c r="L285" i="5" s="1"/>
  <c r="N285" i="5" s="1"/>
  <c r="P285" i="5" s="1"/>
  <c r="R285" i="5" s="1"/>
  <c r="D286" i="5"/>
  <c r="H286" i="5" s="1"/>
  <c r="J286" i="5" s="1"/>
  <c r="L286" i="5" s="1"/>
  <c r="N286" i="5" s="1"/>
  <c r="P286" i="5" s="1"/>
  <c r="R286" i="5" s="1"/>
  <c r="D284" i="5"/>
  <c r="H284" i="5" s="1"/>
  <c r="C283" i="5"/>
  <c r="G283" i="5"/>
  <c r="D129" i="5"/>
  <c r="H129" i="5" s="1"/>
  <c r="J129" i="5" s="1"/>
  <c r="L129" i="5" s="1"/>
  <c r="N129" i="5" s="1"/>
  <c r="P129" i="5" s="1"/>
  <c r="R129" i="5" s="1"/>
  <c r="G263" i="5"/>
  <c r="G278" i="5"/>
  <c r="C278" i="5"/>
  <c r="D279" i="5"/>
  <c r="D278" i="5" s="1"/>
  <c r="C263" i="5"/>
  <c r="D264" i="5"/>
  <c r="D263" i="5" s="1"/>
  <c r="G154" i="5"/>
  <c r="G153" i="5" s="1"/>
  <c r="G119" i="5"/>
  <c r="G79" i="5"/>
  <c r="G78" i="5" s="1"/>
  <c r="G72" i="5"/>
  <c r="G53" i="5"/>
  <c r="G52" i="5" s="1"/>
  <c r="G27" i="5"/>
  <c r="G7" i="5"/>
  <c r="G6" i="5" s="1"/>
  <c r="H273" i="5"/>
  <c r="H108" i="5"/>
  <c r="G106" i="5"/>
  <c r="H283" i="5" l="1"/>
  <c r="N261" i="5"/>
  <c r="P261" i="5"/>
  <c r="N250" i="5"/>
  <c r="P250" i="5"/>
  <c r="N124" i="5"/>
  <c r="P124" i="5"/>
  <c r="N349" i="5"/>
  <c r="N347" i="5" s="1"/>
  <c r="P349" i="5"/>
  <c r="N287" i="5"/>
  <c r="P287" i="5"/>
  <c r="N280" i="5"/>
  <c r="P280" i="5"/>
  <c r="N275" i="5"/>
  <c r="P275" i="5"/>
  <c r="N224" i="5"/>
  <c r="P224" i="5"/>
  <c r="J108" i="5"/>
  <c r="L108" i="5" s="1"/>
  <c r="J273" i="5"/>
  <c r="H272" i="5"/>
  <c r="H270" i="5" s="1"/>
  <c r="G243" i="5"/>
  <c r="G242" i="5" s="1"/>
  <c r="G77" i="5" s="1"/>
  <c r="H279" i="5"/>
  <c r="H278" i="5" s="1"/>
  <c r="D289" i="5"/>
  <c r="H264" i="5"/>
  <c r="D283" i="5"/>
  <c r="H290" i="5"/>
  <c r="J284" i="5"/>
  <c r="G5" i="5"/>
  <c r="G4" i="5" s="1"/>
  <c r="G379" i="5" s="1"/>
  <c r="S247" i="5"/>
  <c r="S246" i="5" s="1"/>
  <c r="C246" i="5"/>
  <c r="D247" i="5"/>
  <c r="H247" i="5" s="1"/>
  <c r="C160" i="5"/>
  <c r="D162" i="5"/>
  <c r="H162" i="5" s="1"/>
  <c r="J162" i="5" s="1"/>
  <c r="L162" i="5" s="1"/>
  <c r="N162" i="5" s="1"/>
  <c r="P162" i="5" s="1"/>
  <c r="R162" i="5" s="1"/>
  <c r="D136" i="5"/>
  <c r="H136" i="5" s="1"/>
  <c r="J136" i="5" s="1"/>
  <c r="L136" i="5" s="1"/>
  <c r="N136" i="5" s="1"/>
  <c r="P136" i="5" s="1"/>
  <c r="R136" i="5" s="1"/>
  <c r="D135" i="5"/>
  <c r="H135" i="5" s="1"/>
  <c r="J135" i="5" s="1"/>
  <c r="L135" i="5" s="1"/>
  <c r="N135" i="5" s="1"/>
  <c r="P135" i="5" s="1"/>
  <c r="R135" i="5" s="1"/>
  <c r="N108" i="5" l="1"/>
  <c r="P108" i="5" s="1"/>
  <c r="R108" i="5" s="1"/>
  <c r="J283" i="5"/>
  <c r="L284" i="5"/>
  <c r="J272" i="5"/>
  <c r="J270" i="5" s="1"/>
  <c r="L273" i="5"/>
  <c r="U247" i="5"/>
  <c r="U246" i="5" s="1"/>
  <c r="J247" i="5"/>
  <c r="H246" i="5"/>
  <c r="J279" i="5"/>
  <c r="J290" i="5"/>
  <c r="H289" i="5"/>
  <c r="J264" i="5"/>
  <c r="H263" i="5"/>
  <c r="D246" i="5"/>
  <c r="D131" i="5"/>
  <c r="H131" i="5" s="1"/>
  <c r="J131" i="5" s="1"/>
  <c r="L131" i="5" s="1"/>
  <c r="N131" i="5" s="1"/>
  <c r="P131" i="5" s="1"/>
  <c r="R131" i="5" s="1"/>
  <c r="L272" i="5" l="1"/>
  <c r="N273" i="5"/>
  <c r="P273" i="5" s="1"/>
  <c r="R273" i="5" s="1"/>
  <c r="R272" i="5" s="1"/>
  <c r="L283" i="5"/>
  <c r="N284" i="5"/>
  <c r="P284" i="5" s="1"/>
  <c r="R283" i="5" s="1"/>
  <c r="W247" i="5"/>
  <c r="W246" i="5" s="1"/>
  <c r="J263" i="5"/>
  <c r="L264" i="5"/>
  <c r="J289" i="5"/>
  <c r="L290" i="5"/>
  <c r="J278" i="5"/>
  <c r="L279" i="5"/>
  <c r="J246" i="5"/>
  <c r="L247" i="5"/>
  <c r="D130" i="5"/>
  <c r="H130" i="5" s="1"/>
  <c r="J130" i="5" s="1"/>
  <c r="L130" i="5" s="1"/>
  <c r="N130" i="5" s="1"/>
  <c r="P130" i="5" s="1"/>
  <c r="R130" i="5" s="1"/>
  <c r="N283" i="5" l="1"/>
  <c r="P283" i="5"/>
  <c r="N272" i="5"/>
  <c r="P272" i="5"/>
  <c r="L246" i="5"/>
  <c r="N247" i="5"/>
  <c r="P247" i="5" s="1"/>
  <c r="L278" i="5"/>
  <c r="N279" i="5"/>
  <c r="P279" i="5" s="1"/>
  <c r="R279" i="5" s="1"/>
  <c r="R278" i="5" s="1"/>
  <c r="L289" i="5"/>
  <c r="N290" i="5"/>
  <c r="P290" i="5" s="1"/>
  <c r="R290" i="5" s="1"/>
  <c r="R289" i="5" s="1"/>
  <c r="L263" i="5"/>
  <c r="N264" i="5"/>
  <c r="P264" i="5" s="1"/>
  <c r="R264" i="5" s="1"/>
  <c r="R263" i="5" s="1"/>
  <c r="Y247" i="5"/>
  <c r="Y246" i="5" s="1"/>
  <c r="D100" i="5"/>
  <c r="D97" i="5" s="1"/>
  <c r="C97" i="5"/>
  <c r="D87" i="5"/>
  <c r="H87" i="5" s="1"/>
  <c r="C90" i="5"/>
  <c r="C88" i="5"/>
  <c r="C86" i="5"/>
  <c r="C80" i="5"/>
  <c r="AD277" i="5"/>
  <c r="AF277" i="5" s="1"/>
  <c r="AH277" i="5" s="1"/>
  <c r="AJ277" i="5" s="1"/>
  <c r="AL277" i="5" s="1"/>
  <c r="AD276" i="5"/>
  <c r="AD273" i="5"/>
  <c r="AD272" i="5" s="1"/>
  <c r="AD258" i="5"/>
  <c r="AF258" i="5" s="1"/>
  <c r="AH258" i="5" s="1"/>
  <c r="AJ258" i="5" s="1"/>
  <c r="AL258" i="5" s="1"/>
  <c r="AD259" i="5"/>
  <c r="AF259" i="5" s="1"/>
  <c r="AH259" i="5" s="1"/>
  <c r="AJ259" i="5" s="1"/>
  <c r="AL259" i="5" s="1"/>
  <c r="AD255" i="5"/>
  <c r="AF255" i="5" s="1"/>
  <c r="AH255" i="5" s="1"/>
  <c r="AJ255" i="5" s="1"/>
  <c r="AL255" i="5" s="1"/>
  <c r="AD256" i="5"/>
  <c r="AF256" i="5" s="1"/>
  <c r="AH256" i="5" s="1"/>
  <c r="AJ256" i="5" s="1"/>
  <c r="AL256" i="5" s="1"/>
  <c r="AD257" i="5"/>
  <c r="AF257" i="5" s="1"/>
  <c r="AH257" i="5" s="1"/>
  <c r="AJ257" i="5" s="1"/>
  <c r="AL257" i="5" s="1"/>
  <c r="AD254" i="5"/>
  <c r="AF254" i="5" s="1"/>
  <c r="AH254" i="5" s="1"/>
  <c r="AJ254" i="5" s="1"/>
  <c r="AL254" i="5" s="1"/>
  <c r="AD253" i="5"/>
  <c r="AD150" i="5"/>
  <c r="AF150" i="5" s="1"/>
  <c r="AH150" i="5" s="1"/>
  <c r="AJ150" i="5" s="1"/>
  <c r="AL150" i="5" s="1"/>
  <c r="AD151" i="5"/>
  <c r="AF151" i="5" s="1"/>
  <c r="AH151" i="5" s="1"/>
  <c r="AJ151" i="5" s="1"/>
  <c r="AL151" i="5" s="1"/>
  <c r="AD149" i="5"/>
  <c r="AD125" i="5"/>
  <c r="AD121" i="5"/>
  <c r="AD114" i="5"/>
  <c r="AF114" i="5" s="1"/>
  <c r="AH114" i="5" s="1"/>
  <c r="AD112" i="5"/>
  <c r="AD102" i="5"/>
  <c r="AD100" i="5"/>
  <c r="AD87" i="5"/>
  <c r="AD36" i="5"/>
  <c r="AF36" i="5" s="1"/>
  <c r="AH36" i="5" s="1"/>
  <c r="AJ36" i="5" s="1"/>
  <c r="AL36" i="5" s="1"/>
  <c r="AD35" i="5"/>
  <c r="AF35" i="5" s="1"/>
  <c r="AH35" i="5" s="1"/>
  <c r="AJ35" i="5" s="1"/>
  <c r="AL35" i="5" s="1"/>
  <c r="R247" i="5" l="1"/>
  <c r="R246" i="5" s="1"/>
  <c r="P246" i="5"/>
  <c r="AD148" i="5"/>
  <c r="AL30" i="5"/>
  <c r="AA247" i="5"/>
  <c r="AA246" i="5" s="1"/>
  <c r="N263" i="5"/>
  <c r="P263" i="5"/>
  <c r="N289" i="5"/>
  <c r="P289" i="5"/>
  <c r="N278" i="5"/>
  <c r="P278" i="5"/>
  <c r="N246" i="5"/>
  <c r="AJ30" i="5"/>
  <c r="AH30" i="5"/>
  <c r="AF87" i="5"/>
  <c r="AD86" i="5"/>
  <c r="AF102" i="5"/>
  <c r="AD101" i="5"/>
  <c r="AF125" i="5"/>
  <c r="AD124" i="5"/>
  <c r="AF276" i="5"/>
  <c r="AD275" i="5"/>
  <c r="J87" i="5"/>
  <c r="H86" i="5"/>
  <c r="AF100" i="5"/>
  <c r="AD97" i="5"/>
  <c r="AF112" i="5"/>
  <c r="AD106" i="5"/>
  <c r="AF149" i="5"/>
  <c r="AF253" i="5"/>
  <c r="AH253" i="5" s="1"/>
  <c r="AD252" i="5"/>
  <c r="AF30" i="5"/>
  <c r="AD120" i="5"/>
  <c r="AF121" i="5"/>
  <c r="AF273" i="5"/>
  <c r="D86" i="5"/>
  <c r="H100" i="5"/>
  <c r="S102" i="5"/>
  <c r="S89" i="5"/>
  <c r="S84" i="5"/>
  <c r="U84" i="5" s="1"/>
  <c r="W84" i="5" s="1"/>
  <c r="Y84" i="5" s="1"/>
  <c r="S85" i="5"/>
  <c r="U85" i="5" s="1"/>
  <c r="W85" i="5" s="1"/>
  <c r="Y85" i="5" s="1"/>
  <c r="S83" i="5"/>
  <c r="S35" i="5"/>
  <c r="U35" i="5" s="1"/>
  <c r="W35" i="5" s="1"/>
  <c r="Y35" i="5" s="1"/>
  <c r="AA35" i="5" s="1"/>
  <c r="S36" i="5"/>
  <c r="U36" i="5" s="1"/>
  <c r="W36" i="5" s="1"/>
  <c r="Y36" i="5" s="1"/>
  <c r="AA36" i="5" s="1"/>
  <c r="S34" i="5"/>
  <c r="U34" i="5" s="1"/>
  <c r="W34" i="5" s="1"/>
  <c r="Y34" i="5" s="1"/>
  <c r="AA34" i="5" s="1"/>
  <c r="S31" i="5"/>
  <c r="U31" i="5" s="1"/>
  <c r="W31" i="5" s="1"/>
  <c r="Y31" i="5" s="1"/>
  <c r="AA31" i="5" s="1"/>
  <c r="S56" i="5"/>
  <c r="U56" i="5" s="1"/>
  <c r="W56" i="5" s="1"/>
  <c r="Y56" i="5" s="1"/>
  <c r="AA56" i="5" s="1"/>
  <c r="S54" i="5"/>
  <c r="AD119" i="5" l="1"/>
  <c r="AA30" i="5"/>
  <c r="AD243" i="5"/>
  <c r="Y30" i="5"/>
  <c r="AH252" i="5"/>
  <c r="AJ253" i="5"/>
  <c r="AF272" i="5"/>
  <c r="AH273" i="5"/>
  <c r="W30" i="5"/>
  <c r="AF120" i="5"/>
  <c r="AH121" i="5"/>
  <c r="AF252" i="5"/>
  <c r="AF148" i="5"/>
  <c r="AH149" i="5"/>
  <c r="AF106" i="5"/>
  <c r="AH112" i="5"/>
  <c r="AF97" i="5"/>
  <c r="AH100" i="5"/>
  <c r="AF275" i="5"/>
  <c r="AH276" i="5"/>
  <c r="AF124" i="5"/>
  <c r="AH125" i="5"/>
  <c r="AF101" i="5"/>
  <c r="AH102" i="5"/>
  <c r="AF86" i="5"/>
  <c r="AH87" i="5"/>
  <c r="J86" i="5"/>
  <c r="L87" i="5"/>
  <c r="U83" i="5"/>
  <c r="S80" i="5"/>
  <c r="S79" i="5" s="1"/>
  <c r="U102" i="5"/>
  <c r="S101" i="5"/>
  <c r="U89" i="5"/>
  <c r="S88" i="5"/>
  <c r="J100" i="5"/>
  <c r="H97" i="5"/>
  <c r="U54" i="5"/>
  <c r="S53" i="5"/>
  <c r="U30" i="5"/>
  <c r="S285" i="5"/>
  <c r="S282" i="5"/>
  <c r="U282" i="5" s="1"/>
  <c r="W282" i="5" s="1"/>
  <c r="Y282" i="5" s="1"/>
  <c r="AA282" i="5" s="1"/>
  <c r="S281" i="5"/>
  <c r="S273" i="5"/>
  <c r="S266" i="5"/>
  <c r="S265" i="5" s="1"/>
  <c r="S262" i="5"/>
  <c r="S150" i="5"/>
  <c r="U150" i="5" s="1"/>
  <c r="W150" i="5" s="1"/>
  <c r="Y150" i="5" s="1"/>
  <c r="AA150" i="5" s="1"/>
  <c r="S151" i="5"/>
  <c r="U151" i="5" s="1"/>
  <c r="W151" i="5" s="1"/>
  <c r="Y151" i="5" s="1"/>
  <c r="AA151" i="5" s="1"/>
  <c r="S149" i="5"/>
  <c r="S143" i="5"/>
  <c r="U143" i="5" s="1"/>
  <c r="W143" i="5" s="1"/>
  <c r="Y143" i="5" s="1"/>
  <c r="AA143" i="5" s="1"/>
  <c r="S141" i="5"/>
  <c r="S117" i="5"/>
  <c r="U117" i="5" s="1"/>
  <c r="W117" i="5" s="1"/>
  <c r="Y117" i="5" s="1"/>
  <c r="AA117" i="5" s="1"/>
  <c r="S116" i="5"/>
  <c r="U116" i="5" s="1"/>
  <c r="W116" i="5" s="1"/>
  <c r="Y116" i="5" s="1"/>
  <c r="AA116" i="5" s="1"/>
  <c r="S113" i="5"/>
  <c r="U113" i="5" s="1"/>
  <c r="W113" i="5" s="1"/>
  <c r="Y113" i="5" s="1"/>
  <c r="AA113" i="5" s="1"/>
  <c r="S114" i="5"/>
  <c r="U114" i="5" s="1"/>
  <c r="W114" i="5" s="1"/>
  <c r="Y114" i="5" s="1"/>
  <c r="AA114" i="5" s="1"/>
  <c r="S112" i="5"/>
  <c r="U112" i="5" s="1"/>
  <c r="W112" i="5" s="1"/>
  <c r="Y112" i="5" s="1"/>
  <c r="AA112" i="5" s="1"/>
  <c r="S109" i="5"/>
  <c r="AF119" i="5" l="1"/>
  <c r="AJ252" i="5"/>
  <c r="AL253" i="5"/>
  <c r="AL252" i="5" s="1"/>
  <c r="S148" i="5"/>
  <c r="S137" i="5"/>
  <c r="AH120" i="5"/>
  <c r="AJ121" i="5"/>
  <c r="L86" i="5"/>
  <c r="N87" i="5"/>
  <c r="P87" i="5" s="1"/>
  <c r="R87" i="5" s="1"/>
  <c r="R86" i="5" s="1"/>
  <c r="AH86" i="5"/>
  <c r="AJ87" i="5"/>
  <c r="AH101" i="5"/>
  <c r="AJ102" i="5"/>
  <c r="AH124" i="5"/>
  <c r="AJ125" i="5"/>
  <c r="AH275" i="5"/>
  <c r="AJ276" i="5"/>
  <c r="AH97" i="5"/>
  <c r="AJ100" i="5"/>
  <c r="AH106" i="5"/>
  <c r="AJ112" i="5"/>
  <c r="AH148" i="5"/>
  <c r="AJ149" i="5"/>
  <c r="AH272" i="5"/>
  <c r="AH243" i="5" s="1"/>
  <c r="AF243" i="5"/>
  <c r="U53" i="5"/>
  <c r="W54" i="5"/>
  <c r="U88" i="5"/>
  <c r="W89" i="5"/>
  <c r="U101" i="5"/>
  <c r="W102" i="5"/>
  <c r="U80" i="5"/>
  <c r="U79" i="5" s="1"/>
  <c r="W83" i="5"/>
  <c r="J97" i="5"/>
  <c r="L100" i="5"/>
  <c r="U109" i="5"/>
  <c r="S106" i="5"/>
  <c r="U266" i="5"/>
  <c r="U265" i="5" s="1"/>
  <c r="U281" i="5"/>
  <c r="S280" i="5"/>
  <c r="U262" i="5"/>
  <c r="S261" i="5"/>
  <c r="U141" i="5"/>
  <c r="U149" i="5"/>
  <c r="U285" i="5"/>
  <c r="S283" i="5"/>
  <c r="U273" i="5"/>
  <c r="S272" i="5"/>
  <c r="C6" i="5"/>
  <c r="AH119" i="5" l="1"/>
  <c r="AJ272" i="5"/>
  <c r="AL273" i="5"/>
  <c r="AL272" i="5" s="1"/>
  <c r="AJ148" i="5"/>
  <c r="AL149" i="5"/>
  <c r="AL148" i="5" s="1"/>
  <c r="AJ106" i="5"/>
  <c r="AL112" i="5"/>
  <c r="AL106" i="5" s="1"/>
  <c r="AJ97" i="5"/>
  <c r="AL100" i="5"/>
  <c r="AL97" i="5" s="1"/>
  <c r="AJ275" i="5"/>
  <c r="AL276" i="5"/>
  <c r="AL275" i="5" s="1"/>
  <c r="AJ124" i="5"/>
  <c r="AL125" i="5"/>
  <c r="AL124" i="5" s="1"/>
  <c r="AJ101" i="5"/>
  <c r="AL102" i="5"/>
  <c r="AL101" i="5" s="1"/>
  <c r="AJ86" i="5"/>
  <c r="AL87" i="5"/>
  <c r="AL86" i="5" s="1"/>
  <c r="AL79" i="5" s="1"/>
  <c r="AL78" i="5" s="1"/>
  <c r="AJ120" i="5"/>
  <c r="AL121" i="5"/>
  <c r="AL120" i="5" s="1"/>
  <c r="AL119" i="5" s="1"/>
  <c r="AH79" i="5"/>
  <c r="AH78" i="5" s="1"/>
  <c r="AJ79" i="5"/>
  <c r="AJ78" i="5" s="1"/>
  <c r="N86" i="5"/>
  <c r="P86" i="5"/>
  <c r="L97" i="5"/>
  <c r="N100" i="5"/>
  <c r="P100" i="5" s="1"/>
  <c r="R97" i="5" s="1"/>
  <c r="W80" i="5"/>
  <c r="W79" i="5" s="1"/>
  <c r="Y83" i="5"/>
  <c r="W101" i="5"/>
  <c r="Y102" i="5"/>
  <c r="W88" i="5"/>
  <c r="Y89" i="5"/>
  <c r="W53" i="5"/>
  <c r="W52" i="5" s="1"/>
  <c r="Y54" i="5"/>
  <c r="S243" i="5"/>
  <c r="U272" i="5"/>
  <c r="W273" i="5"/>
  <c r="U283" i="5"/>
  <c r="W285" i="5"/>
  <c r="U137" i="5"/>
  <c r="W141" i="5"/>
  <c r="U261" i="5"/>
  <c r="W262" i="5"/>
  <c r="U280" i="5"/>
  <c r="W281" i="5"/>
  <c r="W266" i="5"/>
  <c r="W265" i="5" s="1"/>
  <c r="U106" i="5"/>
  <c r="W109" i="5"/>
  <c r="U148" i="5"/>
  <c r="W149" i="5"/>
  <c r="D115" i="5"/>
  <c r="H115" i="5" s="1"/>
  <c r="J115" i="5" s="1"/>
  <c r="L115" i="5" s="1"/>
  <c r="N115" i="5" s="1"/>
  <c r="P115" i="5" s="1"/>
  <c r="R115" i="5" s="1"/>
  <c r="D116" i="5"/>
  <c r="H116" i="5" s="1"/>
  <c r="J116" i="5" s="1"/>
  <c r="L116" i="5" s="1"/>
  <c r="N116" i="5" s="1"/>
  <c r="P116" i="5" s="1"/>
  <c r="R116" i="5" s="1"/>
  <c r="D117" i="5"/>
  <c r="H117" i="5" s="1"/>
  <c r="J117" i="5" s="1"/>
  <c r="L117" i="5" s="1"/>
  <c r="N117" i="5" s="1"/>
  <c r="P117" i="5" s="1"/>
  <c r="R117" i="5" s="1"/>
  <c r="D109" i="5"/>
  <c r="H109" i="5" s="1"/>
  <c r="D110" i="5"/>
  <c r="H110" i="5" s="1"/>
  <c r="J110" i="5" s="1"/>
  <c r="L110" i="5" s="1"/>
  <c r="N110" i="5" s="1"/>
  <c r="P110" i="5" s="1"/>
  <c r="R110" i="5" s="1"/>
  <c r="D111" i="5"/>
  <c r="H111" i="5" s="1"/>
  <c r="J111" i="5" s="1"/>
  <c r="L111" i="5" s="1"/>
  <c r="N111" i="5" s="1"/>
  <c r="P111" i="5" s="1"/>
  <c r="R111" i="5" s="1"/>
  <c r="D112" i="5"/>
  <c r="H112" i="5" s="1"/>
  <c r="J112" i="5" s="1"/>
  <c r="L112" i="5" s="1"/>
  <c r="N112" i="5" s="1"/>
  <c r="P112" i="5" s="1"/>
  <c r="R112" i="5" s="1"/>
  <c r="D113" i="5"/>
  <c r="H113" i="5" s="1"/>
  <c r="D105" i="5"/>
  <c r="H105" i="5" s="1"/>
  <c r="J105" i="5" s="1"/>
  <c r="L105" i="5" s="1"/>
  <c r="N105" i="5" s="1"/>
  <c r="P105" i="5" s="1"/>
  <c r="R105" i="5" s="1"/>
  <c r="D104" i="5"/>
  <c r="H104" i="5" s="1"/>
  <c r="D102" i="5"/>
  <c r="H102" i="5" s="1"/>
  <c r="D92" i="5"/>
  <c r="H92" i="5" s="1"/>
  <c r="J92" i="5" s="1"/>
  <c r="L92" i="5" s="1"/>
  <c r="N92" i="5" s="1"/>
  <c r="P92" i="5" s="1"/>
  <c r="R92" i="5" s="1"/>
  <c r="D91" i="5"/>
  <c r="H91" i="5" s="1"/>
  <c r="D89" i="5"/>
  <c r="H89" i="5" s="1"/>
  <c r="D82" i="5"/>
  <c r="H82" i="5" s="1"/>
  <c r="J82" i="5" s="1"/>
  <c r="L82" i="5" s="1"/>
  <c r="N82" i="5" s="1"/>
  <c r="P82" i="5" s="1"/>
  <c r="R82" i="5" s="1"/>
  <c r="D81" i="5"/>
  <c r="H81" i="5" s="1"/>
  <c r="D74" i="5"/>
  <c r="H74" i="5" s="1"/>
  <c r="H72" i="5" s="1"/>
  <c r="D56" i="5"/>
  <c r="H56" i="5" s="1"/>
  <c r="J56" i="5" s="1"/>
  <c r="L56" i="5" s="1"/>
  <c r="N56" i="5" s="1"/>
  <c r="D54" i="5"/>
  <c r="H54" i="5" s="1"/>
  <c r="AD22" i="5"/>
  <c r="AD23" i="5"/>
  <c r="AF23" i="5" s="1"/>
  <c r="AH23" i="5" s="1"/>
  <c r="AJ23" i="5" s="1"/>
  <c r="AL23" i="5" s="1"/>
  <c r="AD24" i="5"/>
  <c r="AF24" i="5" s="1"/>
  <c r="AH24" i="5" s="1"/>
  <c r="AJ24" i="5" s="1"/>
  <c r="AL24" i="5" s="1"/>
  <c r="AD25" i="5"/>
  <c r="AF25" i="5" s="1"/>
  <c r="AH25" i="5" s="1"/>
  <c r="AJ25" i="5" s="1"/>
  <c r="AL25" i="5" s="1"/>
  <c r="AD26" i="5"/>
  <c r="AF26" i="5" s="1"/>
  <c r="AH26" i="5" s="1"/>
  <c r="AJ26" i="5" s="1"/>
  <c r="AL26" i="5" s="1"/>
  <c r="D9" i="5"/>
  <c r="H9" i="5" s="1"/>
  <c r="J9" i="5" s="1"/>
  <c r="L9" i="5" s="1"/>
  <c r="N9" i="5" s="1"/>
  <c r="P9" i="5" s="1"/>
  <c r="R9" i="5" s="1"/>
  <c r="D10" i="5"/>
  <c r="H10" i="5" s="1"/>
  <c r="J10" i="5" s="1"/>
  <c r="L10" i="5" s="1"/>
  <c r="N10" i="5" s="1"/>
  <c r="P10" i="5" s="1"/>
  <c r="R10" i="5" s="1"/>
  <c r="D11" i="5"/>
  <c r="H11" i="5" s="1"/>
  <c r="J11" i="5" s="1"/>
  <c r="L11" i="5" s="1"/>
  <c r="N11" i="5" s="1"/>
  <c r="P11" i="5" s="1"/>
  <c r="R11" i="5" s="1"/>
  <c r="D13" i="5"/>
  <c r="H13" i="5" s="1"/>
  <c r="J13" i="5" s="1"/>
  <c r="D8" i="5"/>
  <c r="H8" i="5" s="1"/>
  <c r="S15" i="5"/>
  <c r="U15" i="5" s="1"/>
  <c r="W15" i="5" s="1"/>
  <c r="Y15" i="5" s="1"/>
  <c r="AA15" i="5" s="1"/>
  <c r="S16" i="5"/>
  <c r="U16" i="5" s="1"/>
  <c r="W16" i="5" s="1"/>
  <c r="Y16" i="5" s="1"/>
  <c r="AA16" i="5" s="1"/>
  <c r="S17" i="5"/>
  <c r="U17" i="5" s="1"/>
  <c r="W17" i="5" s="1"/>
  <c r="Y17" i="5" s="1"/>
  <c r="AA17" i="5" s="1"/>
  <c r="S18" i="5"/>
  <c r="U18" i="5" s="1"/>
  <c r="W18" i="5" s="1"/>
  <c r="Y18" i="5" s="1"/>
  <c r="AA18" i="5" s="1"/>
  <c r="S19" i="5"/>
  <c r="U19" i="5" s="1"/>
  <c r="W19" i="5" s="1"/>
  <c r="Y19" i="5" s="1"/>
  <c r="AA19" i="5" s="1"/>
  <c r="S20" i="5"/>
  <c r="U20" i="5" s="1"/>
  <c r="W20" i="5" s="1"/>
  <c r="Y20" i="5" s="1"/>
  <c r="AA20" i="5" s="1"/>
  <c r="S21" i="5"/>
  <c r="U21" i="5" s="1"/>
  <c r="W21" i="5" s="1"/>
  <c r="Y21" i="5" s="1"/>
  <c r="AA21" i="5" s="1"/>
  <c r="S14" i="5"/>
  <c r="D150" i="5"/>
  <c r="H150" i="5" s="1"/>
  <c r="J150" i="5" s="1"/>
  <c r="L150" i="5" s="1"/>
  <c r="N150" i="5" s="1"/>
  <c r="P150" i="5" s="1"/>
  <c r="R150" i="5" s="1"/>
  <c r="D151" i="5"/>
  <c r="H151" i="5" s="1"/>
  <c r="J151" i="5" s="1"/>
  <c r="L151" i="5" s="1"/>
  <c r="N151" i="5" s="1"/>
  <c r="P151" i="5" s="1"/>
  <c r="R151" i="5" s="1"/>
  <c r="D149" i="5"/>
  <c r="D139" i="5"/>
  <c r="H139" i="5" s="1"/>
  <c r="J139" i="5" s="1"/>
  <c r="L139" i="5" s="1"/>
  <c r="N139" i="5" s="1"/>
  <c r="P139" i="5" s="1"/>
  <c r="D140" i="5"/>
  <c r="H140" i="5" s="1"/>
  <c r="J140" i="5" s="1"/>
  <c r="L140" i="5" s="1"/>
  <c r="N140" i="5" s="1"/>
  <c r="P140" i="5" s="1"/>
  <c r="D141" i="5"/>
  <c r="H141" i="5" s="1"/>
  <c r="J141" i="5" s="1"/>
  <c r="L141" i="5" s="1"/>
  <c r="N141" i="5" s="1"/>
  <c r="P141" i="5" s="1"/>
  <c r="D142" i="5"/>
  <c r="H142" i="5" s="1"/>
  <c r="J142" i="5" s="1"/>
  <c r="L142" i="5" s="1"/>
  <c r="N142" i="5" s="1"/>
  <c r="P142" i="5" s="1"/>
  <c r="D143" i="5"/>
  <c r="H143" i="5" s="1"/>
  <c r="J143" i="5" s="1"/>
  <c r="L143" i="5" s="1"/>
  <c r="N143" i="5" s="1"/>
  <c r="P143" i="5" s="1"/>
  <c r="D138" i="5"/>
  <c r="D134" i="5"/>
  <c r="H134" i="5" s="1"/>
  <c r="J134" i="5" s="1"/>
  <c r="L134" i="5" s="1"/>
  <c r="N134" i="5" s="1"/>
  <c r="P134" i="5" s="1"/>
  <c r="R134" i="5" s="1"/>
  <c r="D133" i="5"/>
  <c r="C27" i="5"/>
  <c r="D27" i="5" s="1"/>
  <c r="D28" i="5"/>
  <c r="H28" i="5" s="1"/>
  <c r="P56" i="5" l="1"/>
  <c r="R56" i="5" s="1"/>
  <c r="AJ119" i="5"/>
  <c r="AL243" i="5"/>
  <c r="Y53" i="5"/>
  <c r="Y52" i="5" s="1"/>
  <c r="AA54" i="5"/>
  <c r="AA53" i="5" s="1"/>
  <c r="AA52" i="5" s="1"/>
  <c r="Y88" i="5"/>
  <c r="AA89" i="5"/>
  <c r="AA88" i="5" s="1"/>
  <c r="Y101" i="5"/>
  <c r="AA102" i="5"/>
  <c r="AA101" i="5" s="1"/>
  <c r="Y80" i="5"/>
  <c r="Y79" i="5" s="1"/>
  <c r="Y78" i="5" s="1"/>
  <c r="AA80" i="5"/>
  <c r="AJ243" i="5"/>
  <c r="W78" i="5"/>
  <c r="L13" i="5"/>
  <c r="N13" i="5" s="1"/>
  <c r="P13" i="5" s="1"/>
  <c r="R13" i="5" s="1"/>
  <c r="N97" i="5"/>
  <c r="P97" i="5"/>
  <c r="W148" i="5"/>
  <c r="Y149" i="5"/>
  <c r="W106" i="5"/>
  <c r="Y109" i="5"/>
  <c r="Y265" i="5"/>
  <c r="U243" i="5"/>
  <c r="W280" i="5"/>
  <c r="Y281" i="5"/>
  <c r="W261" i="5"/>
  <c r="Y262" i="5"/>
  <c r="W137" i="5"/>
  <c r="Y141" i="5"/>
  <c r="W283" i="5"/>
  <c r="Y285" i="5"/>
  <c r="W272" i="5"/>
  <c r="Y273" i="5"/>
  <c r="D148" i="5"/>
  <c r="AF22" i="5"/>
  <c r="AD7" i="5"/>
  <c r="U14" i="5"/>
  <c r="S7" i="5"/>
  <c r="J8" i="5"/>
  <c r="H7" i="5"/>
  <c r="J91" i="5"/>
  <c r="H90" i="5"/>
  <c r="J102" i="5"/>
  <c r="H101" i="5"/>
  <c r="J81" i="5"/>
  <c r="H80" i="5"/>
  <c r="J89" i="5"/>
  <c r="H88" i="5"/>
  <c r="J104" i="5"/>
  <c r="H103" i="5"/>
  <c r="J109" i="5"/>
  <c r="L109" i="5" s="1"/>
  <c r="H106" i="5"/>
  <c r="J54" i="5"/>
  <c r="H53" i="5"/>
  <c r="H133" i="5"/>
  <c r="H132" i="5" s="1"/>
  <c r="D132" i="5"/>
  <c r="H138" i="5"/>
  <c r="H137" i="5" s="1"/>
  <c r="D137" i="5"/>
  <c r="H149" i="5"/>
  <c r="H148" i="5" s="1"/>
  <c r="J113" i="5"/>
  <c r="L113" i="5" s="1"/>
  <c r="N113" i="5" s="1"/>
  <c r="P113" i="5" s="1"/>
  <c r="R113" i="5" s="1"/>
  <c r="J28" i="5"/>
  <c r="H27" i="5"/>
  <c r="J133" i="5"/>
  <c r="J74" i="5"/>
  <c r="C5" i="5"/>
  <c r="S127" i="5"/>
  <c r="S128" i="5"/>
  <c r="U128" i="5" s="1"/>
  <c r="W128" i="5" s="1"/>
  <c r="Y128" i="5" s="1"/>
  <c r="AA128" i="5" s="1"/>
  <c r="S129" i="5"/>
  <c r="U129" i="5" s="1"/>
  <c r="W129" i="5" s="1"/>
  <c r="Y129" i="5" s="1"/>
  <c r="AA129" i="5" s="1"/>
  <c r="D128" i="5"/>
  <c r="D33" i="5"/>
  <c r="H33" i="5" s="1"/>
  <c r="J33" i="5" s="1"/>
  <c r="L33" i="5" s="1"/>
  <c r="N33" i="5" s="1"/>
  <c r="P33" i="5" s="1"/>
  <c r="R33" i="5" s="1"/>
  <c r="D32" i="5"/>
  <c r="H32" i="5" s="1"/>
  <c r="D34" i="5"/>
  <c r="H34" i="5" s="1"/>
  <c r="J34" i="5" s="1"/>
  <c r="L34" i="5" s="1"/>
  <c r="N34" i="5" s="1"/>
  <c r="P34" i="5" s="1"/>
  <c r="R34" i="5" s="1"/>
  <c r="D35" i="5"/>
  <c r="H35" i="5" s="1"/>
  <c r="J35" i="5" s="1"/>
  <c r="L35" i="5" s="1"/>
  <c r="N35" i="5" s="1"/>
  <c r="P35" i="5" s="1"/>
  <c r="R35" i="5" s="1"/>
  <c r="D36" i="5"/>
  <c r="H36" i="5" s="1"/>
  <c r="J36" i="5" s="1"/>
  <c r="L36" i="5" s="1"/>
  <c r="N36" i="5" s="1"/>
  <c r="P36" i="5" s="1"/>
  <c r="R36" i="5" s="1"/>
  <c r="D37" i="5"/>
  <c r="H37" i="5" s="1"/>
  <c r="J37" i="5" s="1"/>
  <c r="L37" i="5" s="1"/>
  <c r="N37" i="5" s="1"/>
  <c r="P37" i="5" s="1"/>
  <c r="R37" i="5" s="1"/>
  <c r="D38" i="5"/>
  <c r="H38" i="5" s="1"/>
  <c r="J38" i="5" s="1"/>
  <c r="L38" i="5" s="1"/>
  <c r="N38" i="5" s="1"/>
  <c r="P38" i="5" s="1"/>
  <c r="R38" i="5" s="1"/>
  <c r="D39" i="5"/>
  <c r="H39" i="5" s="1"/>
  <c r="J39" i="5" s="1"/>
  <c r="L39" i="5" s="1"/>
  <c r="N39" i="5" s="1"/>
  <c r="P39" i="5" s="1"/>
  <c r="R39" i="5" s="1"/>
  <c r="D40" i="5"/>
  <c r="H40" i="5" s="1"/>
  <c r="J40" i="5" s="1"/>
  <c r="L40" i="5" s="1"/>
  <c r="N40" i="5" s="1"/>
  <c r="P40" i="5" s="1"/>
  <c r="R40" i="5" s="1"/>
  <c r="D31" i="5"/>
  <c r="D121" i="5"/>
  <c r="H121" i="5" s="1"/>
  <c r="AA79" i="5" l="1"/>
  <c r="AA78" i="5" s="1"/>
  <c r="Y272" i="5"/>
  <c r="AA273" i="5"/>
  <c r="AA272" i="5" s="1"/>
  <c r="Y283" i="5"/>
  <c r="AA285" i="5"/>
  <c r="AA283" i="5" s="1"/>
  <c r="Y137" i="5"/>
  <c r="AA141" i="5"/>
  <c r="AA137" i="5" s="1"/>
  <c r="Y261" i="5"/>
  <c r="AA262" i="5"/>
  <c r="AA261" i="5" s="1"/>
  <c r="Y280" i="5"/>
  <c r="AA281" i="5"/>
  <c r="AA280" i="5" s="1"/>
  <c r="AA265" i="5"/>
  <c r="Y106" i="5"/>
  <c r="AA109" i="5"/>
  <c r="AA106" i="5" s="1"/>
  <c r="Y148" i="5"/>
  <c r="AA149" i="5"/>
  <c r="AA148" i="5" s="1"/>
  <c r="N109" i="5"/>
  <c r="P109" i="5" s="1"/>
  <c r="R109" i="5" s="1"/>
  <c r="R106" i="5" s="1"/>
  <c r="L106" i="5"/>
  <c r="W243" i="5"/>
  <c r="U7" i="5"/>
  <c r="W14" i="5"/>
  <c r="AF7" i="5"/>
  <c r="AH22" i="5"/>
  <c r="J72" i="5"/>
  <c r="L74" i="5"/>
  <c r="J132" i="5"/>
  <c r="L133" i="5"/>
  <c r="J27" i="5"/>
  <c r="L28" i="5"/>
  <c r="J53" i="5"/>
  <c r="L54" i="5"/>
  <c r="J103" i="5"/>
  <c r="L104" i="5"/>
  <c r="J88" i="5"/>
  <c r="L89" i="5"/>
  <c r="J80" i="5"/>
  <c r="L81" i="5"/>
  <c r="J101" i="5"/>
  <c r="L102" i="5"/>
  <c r="J90" i="5"/>
  <c r="L91" i="5"/>
  <c r="J7" i="5"/>
  <c r="L8" i="5"/>
  <c r="J106" i="5"/>
  <c r="S126" i="5"/>
  <c r="U127" i="5"/>
  <c r="J138" i="5"/>
  <c r="H128" i="5"/>
  <c r="H126" i="5" s="1"/>
  <c r="D126" i="5"/>
  <c r="J149" i="5"/>
  <c r="H31" i="5"/>
  <c r="H30" i="5" s="1"/>
  <c r="D30" i="5"/>
  <c r="J32" i="5"/>
  <c r="L32" i="5" s="1"/>
  <c r="N32" i="5" s="1"/>
  <c r="P32" i="5" s="1"/>
  <c r="R32" i="5" s="1"/>
  <c r="J121" i="5"/>
  <c r="H120" i="5"/>
  <c r="AD144" i="5"/>
  <c r="AF144" i="5" s="1"/>
  <c r="AH144" i="5" s="1"/>
  <c r="AJ144" i="5" s="1"/>
  <c r="S147" i="5"/>
  <c r="U147" i="5" s="1"/>
  <c r="W147" i="5" s="1"/>
  <c r="S144" i="5"/>
  <c r="D147" i="5"/>
  <c r="H147" i="5" s="1"/>
  <c r="J147" i="5" s="1"/>
  <c r="L147" i="5" s="1"/>
  <c r="N147" i="5" s="1"/>
  <c r="D144" i="5"/>
  <c r="H144" i="5" s="1"/>
  <c r="J144" i="5" s="1"/>
  <c r="L144" i="5" s="1"/>
  <c r="N144" i="5" s="1"/>
  <c r="P144" i="5" s="1"/>
  <c r="AD297" i="5"/>
  <c r="AF297" i="5" s="1"/>
  <c r="AH297" i="5" s="1"/>
  <c r="AJ297" i="5" s="1"/>
  <c r="AL297" i="5" s="1"/>
  <c r="AD302" i="5"/>
  <c r="AF302" i="5" s="1"/>
  <c r="AH302" i="5" s="1"/>
  <c r="AJ302" i="5" s="1"/>
  <c r="AL302" i="5" s="1"/>
  <c r="AD308" i="5"/>
  <c r="AF308" i="5" s="1"/>
  <c r="AH308" i="5" s="1"/>
  <c r="AJ308" i="5" s="1"/>
  <c r="AL308" i="5" s="1"/>
  <c r="AD313" i="5"/>
  <c r="AF313" i="5" s="1"/>
  <c r="AH313" i="5" s="1"/>
  <c r="AJ313" i="5" s="1"/>
  <c r="AL313" i="5" s="1"/>
  <c r="AD317" i="5"/>
  <c r="AF317" i="5" s="1"/>
  <c r="AH317" i="5" s="1"/>
  <c r="AJ317" i="5" s="1"/>
  <c r="AL317" i="5" s="1"/>
  <c r="AD321" i="5"/>
  <c r="AF321" i="5" s="1"/>
  <c r="AH321" i="5" s="1"/>
  <c r="AJ321" i="5" s="1"/>
  <c r="AL321" i="5" s="1"/>
  <c r="AD325" i="5"/>
  <c r="AF325" i="5" s="1"/>
  <c r="AH325" i="5" s="1"/>
  <c r="AJ325" i="5" s="1"/>
  <c r="AL325" i="5" s="1"/>
  <c r="AD330" i="5"/>
  <c r="AF330" i="5" s="1"/>
  <c r="AH330" i="5" s="1"/>
  <c r="AJ330" i="5" s="1"/>
  <c r="AL330" i="5" s="1"/>
  <c r="AD334" i="5"/>
  <c r="AF334" i="5" s="1"/>
  <c r="AH334" i="5" s="1"/>
  <c r="AJ334" i="5" s="1"/>
  <c r="AL334" i="5" s="1"/>
  <c r="AD339" i="5"/>
  <c r="AF339" i="5" s="1"/>
  <c r="AH339" i="5" s="1"/>
  <c r="AJ339" i="5" s="1"/>
  <c r="AL339" i="5" s="1"/>
  <c r="AD342" i="5"/>
  <c r="AF342" i="5" s="1"/>
  <c r="AH342" i="5" s="1"/>
  <c r="AJ342" i="5" s="1"/>
  <c r="AL342" i="5" s="1"/>
  <c r="AD349" i="5"/>
  <c r="AF349" i="5" s="1"/>
  <c r="AD351" i="5"/>
  <c r="AF351" i="5" s="1"/>
  <c r="AH351" i="5" s="1"/>
  <c r="AJ351" i="5" s="1"/>
  <c r="AL351" i="5" s="1"/>
  <c r="AD355" i="5"/>
  <c r="AF355" i="5" s="1"/>
  <c r="AH355" i="5" s="1"/>
  <c r="AJ355" i="5" s="1"/>
  <c r="AL355" i="5" s="1"/>
  <c r="AD360" i="5"/>
  <c r="AF360" i="5" s="1"/>
  <c r="AH360" i="5" s="1"/>
  <c r="AJ360" i="5" s="1"/>
  <c r="AL360" i="5" s="1"/>
  <c r="AD293" i="5"/>
  <c r="S297" i="5"/>
  <c r="U297" i="5" s="1"/>
  <c r="W297" i="5" s="1"/>
  <c r="Y297" i="5" s="1"/>
  <c r="AA297" i="5" s="1"/>
  <c r="S302" i="5"/>
  <c r="U302" i="5" s="1"/>
  <c r="W302" i="5" s="1"/>
  <c r="Y302" i="5" s="1"/>
  <c r="AA302" i="5" s="1"/>
  <c r="S308" i="5"/>
  <c r="U308" i="5" s="1"/>
  <c r="W308" i="5" s="1"/>
  <c r="Y308" i="5" s="1"/>
  <c r="AA308" i="5" s="1"/>
  <c r="S313" i="5"/>
  <c r="U313" i="5" s="1"/>
  <c r="W313" i="5" s="1"/>
  <c r="Y313" i="5" s="1"/>
  <c r="AA313" i="5" s="1"/>
  <c r="S317" i="5"/>
  <c r="U317" i="5" s="1"/>
  <c r="W317" i="5" s="1"/>
  <c r="Y317" i="5" s="1"/>
  <c r="AA317" i="5" s="1"/>
  <c r="S321" i="5"/>
  <c r="U321" i="5" s="1"/>
  <c r="W321" i="5" s="1"/>
  <c r="Y321" i="5" s="1"/>
  <c r="AA321" i="5" s="1"/>
  <c r="S325" i="5"/>
  <c r="U325" i="5" s="1"/>
  <c r="W325" i="5" s="1"/>
  <c r="Y325" i="5" s="1"/>
  <c r="AA325" i="5" s="1"/>
  <c r="S330" i="5"/>
  <c r="U330" i="5" s="1"/>
  <c r="W330" i="5" s="1"/>
  <c r="Y330" i="5" s="1"/>
  <c r="AA330" i="5" s="1"/>
  <c r="S334" i="5"/>
  <c r="U334" i="5" s="1"/>
  <c r="W334" i="5" s="1"/>
  <c r="Y334" i="5" s="1"/>
  <c r="AA334" i="5" s="1"/>
  <c r="S339" i="5"/>
  <c r="U339" i="5" s="1"/>
  <c r="W339" i="5" s="1"/>
  <c r="Y339" i="5" s="1"/>
  <c r="AA339" i="5" s="1"/>
  <c r="S342" i="5"/>
  <c r="U342" i="5" s="1"/>
  <c r="W342" i="5" s="1"/>
  <c r="Y342" i="5" s="1"/>
  <c r="AA342" i="5" s="1"/>
  <c r="S349" i="5"/>
  <c r="U349" i="5" s="1"/>
  <c r="S351" i="5"/>
  <c r="U351" i="5" s="1"/>
  <c r="W351" i="5" s="1"/>
  <c r="Y351" i="5" s="1"/>
  <c r="AA351" i="5" s="1"/>
  <c r="S355" i="5"/>
  <c r="U355" i="5" s="1"/>
  <c r="W355" i="5" s="1"/>
  <c r="Y355" i="5" s="1"/>
  <c r="AA355" i="5" s="1"/>
  <c r="S360" i="5"/>
  <c r="U360" i="5" s="1"/>
  <c r="W360" i="5" s="1"/>
  <c r="Y360" i="5" s="1"/>
  <c r="AA360" i="5" s="1"/>
  <c r="S293" i="5"/>
  <c r="D360" i="5"/>
  <c r="D355" i="5"/>
  <c r="B351" i="5"/>
  <c r="D351" i="5" s="1"/>
  <c r="D347" i="5" s="1"/>
  <c r="D346" i="5"/>
  <c r="J346" i="5" s="1"/>
  <c r="L346" i="5" s="1"/>
  <c r="N346" i="5" s="1"/>
  <c r="P346" i="5" s="1"/>
  <c r="R346" i="5" s="1"/>
  <c r="D345" i="5"/>
  <c r="J345" i="5" s="1"/>
  <c r="L345" i="5" s="1"/>
  <c r="N345" i="5" s="1"/>
  <c r="C342" i="5"/>
  <c r="B339" i="5"/>
  <c r="D339" i="5" s="1"/>
  <c r="D337" i="5"/>
  <c r="C334" i="5"/>
  <c r="D333" i="5"/>
  <c r="J333" i="5" s="1"/>
  <c r="L333" i="5" s="1"/>
  <c r="N333" i="5" s="1"/>
  <c r="P333" i="5" s="1"/>
  <c r="R333" i="5" s="1"/>
  <c r="D332" i="5"/>
  <c r="J332" i="5" s="1"/>
  <c r="L332" i="5" s="1"/>
  <c r="N332" i="5" s="1"/>
  <c r="P332" i="5" s="1"/>
  <c r="R332" i="5" s="1"/>
  <c r="R330" i="5" s="1"/>
  <c r="C330" i="5"/>
  <c r="D325" i="5"/>
  <c r="B321" i="5"/>
  <c r="D321" i="5" s="1"/>
  <c r="B317" i="5"/>
  <c r="D317" i="5" s="1"/>
  <c r="B313" i="5"/>
  <c r="D313" i="5" s="1"/>
  <c r="B302" i="5"/>
  <c r="B297" i="5"/>
  <c r="Y243" i="5" l="1"/>
  <c r="R147" i="5"/>
  <c r="R144" i="5"/>
  <c r="S292" i="5"/>
  <c r="AF293" i="5"/>
  <c r="AH293" i="5" s="1"/>
  <c r="AJ293" i="5" s="1"/>
  <c r="AL293" i="5" s="1"/>
  <c r="AD292" i="5"/>
  <c r="W349" i="5"/>
  <c r="AH349" i="5"/>
  <c r="AF292" i="5"/>
  <c r="U144" i="5"/>
  <c r="W144" i="5" s="1"/>
  <c r="AA243" i="5"/>
  <c r="P345" i="5"/>
  <c r="R345" i="5" s="1"/>
  <c r="R342" i="5" s="1"/>
  <c r="N330" i="5"/>
  <c r="P330" i="5"/>
  <c r="N106" i="5"/>
  <c r="P106" i="5"/>
  <c r="N342" i="5"/>
  <c r="L7" i="5"/>
  <c r="L6" i="5" s="1"/>
  <c r="N8" i="5"/>
  <c r="P8" i="5" s="1"/>
  <c r="R8" i="5" s="1"/>
  <c r="R7" i="5" s="1"/>
  <c r="R6" i="5" s="1"/>
  <c r="L90" i="5"/>
  <c r="N91" i="5"/>
  <c r="P91" i="5" s="1"/>
  <c r="R91" i="5" s="1"/>
  <c r="R90" i="5" s="1"/>
  <c r="L101" i="5"/>
  <c r="N102" i="5"/>
  <c r="P102" i="5" s="1"/>
  <c r="R102" i="5" s="1"/>
  <c r="R101" i="5" s="1"/>
  <c r="L80" i="5"/>
  <c r="N81" i="5"/>
  <c r="P81" i="5" s="1"/>
  <c r="L88" i="5"/>
  <c r="N89" i="5"/>
  <c r="P89" i="5" s="1"/>
  <c r="R89" i="5" s="1"/>
  <c r="R88" i="5" s="1"/>
  <c r="L103" i="5"/>
  <c r="N104" i="5"/>
  <c r="P104" i="5" s="1"/>
  <c r="R104" i="5" s="1"/>
  <c r="R103" i="5" s="1"/>
  <c r="L53" i="5"/>
  <c r="L52" i="5" s="1"/>
  <c r="N54" i="5"/>
  <c r="L27" i="5"/>
  <c r="N28" i="5"/>
  <c r="P28" i="5" s="1"/>
  <c r="R28" i="5" s="1"/>
  <c r="R27" i="5" s="1"/>
  <c r="L132" i="5"/>
  <c r="N133" i="5"/>
  <c r="P133" i="5" s="1"/>
  <c r="R133" i="5" s="1"/>
  <c r="R132" i="5" s="1"/>
  <c r="L72" i="5"/>
  <c r="N74" i="5"/>
  <c r="AH7" i="5"/>
  <c r="AH6" i="5" s="1"/>
  <c r="AH5" i="5" s="1"/>
  <c r="AH4" i="5" s="1"/>
  <c r="AJ22" i="5"/>
  <c r="W7" i="5"/>
  <c r="W6" i="5" s="1"/>
  <c r="W5" i="5" s="1"/>
  <c r="W4" i="5" s="1"/>
  <c r="Y14" i="5"/>
  <c r="J31" i="5"/>
  <c r="L31" i="5" s="1"/>
  <c r="U126" i="5"/>
  <c r="W127" i="5"/>
  <c r="J120" i="5"/>
  <c r="L121" i="5"/>
  <c r="J148" i="5"/>
  <c r="L149" i="5"/>
  <c r="J137" i="5"/>
  <c r="L138" i="5"/>
  <c r="L330" i="5"/>
  <c r="L342" i="5"/>
  <c r="J330" i="5"/>
  <c r="J128" i="5"/>
  <c r="AF242" i="5"/>
  <c r="J342" i="5"/>
  <c r="B292" i="5"/>
  <c r="C292" i="5"/>
  <c r="U293" i="5"/>
  <c r="U292" i="5" s="1"/>
  <c r="D334" i="5"/>
  <c r="J337" i="5"/>
  <c r="D330" i="5"/>
  <c r="D342" i="5"/>
  <c r="B283" i="5"/>
  <c r="D267" i="5"/>
  <c r="H267" i="5" s="1"/>
  <c r="J267" i="5" s="1"/>
  <c r="L267" i="5" s="1"/>
  <c r="N267" i="5" s="1"/>
  <c r="P267" i="5" s="1"/>
  <c r="D266" i="5"/>
  <c r="H266" i="5" s="1"/>
  <c r="P74" i="5" l="1"/>
  <c r="P54" i="5"/>
  <c r="P53" i="5" s="1"/>
  <c r="P52" i="5" s="1"/>
  <c r="AL144" i="5"/>
  <c r="Y144" i="5"/>
  <c r="AA144" i="5" s="1"/>
  <c r="J30" i="5"/>
  <c r="AJ349" i="5"/>
  <c r="AH292" i="5"/>
  <c r="AH242" i="5" s="1"/>
  <c r="Y349" i="5"/>
  <c r="P342" i="5"/>
  <c r="Y7" i="5"/>
  <c r="Y6" i="5" s="1"/>
  <c r="AA14" i="5"/>
  <c r="AA7" i="5" s="1"/>
  <c r="AA6" i="5" s="1"/>
  <c r="AJ7" i="5"/>
  <c r="AJ6" i="5" s="1"/>
  <c r="AL22" i="5"/>
  <c r="AL7" i="5" s="1"/>
  <c r="AL6" i="5" s="1"/>
  <c r="P80" i="5"/>
  <c r="R80" i="5"/>
  <c r="R79" i="5" s="1"/>
  <c r="R78" i="5" s="1"/>
  <c r="N31" i="5"/>
  <c r="P31" i="5" s="1"/>
  <c r="N72" i="5"/>
  <c r="N132" i="5"/>
  <c r="P132" i="5"/>
  <c r="N27" i="5"/>
  <c r="P27" i="5"/>
  <c r="N53" i="5"/>
  <c r="N52" i="5" s="1"/>
  <c r="N103" i="5"/>
  <c r="P103" i="5"/>
  <c r="N88" i="5"/>
  <c r="P88" i="5"/>
  <c r="N80" i="5"/>
  <c r="N101" i="5"/>
  <c r="P101" i="5"/>
  <c r="N90" i="5"/>
  <c r="P90" i="5"/>
  <c r="N7" i="5"/>
  <c r="N6" i="5" s="1"/>
  <c r="P7" i="5"/>
  <c r="P6" i="5" s="1"/>
  <c r="L137" i="5"/>
  <c r="N138" i="5"/>
  <c r="P138" i="5" s="1"/>
  <c r="R137" i="5" s="1"/>
  <c r="L148" i="5"/>
  <c r="N149" i="5"/>
  <c r="P149" i="5" s="1"/>
  <c r="R149" i="5" s="1"/>
  <c r="R148" i="5" s="1"/>
  <c r="L120" i="5"/>
  <c r="L119" i="5" s="1"/>
  <c r="N121" i="5"/>
  <c r="P121" i="5" s="1"/>
  <c r="R121" i="5" s="1"/>
  <c r="R120" i="5" s="1"/>
  <c r="R119" i="5" s="1"/>
  <c r="W126" i="5"/>
  <c r="Y127" i="5"/>
  <c r="L30" i="5"/>
  <c r="L5" i="5" s="1"/>
  <c r="L4" i="5" s="1"/>
  <c r="N30" i="5"/>
  <c r="W293" i="5"/>
  <c r="W292" i="5" s="1"/>
  <c r="J334" i="5"/>
  <c r="J292" i="5" s="1"/>
  <c r="L337" i="5"/>
  <c r="J126" i="5"/>
  <c r="L128" i="5"/>
  <c r="J266" i="5"/>
  <c r="H265" i="5"/>
  <c r="D292" i="5"/>
  <c r="C272" i="5"/>
  <c r="C270" i="5" s="1"/>
  <c r="C265" i="5"/>
  <c r="D265" i="5"/>
  <c r="C120" i="5"/>
  <c r="AC6" i="5"/>
  <c r="AC5" i="5" s="1"/>
  <c r="P72" i="5" l="1"/>
  <c r="P73" i="5"/>
  <c r="R54" i="5"/>
  <c r="R53" i="5" s="1"/>
  <c r="R52" i="5" s="1"/>
  <c r="R74" i="5"/>
  <c r="AJ5" i="5"/>
  <c r="AJ4" i="5" s="1"/>
  <c r="Y5" i="5"/>
  <c r="Y4" i="5" s="1"/>
  <c r="AL5" i="5"/>
  <c r="AL4" i="5" s="1"/>
  <c r="AA5" i="5"/>
  <c r="AA4" i="5" s="1"/>
  <c r="AA349" i="5"/>
  <c r="AL349" i="5"/>
  <c r="AL292" i="5" s="1"/>
  <c r="AL242" i="5" s="1"/>
  <c r="AJ292" i="5"/>
  <c r="AJ242" i="5" s="1"/>
  <c r="Y126" i="5"/>
  <c r="AA127" i="5"/>
  <c r="AA126" i="5" s="1"/>
  <c r="P79" i="5"/>
  <c r="P78" i="5" s="1"/>
  <c r="P30" i="5"/>
  <c r="P5" i="5" s="1"/>
  <c r="R31" i="5"/>
  <c r="R30" i="5" s="1"/>
  <c r="N5" i="5"/>
  <c r="N4" i="5" s="1"/>
  <c r="N120" i="5"/>
  <c r="N119" i="5" s="1"/>
  <c r="P120" i="5"/>
  <c r="P119" i="5" s="1"/>
  <c r="N148" i="5"/>
  <c r="P148" i="5"/>
  <c r="N137" i="5"/>
  <c r="P137" i="5"/>
  <c r="L126" i="5"/>
  <c r="N128" i="5"/>
  <c r="P128" i="5" s="1"/>
  <c r="R128" i="5" s="1"/>
  <c r="R126" i="5" s="1"/>
  <c r="L334" i="5"/>
  <c r="L292" i="5" s="1"/>
  <c r="N337" i="5"/>
  <c r="P337" i="5" s="1"/>
  <c r="R337" i="5" s="1"/>
  <c r="R334" i="5" s="1"/>
  <c r="R292" i="5" s="1"/>
  <c r="W242" i="5"/>
  <c r="Y293" i="5"/>
  <c r="Y292" i="5" s="1"/>
  <c r="J265" i="5"/>
  <c r="L266" i="5"/>
  <c r="C243" i="5"/>
  <c r="C242" i="5" s="1"/>
  <c r="D272" i="5"/>
  <c r="D270" i="5" s="1"/>
  <c r="D120" i="5"/>
  <c r="C119" i="5"/>
  <c r="C4" i="5"/>
  <c r="AD237" i="5"/>
  <c r="AD241" i="5"/>
  <c r="AF241" i="5" s="1"/>
  <c r="AH241" i="5" s="1"/>
  <c r="AJ241" i="5" s="1"/>
  <c r="AL241" i="5" s="1"/>
  <c r="S237" i="5"/>
  <c r="AD235" i="5"/>
  <c r="AF235" i="5" s="1"/>
  <c r="AH235" i="5" s="1"/>
  <c r="AJ235" i="5" s="1"/>
  <c r="AL235" i="5" s="1"/>
  <c r="S235" i="5"/>
  <c r="U235" i="5" s="1"/>
  <c r="W235" i="5" s="1"/>
  <c r="Y235" i="5" s="1"/>
  <c r="AA235" i="5" s="1"/>
  <c r="S234" i="5"/>
  <c r="S232" i="5"/>
  <c r="AD225" i="5"/>
  <c r="S225" i="5"/>
  <c r="S221" i="5"/>
  <c r="U221" i="5" s="1"/>
  <c r="W221" i="5" s="1"/>
  <c r="Y221" i="5" s="1"/>
  <c r="AA221" i="5" s="1"/>
  <c r="S220" i="5"/>
  <c r="AD217" i="5"/>
  <c r="S217" i="5"/>
  <c r="AD213" i="5"/>
  <c r="AF213" i="5" s="1"/>
  <c r="AH213" i="5" s="1"/>
  <c r="AJ213" i="5" s="1"/>
  <c r="AL213" i="5" s="1"/>
  <c r="S213" i="5"/>
  <c r="U213" i="5" s="1"/>
  <c r="W213" i="5" s="1"/>
  <c r="Y213" i="5" s="1"/>
  <c r="AA213" i="5" s="1"/>
  <c r="AD206" i="5"/>
  <c r="S206" i="5"/>
  <c r="S207" i="5"/>
  <c r="U207" i="5" s="1"/>
  <c r="W207" i="5" s="1"/>
  <c r="Y207" i="5" s="1"/>
  <c r="AA207" i="5" s="1"/>
  <c r="S199" i="5"/>
  <c r="AD194" i="5"/>
  <c r="AF194" i="5" s="1"/>
  <c r="AH194" i="5" s="1"/>
  <c r="AJ194" i="5" s="1"/>
  <c r="AL194" i="5" s="1"/>
  <c r="AD193" i="5"/>
  <c r="S195" i="5"/>
  <c r="AD191" i="5"/>
  <c r="S191" i="5"/>
  <c r="S190" i="5" s="1"/>
  <c r="S189" i="5"/>
  <c r="U189" i="5" s="1"/>
  <c r="W189" i="5" s="1"/>
  <c r="Y189" i="5" s="1"/>
  <c r="AA189" i="5" s="1"/>
  <c r="S188" i="5"/>
  <c r="AD168" i="5"/>
  <c r="AD169" i="5"/>
  <c r="AF169" i="5" s="1"/>
  <c r="AH169" i="5" s="1"/>
  <c r="AJ169" i="5" s="1"/>
  <c r="AL169" i="5" s="1"/>
  <c r="AD175" i="5"/>
  <c r="AF175" i="5" s="1"/>
  <c r="AH175" i="5" s="1"/>
  <c r="AJ175" i="5" s="1"/>
  <c r="AL175" i="5" s="1"/>
  <c r="AD176" i="5"/>
  <c r="AF176" i="5" s="1"/>
  <c r="AH176" i="5" s="1"/>
  <c r="AJ176" i="5" s="1"/>
  <c r="AL176" i="5" s="1"/>
  <c r="AD183" i="5"/>
  <c r="AF183" i="5" s="1"/>
  <c r="AH183" i="5" s="1"/>
  <c r="AJ183" i="5" s="1"/>
  <c r="AL183" i="5" s="1"/>
  <c r="S170" i="5"/>
  <c r="U170" i="5" s="1"/>
  <c r="W170" i="5" s="1"/>
  <c r="Y170" i="5" s="1"/>
  <c r="AA170" i="5" s="1"/>
  <c r="S174" i="5"/>
  <c r="U174" i="5" s="1"/>
  <c r="W174" i="5" s="1"/>
  <c r="Y174" i="5" s="1"/>
  <c r="AA174" i="5" s="1"/>
  <c r="S175" i="5"/>
  <c r="U175" i="5" s="1"/>
  <c r="W175" i="5" s="1"/>
  <c r="Y175" i="5" s="1"/>
  <c r="AA175" i="5" s="1"/>
  <c r="S176" i="5"/>
  <c r="U176" i="5" s="1"/>
  <c r="W176" i="5" s="1"/>
  <c r="Y176" i="5" s="1"/>
  <c r="AA176" i="5" s="1"/>
  <c r="S183" i="5"/>
  <c r="U183" i="5" s="1"/>
  <c r="W183" i="5" s="1"/>
  <c r="Y183" i="5" s="1"/>
  <c r="AA183" i="5" s="1"/>
  <c r="S167" i="5"/>
  <c r="AD161" i="5"/>
  <c r="S161" i="5"/>
  <c r="AD157" i="5"/>
  <c r="AF157" i="5" s="1"/>
  <c r="AH157" i="5" s="1"/>
  <c r="AJ157" i="5" s="1"/>
  <c r="AL157" i="5" s="1"/>
  <c r="AD158" i="5"/>
  <c r="AF158" i="5" s="1"/>
  <c r="AH158" i="5" s="1"/>
  <c r="AJ158" i="5" s="1"/>
  <c r="AL158" i="5" s="1"/>
  <c r="AD159" i="5"/>
  <c r="AF159" i="5" s="1"/>
  <c r="AH159" i="5" s="1"/>
  <c r="AJ159" i="5" s="1"/>
  <c r="AL159" i="5" s="1"/>
  <c r="AD156" i="5"/>
  <c r="S158" i="5"/>
  <c r="U158" i="5" s="1"/>
  <c r="W158" i="5" s="1"/>
  <c r="Y158" i="5" s="1"/>
  <c r="AA158" i="5" s="1"/>
  <c r="S159" i="5"/>
  <c r="U159" i="5" s="1"/>
  <c r="W159" i="5" s="1"/>
  <c r="Y159" i="5" s="1"/>
  <c r="AA159" i="5" s="1"/>
  <c r="S157" i="5"/>
  <c r="D199" i="5"/>
  <c r="H199" i="5" s="1"/>
  <c r="C198" i="5"/>
  <c r="D238" i="5"/>
  <c r="H238" i="5" s="1"/>
  <c r="J238" i="5" s="1"/>
  <c r="L238" i="5" s="1"/>
  <c r="N238" i="5" s="1"/>
  <c r="D239" i="5"/>
  <c r="H239" i="5" s="1"/>
  <c r="J239" i="5" s="1"/>
  <c r="L239" i="5" s="1"/>
  <c r="N239" i="5" s="1"/>
  <c r="P239" i="5" s="1"/>
  <c r="R239" i="5" s="1"/>
  <c r="D240" i="5"/>
  <c r="H240" i="5" s="1"/>
  <c r="J240" i="5" s="1"/>
  <c r="L240" i="5" s="1"/>
  <c r="N240" i="5" s="1"/>
  <c r="P240" i="5" s="1"/>
  <c r="R240" i="5" s="1"/>
  <c r="D237" i="5"/>
  <c r="H237" i="5" s="1"/>
  <c r="C236" i="5"/>
  <c r="D235" i="5"/>
  <c r="H235" i="5" s="1"/>
  <c r="J235" i="5" s="1"/>
  <c r="L235" i="5" s="1"/>
  <c r="N235" i="5" s="1"/>
  <c r="C226" i="5"/>
  <c r="D229" i="5"/>
  <c r="H229" i="5" s="1"/>
  <c r="J229" i="5" s="1"/>
  <c r="L229" i="5" s="1"/>
  <c r="N229" i="5" s="1"/>
  <c r="P229" i="5" s="1"/>
  <c r="D230" i="5"/>
  <c r="H230" i="5" s="1"/>
  <c r="J230" i="5" s="1"/>
  <c r="L230" i="5" s="1"/>
  <c r="N230" i="5" s="1"/>
  <c r="P230" i="5" s="1"/>
  <c r="R230" i="5" s="1"/>
  <c r="D231" i="5"/>
  <c r="H231" i="5" s="1"/>
  <c r="J231" i="5" s="1"/>
  <c r="L231" i="5" s="1"/>
  <c r="N231" i="5" s="1"/>
  <c r="P231" i="5" s="1"/>
  <c r="R231" i="5" s="1"/>
  <c r="D228" i="5"/>
  <c r="H228" i="5" s="1"/>
  <c r="J228" i="5" s="1"/>
  <c r="L228" i="5" s="1"/>
  <c r="N228" i="5" s="1"/>
  <c r="P228" i="5" s="1"/>
  <c r="R228" i="5" s="1"/>
  <c r="D232" i="5"/>
  <c r="H232" i="5" s="1"/>
  <c r="J232" i="5" s="1"/>
  <c r="L232" i="5" s="1"/>
  <c r="N232" i="5" s="1"/>
  <c r="P232" i="5" s="1"/>
  <c r="R232" i="5" s="1"/>
  <c r="D227" i="5"/>
  <c r="H227" i="5" s="1"/>
  <c r="D222" i="5"/>
  <c r="H222" i="5" s="1"/>
  <c r="J222" i="5" s="1"/>
  <c r="L222" i="5" s="1"/>
  <c r="N222" i="5" s="1"/>
  <c r="P222" i="5" s="1"/>
  <c r="R222" i="5" s="1"/>
  <c r="D223" i="5"/>
  <c r="H223" i="5" s="1"/>
  <c r="J223" i="5" s="1"/>
  <c r="L223" i="5" s="1"/>
  <c r="N223" i="5" s="1"/>
  <c r="P223" i="5" s="1"/>
  <c r="R223" i="5" s="1"/>
  <c r="D220" i="5"/>
  <c r="H220" i="5" s="1"/>
  <c r="C219" i="5"/>
  <c r="D218" i="5"/>
  <c r="H218" i="5" s="1"/>
  <c r="J218" i="5" s="1"/>
  <c r="L218" i="5" s="1"/>
  <c r="N218" i="5" s="1"/>
  <c r="P218" i="5" s="1"/>
  <c r="R218" i="5" s="1"/>
  <c r="D217" i="5"/>
  <c r="H217" i="5" s="1"/>
  <c r="D215" i="5"/>
  <c r="H215" i="5" s="1"/>
  <c r="C208" i="5"/>
  <c r="D210" i="5"/>
  <c r="H210" i="5" s="1"/>
  <c r="J210" i="5" s="1"/>
  <c r="L210" i="5" s="1"/>
  <c r="N210" i="5" s="1"/>
  <c r="P210" i="5" s="1"/>
  <c r="R210" i="5" s="1"/>
  <c r="D209" i="5"/>
  <c r="H209" i="5" s="1"/>
  <c r="C204" i="5"/>
  <c r="D205" i="5"/>
  <c r="H205" i="5" s="1"/>
  <c r="D207" i="5"/>
  <c r="H207" i="5" s="1"/>
  <c r="J207" i="5" s="1"/>
  <c r="L207" i="5" s="1"/>
  <c r="N207" i="5" s="1"/>
  <c r="P207" i="5" s="1"/>
  <c r="R207" i="5" s="1"/>
  <c r="D203" i="5"/>
  <c r="H203" i="5" s="1"/>
  <c r="J203" i="5" s="1"/>
  <c r="L203" i="5" s="1"/>
  <c r="N203" i="5" s="1"/>
  <c r="P203" i="5" s="1"/>
  <c r="R203" i="5" s="1"/>
  <c r="C192" i="5"/>
  <c r="D196" i="5"/>
  <c r="H196" i="5" s="1"/>
  <c r="D191" i="5"/>
  <c r="H191" i="5" s="1"/>
  <c r="C190" i="5"/>
  <c r="D189" i="5"/>
  <c r="H189" i="5" s="1"/>
  <c r="J189" i="5" s="1"/>
  <c r="L189" i="5" s="1"/>
  <c r="N189" i="5" s="1"/>
  <c r="P189" i="5" s="1"/>
  <c r="R189" i="5" s="1"/>
  <c r="D188" i="5"/>
  <c r="H188" i="5" s="1"/>
  <c r="D186" i="5"/>
  <c r="H186" i="5" s="1"/>
  <c r="C165" i="5"/>
  <c r="R72" i="5" l="1"/>
  <c r="R73" i="5"/>
  <c r="R5" i="5"/>
  <c r="R4" i="5" s="1"/>
  <c r="P4" i="5"/>
  <c r="Y242" i="5"/>
  <c r="AA293" i="5"/>
  <c r="P235" i="5"/>
  <c r="N233" i="5"/>
  <c r="U234" i="5"/>
  <c r="W234" i="5" s="1"/>
  <c r="Y234" i="5" s="1"/>
  <c r="AA234" i="5" s="1"/>
  <c r="S233" i="5"/>
  <c r="N334" i="5"/>
  <c r="N292" i="5" s="1"/>
  <c r="P334" i="5"/>
  <c r="P292" i="5" s="1"/>
  <c r="N126" i="5"/>
  <c r="P126" i="5"/>
  <c r="L265" i="5"/>
  <c r="L243" i="5" s="1"/>
  <c r="L242" i="5" s="1"/>
  <c r="N266" i="5"/>
  <c r="P266" i="5" s="1"/>
  <c r="J215" i="5"/>
  <c r="H214" i="5"/>
  <c r="J220" i="5"/>
  <c r="H219" i="5"/>
  <c r="J237" i="5"/>
  <c r="H236" i="5"/>
  <c r="U157" i="5"/>
  <c r="S155" i="5"/>
  <c r="AF161" i="5"/>
  <c r="AD160" i="5"/>
  <c r="U188" i="5"/>
  <c r="S187" i="5"/>
  <c r="U195" i="5"/>
  <c r="S192" i="5"/>
  <c r="AF206" i="5"/>
  <c r="AD204" i="5"/>
  <c r="AF217" i="5"/>
  <c r="AD216" i="5"/>
  <c r="AF225" i="5"/>
  <c r="AD224" i="5"/>
  <c r="J186" i="5"/>
  <c r="H185" i="5"/>
  <c r="J191" i="5"/>
  <c r="H190" i="5"/>
  <c r="J188" i="5"/>
  <c r="H187" i="5"/>
  <c r="J196" i="5"/>
  <c r="H192" i="5"/>
  <c r="J205" i="5"/>
  <c r="H204" i="5"/>
  <c r="J209" i="5"/>
  <c r="H208" i="5"/>
  <c r="J217" i="5"/>
  <c r="H216" i="5"/>
  <c r="J227" i="5"/>
  <c r="H226" i="5"/>
  <c r="AF156" i="5"/>
  <c r="AD155" i="5"/>
  <c r="U161" i="5"/>
  <c r="S160" i="5"/>
  <c r="AF191" i="5"/>
  <c r="AD190" i="5"/>
  <c r="AF193" i="5"/>
  <c r="AD192" i="5"/>
  <c r="U206" i="5"/>
  <c r="S204" i="5"/>
  <c r="S208" i="5"/>
  <c r="AD208" i="5"/>
  <c r="U217" i="5"/>
  <c r="S216" i="5"/>
  <c r="U220" i="5"/>
  <c r="S219" i="5"/>
  <c r="U225" i="5"/>
  <c r="S224" i="5"/>
  <c r="U232" i="5"/>
  <c r="S226" i="5"/>
  <c r="U237" i="5"/>
  <c r="S236" i="5"/>
  <c r="AF237" i="5"/>
  <c r="AD236" i="5"/>
  <c r="S165" i="5"/>
  <c r="AD165" i="5"/>
  <c r="J199" i="5"/>
  <c r="H198" i="5"/>
  <c r="U167" i="5"/>
  <c r="AF168" i="5"/>
  <c r="U199" i="5"/>
  <c r="S198" i="5"/>
  <c r="U191" i="5"/>
  <c r="J243" i="5"/>
  <c r="J242" i="5" s="1"/>
  <c r="H243" i="5"/>
  <c r="H242" i="5" s="1"/>
  <c r="D119" i="5"/>
  <c r="H119" i="5" s="1"/>
  <c r="AC4" i="5"/>
  <c r="AC379" i="5" s="1"/>
  <c r="D174" i="5"/>
  <c r="H174" i="5" s="1"/>
  <c r="J174" i="5" s="1"/>
  <c r="L174" i="5" s="1"/>
  <c r="N174" i="5" s="1"/>
  <c r="P174" i="5" s="1"/>
  <c r="R174" i="5" s="1"/>
  <c r="D175" i="5"/>
  <c r="H175" i="5" s="1"/>
  <c r="J175" i="5" s="1"/>
  <c r="L175" i="5" s="1"/>
  <c r="N175" i="5" s="1"/>
  <c r="P175" i="5" s="1"/>
  <c r="R175" i="5" s="1"/>
  <c r="D176" i="5"/>
  <c r="H176" i="5" s="1"/>
  <c r="J176" i="5" s="1"/>
  <c r="L176" i="5" s="1"/>
  <c r="N176" i="5" s="1"/>
  <c r="P176" i="5" s="1"/>
  <c r="R176" i="5" s="1"/>
  <c r="D177" i="5"/>
  <c r="H177" i="5" s="1"/>
  <c r="J177" i="5" s="1"/>
  <c r="L177" i="5" s="1"/>
  <c r="N177" i="5" s="1"/>
  <c r="P177" i="5" s="1"/>
  <c r="R177" i="5" s="1"/>
  <c r="D179" i="5"/>
  <c r="H179" i="5" s="1"/>
  <c r="J179" i="5" s="1"/>
  <c r="L179" i="5" s="1"/>
  <c r="N179" i="5" s="1"/>
  <c r="P179" i="5" s="1"/>
  <c r="R179" i="5" s="1"/>
  <c r="D180" i="5"/>
  <c r="H180" i="5" s="1"/>
  <c r="J180" i="5" s="1"/>
  <c r="L180" i="5" s="1"/>
  <c r="N180" i="5" s="1"/>
  <c r="P180" i="5" s="1"/>
  <c r="R180" i="5" s="1"/>
  <c r="D181" i="5"/>
  <c r="H181" i="5" s="1"/>
  <c r="J181" i="5" s="1"/>
  <c r="L181" i="5" s="1"/>
  <c r="N181" i="5" s="1"/>
  <c r="P181" i="5" s="1"/>
  <c r="R181" i="5" s="1"/>
  <c r="D182" i="5"/>
  <c r="H182" i="5" s="1"/>
  <c r="J182" i="5" s="1"/>
  <c r="L182" i="5" s="1"/>
  <c r="N182" i="5" s="1"/>
  <c r="P182" i="5" s="1"/>
  <c r="D183" i="5"/>
  <c r="H183" i="5" s="1"/>
  <c r="J183" i="5" s="1"/>
  <c r="L183" i="5" s="1"/>
  <c r="N183" i="5" s="1"/>
  <c r="P183" i="5" s="1"/>
  <c r="R183" i="5" s="1"/>
  <c r="D184" i="5"/>
  <c r="H184" i="5" s="1"/>
  <c r="J184" i="5" s="1"/>
  <c r="L184" i="5" s="1"/>
  <c r="N184" i="5" s="1"/>
  <c r="P184" i="5" s="1"/>
  <c r="R184" i="5" s="1"/>
  <c r="D166" i="5"/>
  <c r="H166" i="5" s="1"/>
  <c r="D164" i="5"/>
  <c r="H164" i="5" s="1"/>
  <c r="J164" i="5" s="1"/>
  <c r="L164" i="5" s="1"/>
  <c r="N164" i="5" s="1"/>
  <c r="P164" i="5" s="1"/>
  <c r="R164" i="5" s="1"/>
  <c r="D161" i="5"/>
  <c r="H161" i="5" s="1"/>
  <c r="D157" i="5"/>
  <c r="H157" i="5" s="1"/>
  <c r="J157" i="5" s="1"/>
  <c r="L157" i="5" s="1"/>
  <c r="N157" i="5" s="1"/>
  <c r="P157" i="5" s="1"/>
  <c r="R157" i="5" s="1"/>
  <c r="D158" i="5"/>
  <c r="H158" i="5" s="1"/>
  <c r="J158" i="5" s="1"/>
  <c r="L158" i="5" s="1"/>
  <c r="N158" i="5" s="1"/>
  <c r="P158" i="5" s="1"/>
  <c r="R158" i="5" s="1"/>
  <c r="D159" i="5"/>
  <c r="H159" i="5" s="1"/>
  <c r="J159" i="5" s="1"/>
  <c r="L159" i="5" s="1"/>
  <c r="N159" i="5" s="1"/>
  <c r="P159" i="5" s="1"/>
  <c r="R159" i="5" s="1"/>
  <c r="D156" i="5"/>
  <c r="H156" i="5" s="1"/>
  <c r="C155" i="5"/>
  <c r="J119" i="5" l="1"/>
  <c r="AA292" i="5"/>
  <c r="AA242" i="5" s="1"/>
  <c r="R266" i="5"/>
  <c r="P265" i="5"/>
  <c r="P233" i="5"/>
  <c r="R233" i="5"/>
  <c r="N265" i="5"/>
  <c r="N243" i="5" s="1"/>
  <c r="N242" i="5" s="1"/>
  <c r="P243" i="5"/>
  <c r="P242" i="5" s="1"/>
  <c r="AF165" i="5"/>
  <c r="AH168" i="5"/>
  <c r="U190" i="5"/>
  <c r="W191" i="5"/>
  <c r="U198" i="5"/>
  <c r="W199" i="5"/>
  <c r="U165" i="5"/>
  <c r="W167" i="5"/>
  <c r="AF236" i="5"/>
  <c r="AH237" i="5"/>
  <c r="U236" i="5"/>
  <c r="W237" i="5"/>
  <c r="U226" i="5"/>
  <c r="W232" i="5"/>
  <c r="U224" i="5"/>
  <c r="W225" i="5"/>
  <c r="U219" i="5"/>
  <c r="W220" i="5"/>
  <c r="U216" i="5"/>
  <c r="W217" i="5"/>
  <c r="AF208" i="5"/>
  <c r="U208" i="5"/>
  <c r="U204" i="5"/>
  <c r="W206" i="5"/>
  <c r="AF192" i="5"/>
  <c r="AH193" i="5"/>
  <c r="AF190" i="5"/>
  <c r="AH191" i="5"/>
  <c r="U160" i="5"/>
  <c r="W161" i="5"/>
  <c r="AF155" i="5"/>
  <c r="AH156" i="5"/>
  <c r="AF224" i="5"/>
  <c r="AH225" i="5"/>
  <c r="AF216" i="5"/>
  <c r="AH217" i="5"/>
  <c r="AF204" i="5"/>
  <c r="AH206" i="5"/>
  <c r="U192" i="5"/>
  <c r="W195" i="5"/>
  <c r="U187" i="5"/>
  <c r="W188" i="5"/>
  <c r="AF160" i="5"/>
  <c r="AH161" i="5"/>
  <c r="U155" i="5"/>
  <c r="W157" i="5"/>
  <c r="J198" i="5"/>
  <c r="L199" i="5"/>
  <c r="J226" i="5"/>
  <c r="L227" i="5"/>
  <c r="J216" i="5"/>
  <c r="L217" i="5"/>
  <c r="J208" i="5"/>
  <c r="L209" i="5"/>
  <c r="J204" i="5"/>
  <c r="L205" i="5"/>
  <c r="J192" i="5"/>
  <c r="L196" i="5"/>
  <c r="J187" i="5"/>
  <c r="L188" i="5"/>
  <c r="J190" i="5"/>
  <c r="L191" i="5"/>
  <c r="J185" i="5"/>
  <c r="L186" i="5"/>
  <c r="J236" i="5"/>
  <c r="L237" i="5"/>
  <c r="J219" i="5"/>
  <c r="L220" i="5"/>
  <c r="J214" i="5"/>
  <c r="L215" i="5"/>
  <c r="J156" i="5"/>
  <c r="H155" i="5"/>
  <c r="J161" i="5"/>
  <c r="H160" i="5"/>
  <c r="H165" i="5"/>
  <c r="J166" i="5"/>
  <c r="C154" i="5"/>
  <c r="C153" i="5" s="1"/>
  <c r="S30" i="5"/>
  <c r="AD30" i="5"/>
  <c r="R265" i="5" l="1"/>
  <c r="R243" i="5" s="1"/>
  <c r="R242" i="5" s="1"/>
  <c r="L214" i="5"/>
  <c r="N215" i="5"/>
  <c r="P215" i="5" s="1"/>
  <c r="R215" i="5" s="1"/>
  <c r="R214" i="5" s="1"/>
  <c r="L219" i="5"/>
  <c r="N220" i="5"/>
  <c r="P220" i="5" s="1"/>
  <c r="R220" i="5" s="1"/>
  <c r="R219" i="5" s="1"/>
  <c r="L236" i="5"/>
  <c r="N237" i="5"/>
  <c r="P237" i="5" s="1"/>
  <c r="R237" i="5" s="1"/>
  <c r="R236" i="5" s="1"/>
  <c r="L185" i="5"/>
  <c r="N186" i="5"/>
  <c r="P186" i="5" s="1"/>
  <c r="R186" i="5" s="1"/>
  <c r="R185" i="5" s="1"/>
  <c r="L190" i="5"/>
  <c r="N191" i="5"/>
  <c r="P191" i="5" s="1"/>
  <c r="R191" i="5" s="1"/>
  <c r="R190" i="5" s="1"/>
  <c r="L187" i="5"/>
  <c r="N188" i="5"/>
  <c r="P188" i="5" s="1"/>
  <c r="R188" i="5" s="1"/>
  <c r="R187" i="5" s="1"/>
  <c r="L192" i="5"/>
  <c r="N196" i="5"/>
  <c r="P196" i="5" s="1"/>
  <c r="R196" i="5" s="1"/>
  <c r="R192" i="5" s="1"/>
  <c r="L204" i="5"/>
  <c r="N205" i="5"/>
  <c r="P205" i="5" s="1"/>
  <c r="R205" i="5" s="1"/>
  <c r="R204" i="5" s="1"/>
  <c r="L208" i="5"/>
  <c r="N209" i="5"/>
  <c r="P209" i="5" s="1"/>
  <c r="R209" i="5" s="1"/>
  <c r="R208" i="5" s="1"/>
  <c r="L216" i="5"/>
  <c r="N217" i="5"/>
  <c r="P217" i="5" s="1"/>
  <c r="R217" i="5" s="1"/>
  <c r="R216" i="5" s="1"/>
  <c r="L226" i="5"/>
  <c r="N227" i="5"/>
  <c r="P227" i="5" s="1"/>
  <c r="R227" i="5" s="1"/>
  <c r="R226" i="5" s="1"/>
  <c r="L198" i="5"/>
  <c r="N199" i="5"/>
  <c r="P199" i="5" s="1"/>
  <c r="R199" i="5" s="1"/>
  <c r="R198" i="5" s="1"/>
  <c r="W155" i="5"/>
  <c r="Y157" i="5"/>
  <c r="AH160" i="5"/>
  <c r="AJ161" i="5"/>
  <c r="W187" i="5"/>
  <c r="Y188" i="5"/>
  <c r="W192" i="5"/>
  <c r="Y195" i="5"/>
  <c r="AH204" i="5"/>
  <c r="AJ206" i="5"/>
  <c r="AH216" i="5"/>
  <c r="AJ217" i="5"/>
  <c r="AH224" i="5"/>
  <c r="AJ225" i="5"/>
  <c r="AH155" i="5"/>
  <c r="AJ156" i="5"/>
  <c r="W160" i="5"/>
  <c r="Y161" i="5"/>
  <c r="AH190" i="5"/>
  <c r="AJ191" i="5"/>
  <c r="AH192" i="5"/>
  <c r="AJ193" i="5"/>
  <c r="W204" i="5"/>
  <c r="Y206" i="5"/>
  <c r="W208" i="5"/>
  <c r="AH208" i="5"/>
  <c r="W216" i="5"/>
  <c r="Y217" i="5"/>
  <c r="W219" i="5"/>
  <c r="Y220" i="5"/>
  <c r="W224" i="5"/>
  <c r="Y225" i="5"/>
  <c r="W226" i="5"/>
  <c r="Y232" i="5"/>
  <c r="W236" i="5"/>
  <c r="Y237" i="5"/>
  <c r="AH236" i="5"/>
  <c r="AJ237" i="5"/>
  <c r="W165" i="5"/>
  <c r="Y167" i="5"/>
  <c r="W198" i="5"/>
  <c r="Y199" i="5"/>
  <c r="W190" i="5"/>
  <c r="Y191" i="5"/>
  <c r="AH165" i="5"/>
  <c r="AJ168" i="5"/>
  <c r="J160" i="5"/>
  <c r="L161" i="5"/>
  <c r="J155" i="5"/>
  <c r="L156" i="5"/>
  <c r="J165" i="5"/>
  <c r="L166" i="5"/>
  <c r="B7" i="5"/>
  <c r="AJ165" i="5" l="1"/>
  <c r="AL168" i="5"/>
  <c r="AL165" i="5" s="1"/>
  <c r="Y198" i="5"/>
  <c r="AA199" i="5"/>
  <c r="AA198" i="5" s="1"/>
  <c r="AJ236" i="5"/>
  <c r="AL237" i="5"/>
  <c r="AL236" i="5" s="1"/>
  <c r="Y224" i="5"/>
  <c r="AA225" i="5"/>
  <c r="AA224" i="5" s="1"/>
  <c r="Y216" i="5"/>
  <c r="AA217" i="5"/>
  <c r="AA216" i="5" s="1"/>
  <c r="Y208" i="5"/>
  <c r="AA208" i="5"/>
  <c r="AJ192" i="5"/>
  <c r="AL193" i="5"/>
  <c r="AL192" i="5" s="1"/>
  <c r="Y160" i="5"/>
  <c r="AA161" i="5"/>
  <c r="AA160" i="5" s="1"/>
  <c r="AJ224" i="5"/>
  <c r="AL225" i="5"/>
  <c r="AL224" i="5" s="1"/>
  <c r="AJ204" i="5"/>
  <c r="AL206" i="5"/>
  <c r="AL204" i="5" s="1"/>
  <c r="AJ160" i="5"/>
  <c r="AL161" i="5"/>
  <c r="AL160" i="5" s="1"/>
  <c r="Y190" i="5"/>
  <c r="AA191" i="5"/>
  <c r="AA190" i="5" s="1"/>
  <c r="Y165" i="5"/>
  <c r="AA167" i="5"/>
  <c r="AA165" i="5" s="1"/>
  <c r="Y236" i="5"/>
  <c r="AA237" i="5"/>
  <c r="AA236" i="5" s="1"/>
  <c r="Y226" i="5"/>
  <c r="AA232" i="5"/>
  <c r="AA226" i="5" s="1"/>
  <c r="Y219" i="5"/>
  <c r="AA220" i="5"/>
  <c r="AA219" i="5" s="1"/>
  <c r="AJ208" i="5"/>
  <c r="AL208" i="5"/>
  <c r="Y204" i="5"/>
  <c r="AA206" i="5"/>
  <c r="AA204" i="5" s="1"/>
  <c r="AJ190" i="5"/>
  <c r="AL191" i="5"/>
  <c r="AL190" i="5" s="1"/>
  <c r="AJ155" i="5"/>
  <c r="AL156" i="5"/>
  <c r="AL155" i="5" s="1"/>
  <c r="AJ216" i="5"/>
  <c r="AL217" i="5"/>
  <c r="AL216" i="5" s="1"/>
  <c r="Y192" i="5"/>
  <c r="AA195" i="5"/>
  <c r="AA192" i="5" s="1"/>
  <c r="Y187" i="5"/>
  <c r="AA188" i="5"/>
  <c r="AA187" i="5" s="1"/>
  <c r="Y155" i="5"/>
  <c r="AA157" i="5"/>
  <c r="AA155" i="5" s="1"/>
  <c r="N198" i="5"/>
  <c r="P198" i="5"/>
  <c r="N226" i="5"/>
  <c r="P226" i="5"/>
  <c r="N216" i="5"/>
  <c r="P216" i="5"/>
  <c r="N208" i="5"/>
  <c r="P208" i="5"/>
  <c r="N204" i="5"/>
  <c r="P204" i="5"/>
  <c r="N192" i="5"/>
  <c r="P192" i="5"/>
  <c r="N187" i="5"/>
  <c r="P187" i="5"/>
  <c r="N190" i="5"/>
  <c r="P190" i="5"/>
  <c r="N185" i="5"/>
  <c r="P185" i="5"/>
  <c r="N236" i="5"/>
  <c r="P236" i="5"/>
  <c r="N219" i="5"/>
  <c r="P219" i="5"/>
  <c r="N214" i="5"/>
  <c r="P214" i="5"/>
  <c r="L165" i="5"/>
  <c r="N166" i="5"/>
  <c r="P166" i="5" s="1"/>
  <c r="R165" i="5" s="1"/>
  <c r="L155" i="5"/>
  <c r="N156" i="5"/>
  <c r="P156" i="5" s="1"/>
  <c r="R156" i="5" s="1"/>
  <c r="R155" i="5" s="1"/>
  <c r="L160" i="5"/>
  <c r="N161" i="5"/>
  <c r="P161" i="5" s="1"/>
  <c r="AD6" i="5"/>
  <c r="AD5" i="5" s="1"/>
  <c r="AF6" i="5"/>
  <c r="S6" i="5"/>
  <c r="U6" i="5"/>
  <c r="D7" i="5"/>
  <c r="AB6" i="5"/>
  <c r="AB5" i="5" s="1"/>
  <c r="R161" i="5" l="1"/>
  <c r="R160" i="5" s="1"/>
  <c r="R154" i="5" s="1"/>
  <c r="R153" i="5" s="1"/>
  <c r="R77" i="5" s="1"/>
  <c r="P160" i="5"/>
  <c r="N160" i="5"/>
  <c r="N165" i="5"/>
  <c r="P165" i="5"/>
  <c r="N155" i="5"/>
  <c r="P155" i="5"/>
  <c r="AF5" i="5"/>
  <c r="AF4" i="5" s="1"/>
  <c r="D6" i="5"/>
  <c r="R379" i="5" l="1"/>
  <c r="J6" i="5"/>
  <c r="H6" i="5"/>
  <c r="B106" i="5" l="1"/>
  <c r="D106" i="5" s="1"/>
  <c r="B72" i="5"/>
  <c r="D72" i="5" s="1"/>
  <c r="B53" i="5"/>
  <c r="B5" i="5" s="1"/>
  <c r="B289" i="5"/>
  <c r="B278" i="5"/>
  <c r="B265" i="5"/>
  <c r="B263" i="5"/>
  <c r="AD242" i="5"/>
  <c r="AB242" i="5"/>
  <c r="B236" i="5"/>
  <c r="D236" i="5" s="1"/>
  <c r="AB233" i="5"/>
  <c r="B233" i="5"/>
  <c r="D233" i="5" s="1"/>
  <c r="H233" i="5" s="1"/>
  <c r="B226" i="5"/>
  <c r="D226" i="5" s="1"/>
  <c r="B219" i="5"/>
  <c r="D219" i="5" s="1"/>
  <c r="B216" i="5"/>
  <c r="D216" i="5" s="1"/>
  <c r="B214" i="5"/>
  <c r="D214" i="5" s="1"/>
  <c r="B208" i="5"/>
  <c r="D208" i="5" s="1"/>
  <c r="B204" i="5"/>
  <c r="D204" i="5" s="1"/>
  <c r="B198" i="5"/>
  <c r="D198" i="5" s="1"/>
  <c r="B192" i="5"/>
  <c r="D192" i="5" s="1"/>
  <c r="B190" i="5"/>
  <c r="D190" i="5" s="1"/>
  <c r="B187" i="5"/>
  <c r="D187" i="5" s="1"/>
  <c r="B185" i="5"/>
  <c r="D185" i="5" s="1"/>
  <c r="B165" i="5"/>
  <c r="D165" i="5" s="1"/>
  <c r="B160" i="5"/>
  <c r="D160" i="5" s="1"/>
  <c r="B155" i="5"/>
  <c r="D155" i="5" s="1"/>
  <c r="B90" i="5"/>
  <c r="D90" i="5" s="1"/>
  <c r="B88" i="5"/>
  <c r="D88" i="5" s="1"/>
  <c r="AB79" i="5"/>
  <c r="AD79" i="5" s="1"/>
  <c r="AF79" i="5" s="1"/>
  <c r="B80" i="5"/>
  <c r="B101" i="5"/>
  <c r="D101" i="5" s="1"/>
  <c r="B103" i="5"/>
  <c r="D103" i="5" s="1"/>
  <c r="B4" i="5" l="1"/>
  <c r="J233" i="5"/>
  <c r="H154" i="5"/>
  <c r="H153" i="5" s="1"/>
  <c r="AD233" i="5"/>
  <c r="AB154" i="5"/>
  <c r="AB153" i="5" s="1"/>
  <c r="U233" i="5"/>
  <c r="S154" i="5"/>
  <c r="S153" i="5" s="1"/>
  <c r="S242" i="5"/>
  <c r="U242" i="5"/>
  <c r="U52" i="5"/>
  <c r="D53" i="5"/>
  <c r="B79" i="5"/>
  <c r="B243" i="5"/>
  <c r="B154" i="5"/>
  <c r="AB78" i="5"/>
  <c r="S52" i="5"/>
  <c r="S5" i="5" s="1"/>
  <c r="S4" i="5" s="1"/>
  <c r="B52" i="5"/>
  <c r="D52" i="5" s="1"/>
  <c r="AB77" i="5" l="1"/>
  <c r="S77" i="5"/>
  <c r="U154" i="5"/>
  <c r="U153" i="5" s="1"/>
  <c r="W233" i="5"/>
  <c r="J154" i="5"/>
  <c r="J153" i="5" s="1"/>
  <c r="L233" i="5"/>
  <c r="AF233" i="5"/>
  <c r="AD154" i="5"/>
  <c r="AD153" i="5" s="1"/>
  <c r="U5" i="5"/>
  <c r="U4" i="5" s="1"/>
  <c r="AD78" i="5"/>
  <c r="J52" i="5"/>
  <c r="J5" i="5" s="1"/>
  <c r="H52" i="5"/>
  <c r="H5" i="5" s="1"/>
  <c r="AB4" i="5"/>
  <c r="AD4" i="5"/>
  <c r="S78" i="5"/>
  <c r="B78" i="5"/>
  <c r="D4" i="5"/>
  <c r="D5" i="5"/>
  <c r="B242" i="5"/>
  <c r="D242" i="5" s="1"/>
  <c r="D243" i="5"/>
  <c r="B153" i="5"/>
  <c r="D154" i="5"/>
  <c r="AD77" i="5" l="1"/>
  <c r="AB379" i="5"/>
  <c r="L154" i="5"/>
  <c r="L153" i="5" s="1"/>
  <c r="W154" i="5"/>
  <c r="W153" i="5" s="1"/>
  <c r="W77" i="5" s="1"/>
  <c r="Y233" i="5"/>
  <c r="AF154" i="5"/>
  <c r="AF153" i="5" s="1"/>
  <c r="AH233" i="5"/>
  <c r="U78" i="5"/>
  <c r="U77" i="5" s="1"/>
  <c r="AF78" i="5"/>
  <c r="J4" i="5"/>
  <c r="H4" i="5"/>
  <c r="D153" i="5"/>
  <c r="AF77" i="5" l="1"/>
  <c r="Y154" i="5"/>
  <c r="Y153" i="5" s="1"/>
  <c r="Y77" i="5" s="1"/>
  <c r="AA233" i="5"/>
  <c r="AA154" i="5" s="1"/>
  <c r="AA153" i="5" s="1"/>
  <c r="AA77" i="5" s="1"/>
  <c r="N154" i="5"/>
  <c r="N153" i="5" s="1"/>
  <c r="P154" i="5"/>
  <c r="P153" i="5" s="1"/>
  <c r="P77" i="5" s="1"/>
  <c r="W379" i="5"/>
  <c r="AH154" i="5"/>
  <c r="AH153" i="5" s="1"/>
  <c r="AH77" i="5" s="1"/>
  <c r="AJ233" i="5"/>
  <c r="U379" i="5"/>
  <c r="S379" i="5"/>
  <c r="AF379" i="5"/>
  <c r="AD379" i="5"/>
  <c r="B77" i="5"/>
  <c r="B379" i="5" s="1"/>
  <c r="D56" i="2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Y379" i="5" l="1"/>
  <c r="AH379" i="5"/>
  <c r="AA379" i="5"/>
  <c r="AJ154" i="5"/>
  <c r="AJ153" i="5" s="1"/>
  <c r="AJ77" i="5" s="1"/>
  <c r="AL233" i="5"/>
  <c r="AL154" i="5" s="1"/>
  <c r="AL153" i="5" s="1"/>
  <c r="AL77" i="5" s="1"/>
  <c r="C536" i="7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B6" i="5"/>
  <c r="AJ379" i="5" l="1"/>
  <c r="AL379" i="5"/>
  <c r="C537" i="7"/>
  <c r="C306" i="7"/>
  <c r="C166" i="7"/>
  <c r="C417" i="6"/>
  <c r="C526" i="7"/>
  <c r="D80" i="5"/>
  <c r="C79" i="5"/>
  <c r="D79" i="5" l="1"/>
  <c r="C78" i="5"/>
  <c r="C77" i="5" s="1"/>
  <c r="D78" i="5" l="1"/>
  <c r="D77" i="5" s="1"/>
  <c r="H79" i="5"/>
  <c r="J79" i="5" s="1"/>
  <c r="L79" i="5" s="1"/>
  <c r="N79" i="5" s="1"/>
  <c r="N78" i="5" s="1"/>
  <c r="N77" i="5" s="1"/>
  <c r="C379" i="5"/>
  <c r="D379" i="5" s="1"/>
  <c r="H78" i="5" l="1"/>
  <c r="H77" i="5" l="1"/>
  <c r="H379" i="5" s="1"/>
  <c r="J78" i="5"/>
  <c r="J77" i="5" s="1"/>
  <c r="J379" i="5" l="1"/>
  <c r="L78" i="5"/>
  <c r="L77" i="5" s="1"/>
  <c r="L379" i="5" l="1"/>
  <c r="N379" i="5" l="1"/>
  <c r="P379" i="5"/>
</calcChain>
</file>

<file path=xl/comments1.xml><?xml version="1.0" encoding="utf-8"?>
<comments xmlns="http://schemas.openxmlformats.org/spreadsheetml/2006/main">
  <authors>
    <author>Игнатова Татьяна Михайловна</author>
  </authors>
  <commentList>
    <comment ref="Q291" authorId="0">
      <text>
        <r>
          <rPr>
            <b/>
            <sz val="9"/>
            <color indexed="81"/>
            <rFont val="Tahoma"/>
            <family val="2"/>
            <charset val="204"/>
          </rPr>
          <t>Игнатова Татьяна Михайловна:</t>
        </r>
        <r>
          <rPr>
            <sz val="9"/>
            <color indexed="81"/>
            <rFont val="Tahoma"/>
            <family val="2"/>
            <charset val="204"/>
          </rPr>
          <t xml:space="preserve">
7992,1 тыс.руб. перераспределены на Рыбинский МО (модернизация комплекса водозабора и очистных сооружений водоснабжения в д. Дюдьково Октябрьского с.п. (1,2 этапы)</t>
        </r>
      </text>
    </comment>
  </commentList>
</comments>
</file>

<file path=xl/sharedStrings.xml><?xml version="1.0" encoding="utf-8"?>
<sst xmlns="http://schemas.openxmlformats.org/spreadsheetml/2006/main" count="1789" uniqueCount="1023">
  <si>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</si>
  <si>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</si>
  <si>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</si>
  <si>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</si>
  <si>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</si>
  <si>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</si>
  <si>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</si>
  <si>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</si>
  <si>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</si>
  <si>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</si>
  <si>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</si>
  <si>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</si>
  <si>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</si>
  <si>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</si>
  <si>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</si>
  <si>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</si>
  <si>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</si>
  <si>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</si>
  <si>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</si>
  <si>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</si>
  <si>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</si>
  <si>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</si>
  <si>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</si>
  <si>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</si>
  <si>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</si>
  <si>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</si>
  <si>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</si>
  <si>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</si>
  <si>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</si>
  <si>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</si>
  <si>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</si>
  <si>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</si>
  <si>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</si>
  <si>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</si>
  <si>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</si>
  <si>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</si>
  <si>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</si>
  <si>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</si>
  <si>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</si>
  <si>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</si>
  <si>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</si>
  <si>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</si>
  <si>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</si>
  <si>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</si>
  <si>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</si>
  <si>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</si>
  <si>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</si>
  <si>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</si>
  <si>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</si>
  <si>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</si>
  <si>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</si>
  <si>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</si>
  <si>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</si>
  <si>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</si>
  <si>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</si>
  <si>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</si>
  <si>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</si>
  <si>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</si>
  <si>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</si>
  <si>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</si>
  <si>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</si>
  <si>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</si>
  <si>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</si>
  <si>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</si>
  <si>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</si>
  <si>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</si>
  <si>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</si>
  <si>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</si>
  <si>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</si>
  <si>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</si>
  <si>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</si>
  <si>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</si>
  <si>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</si>
  <si>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</si>
  <si>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</si>
  <si>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</si>
  <si>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</si>
  <si>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</si>
  <si>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</si>
  <si>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</si>
  <si>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</si>
  <si>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</si>
  <si>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</si>
  <si>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</si>
  <si>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</si>
  <si>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</si>
  <si>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</si>
  <si>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</si>
  <si>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</si>
  <si>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</si>
  <si>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</si>
  <si>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</si>
  <si>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</si>
  <si>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</si>
  <si>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</si>
  <si>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</si>
  <si>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</si>
  <si>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</si>
  <si>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</si>
  <si>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</si>
  <si>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</si>
  <si>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</si>
  <si>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</si>
  <si>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</si>
  <si>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</si>
  <si>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</si>
  <si>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</si>
  <si>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</si>
  <si>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</si>
  <si>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</si>
  <si>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</si>
  <si>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</si>
  <si>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</si>
  <si>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</si>
  <si>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</si>
  <si>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</si>
  <si>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</si>
  <si>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</si>
  <si>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</si>
  <si>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</si>
  <si>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</si>
  <si>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</si>
  <si>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</si>
  <si>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</si>
  <si>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</si>
  <si>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</si>
  <si>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</si>
  <si>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</si>
  <si>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</si>
  <si>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</si>
  <si>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</si>
  <si>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</si>
  <si>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</si>
  <si>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</si>
  <si>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</si>
  <si>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</si>
  <si>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</si>
  <si>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</si>
  <si>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</si>
  <si>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</si>
  <si>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</si>
  <si>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</si>
  <si>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</si>
  <si>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</si>
  <si>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</si>
  <si>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</si>
  <si>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</si>
  <si>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</si>
  <si>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</si>
  <si>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</si>
  <si>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</si>
  <si>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</si>
  <si>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</si>
  <si>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</si>
  <si>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</si>
  <si>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</si>
  <si>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</si>
  <si>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</si>
  <si>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</si>
  <si>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</si>
  <si>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</si>
  <si>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</si>
  <si>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</si>
  <si>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</si>
  <si>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</si>
  <si>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</si>
  <si>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</si>
  <si>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</si>
  <si>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</si>
  <si>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</si>
  <si>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</si>
  <si>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</si>
  <si>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</si>
  <si>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</si>
  <si>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</si>
  <si>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</si>
  <si>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</si>
  <si>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</si>
  <si>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</si>
  <si>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</si>
  <si>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</si>
  <si>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</si>
  <si>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</si>
  <si>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</si>
  <si>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</si>
  <si>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</si>
  <si>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</si>
  <si>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</si>
  <si>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</si>
  <si>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</si>
  <si>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</si>
  <si>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</si>
  <si>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</si>
  <si>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</si>
  <si>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</si>
  <si>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</si>
  <si>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</si>
  <si>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</si>
  <si>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</si>
  <si>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</si>
  <si>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</si>
  <si>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</si>
  <si>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</si>
  <si>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</si>
  <si>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</si>
  <si>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</si>
  <si>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</si>
  <si>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</si>
  <si>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</si>
  <si>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</si>
  <si>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</si>
  <si>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</si>
  <si>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</si>
  <si>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</si>
  <si>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</si>
  <si>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</si>
  <si>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</si>
  <si>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</si>
  <si>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</si>
  <si>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</si>
  <si>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</si>
  <si>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</si>
  <si>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</si>
  <si>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</si>
  <si>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</si>
  <si>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</si>
  <si>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</si>
  <si>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</si>
  <si>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</si>
  <si>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</si>
  <si>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</si>
  <si>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</si>
  <si>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</si>
  <si>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</si>
  <si>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</si>
  <si>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</si>
  <si>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</si>
  <si>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</si>
  <si>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</si>
  <si>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</si>
  <si>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</si>
  <si>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</si>
  <si>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</si>
  <si>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</si>
  <si>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</si>
  <si>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</si>
  <si>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</si>
  <si>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</si>
  <si>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</si>
  <si>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</si>
  <si>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</si>
  <si>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</si>
  <si>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</si>
  <si>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</si>
  <si>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</si>
  <si>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</si>
  <si>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</si>
  <si>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</si>
  <si>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</si>
  <si>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</si>
  <si>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</si>
  <si>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</si>
  <si>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</si>
  <si>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</si>
  <si>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</si>
  <si>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</si>
  <si>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</si>
  <si>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</si>
  <si>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</si>
  <si>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</si>
  <si>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</si>
  <si>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</si>
  <si>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</si>
  <si>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</si>
  <si>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</si>
  <si>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</si>
  <si>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</si>
  <si>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</si>
  <si>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</si>
  <si>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</si>
  <si>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</si>
  <si>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</si>
  <si>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</si>
  <si>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</si>
  <si>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</si>
  <si>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</si>
  <si>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</si>
  <si>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</si>
  <si>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</si>
  <si>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</si>
  <si>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</si>
  <si>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</si>
  <si>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</si>
  <si>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</si>
  <si>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</si>
  <si>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</si>
  <si>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</si>
  <si>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</si>
  <si>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</si>
  <si>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</si>
  <si>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</si>
  <si>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</si>
  <si>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</si>
  <si>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</si>
  <si>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</si>
  <si>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</si>
  <si>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</si>
  <si>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</si>
  <si>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</si>
  <si>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</si>
  <si>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</si>
  <si>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</si>
  <si>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</si>
  <si>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</si>
  <si>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</si>
  <si>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</si>
  <si>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</si>
  <si>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</si>
  <si>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</si>
  <si>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</si>
  <si>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</si>
  <si>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</si>
  <si>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</si>
  <si>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</si>
  <si>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</si>
  <si>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</si>
  <si>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</si>
  <si>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</si>
  <si>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</si>
  <si>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</si>
  <si>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</si>
  <si>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</si>
  <si>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</si>
  <si>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</si>
  <si>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</si>
  <si>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</si>
  <si>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</si>
  <si>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</si>
  <si>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</si>
  <si>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</si>
  <si>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</si>
  <si>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</si>
  <si>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</si>
  <si>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</si>
  <si>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</si>
  <si>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</si>
  <si>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</si>
  <si>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</si>
  <si>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</si>
  <si>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</si>
  <si>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</si>
  <si>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</si>
  <si>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</si>
  <si>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</si>
  <si>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</si>
  <si>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</si>
  <si>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</si>
  <si>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</si>
  <si>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</si>
  <si>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</si>
  <si>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</si>
  <si>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</si>
  <si>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</si>
  <si>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</si>
  <si>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</si>
  <si>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</si>
  <si>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</si>
  <si>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</si>
  <si>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</si>
  <si>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</si>
  <si>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</si>
  <si>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</si>
  <si>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</si>
  <si>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</si>
  <si>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</si>
  <si>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</si>
  <si>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</si>
  <si>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</si>
  <si>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</si>
  <si>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</si>
  <si>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</si>
  <si>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</si>
  <si>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</si>
  <si>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</si>
  <si>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</si>
  <si>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</si>
  <si>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</si>
  <si>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</si>
  <si>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</si>
  <si>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</si>
  <si>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</si>
  <si>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</si>
  <si>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</si>
  <si>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</si>
  <si>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</si>
  <si>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</si>
  <si>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</si>
  <si>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</si>
  <si>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</si>
  <si>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</si>
  <si>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</si>
  <si>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</si>
  <si>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</si>
  <si>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</si>
  <si>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</si>
  <si>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</si>
  <si>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</si>
  <si>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</si>
  <si>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</si>
  <si>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</si>
  <si>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</si>
  <si>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</si>
  <si>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</si>
  <si>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</si>
  <si>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</si>
  <si>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</si>
  <si>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</si>
  <si>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</si>
  <si>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</si>
  <si>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</si>
  <si>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</si>
  <si>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</si>
  <si>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</si>
  <si>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</si>
  <si>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</si>
  <si>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</si>
  <si>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</si>
  <si>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</si>
  <si>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</si>
  <si>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</si>
  <si>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</si>
  <si>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</si>
  <si>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</si>
  <si>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</si>
  <si>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</si>
  <si>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</si>
  <si>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</si>
  <si>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</si>
  <si>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</si>
  <si>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</si>
  <si>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</si>
  <si>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</si>
  <si>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</si>
  <si>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</si>
  <si>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</si>
  <si>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</si>
  <si>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</si>
  <si>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</si>
  <si>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</si>
  <si>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</si>
  <si>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</si>
  <si>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</si>
  <si>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</si>
  <si>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</si>
  <si>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</si>
  <si>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</si>
  <si>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</si>
  <si>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</si>
  <si>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</si>
  <si>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</si>
  <si>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</si>
  <si>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</si>
  <si>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</si>
  <si>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</si>
  <si>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</si>
  <si>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</si>
  <si>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</si>
  <si>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</si>
  <si>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</si>
  <si>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</si>
  <si>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</si>
  <si>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</si>
  <si>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</si>
  <si>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</si>
  <si>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</si>
  <si>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</si>
  <si>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</si>
  <si>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</si>
  <si>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</si>
  <si>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</si>
  <si>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</si>
  <si>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</si>
  <si>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</si>
  <si>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</si>
  <si>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</si>
  <si>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</si>
  <si>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</si>
  <si>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</si>
  <si>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</si>
  <si>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</si>
  <si>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</si>
  <si>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</si>
  <si>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</si>
  <si>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</si>
  <si>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</si>
  <si>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</si>
  <si>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</si>
  <si>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</si>
  <si>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</si>
  <si>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</si>
  <si>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</si>
  <si>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</si>
  <si>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</si>
  <si>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</si>
  <si>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</si>
  <si>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</si>
  <si>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</si>
  <si>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</si>
  <si>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</si>
  <si>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</si>
  <si>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</si>
  <si>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</si>
  <si>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</si>
  <si>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</si>
  <si>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</si>
  <si>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</si>
  <si>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</si>
  <si>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</si>
  <si>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</si>
  <si>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</si>
  <si>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</si>
  <si>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</si>
  <si>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</si>
  <si>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</si>
  <si>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</si>
  <si>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</si>
  <si>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</si>
  <si>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</si>
  <si>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</si>
  <si>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</si>
  <si>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</si>
  <si>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</si>
  <si>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</si>
  <si>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</si>
  <si>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</si>
  <si>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</si>
  <si>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</si>
  <si>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</si>
  <si>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</si>
  <si>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</si>
  <si>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</si>
  <si>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</si>
  <si>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</si>
  <si>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</si>
  <si>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</si>
  <si>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</si>
  <si>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</si>
  <si>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</si>
  <si>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</si>
  <si>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</si>
  <si>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</si>
  <si>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</si>
  <si>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</si>
  <si>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</si>
  <si>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</si>
  <si>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</si>
  <si>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</si>
  <si>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</si>
  <si>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</si>
  <si>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</si>
  <si>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</si>
  <si>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</si>
  <si>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</si>
  <si>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</si>
  <si>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</si>
  <si>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</si>
  <si>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</si>
  <si>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</si>
  <si>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</si>
  <si>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</si>
  <si>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</si>
  <si>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</si>
  <si>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</si>
  <si>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</si>
  <si>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</si>
  <si>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</si>
  <si>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</si>
  <si>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</si>
  <si>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</si>
  <si>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</si>
  <si>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</si>
  <si>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</si>
  <si>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</si>
  <si>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</si>
  <si>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</si>
  <si>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</si>
  <si>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</si>
  <si>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</si>
  <si>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</si>
  <si>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</si>
  <si>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</si>
  <si>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</si>
  <si>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</si>
  <si>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</si>
  <si>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</si>
  <si>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</si>
  <si>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</si>
  <si>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</si>
  <si>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</si>
  <si>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</si>
  <si>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</si>
  <si>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</si>
  <si>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</si>
  <si>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</si>
  <si>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</si>
  <si>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</si>
  <si>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</si>
  <si>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</si>
  <si>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</si>
  <si>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</si>
  <si>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</si>
  <si>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</si>
  <si>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</si>
  <si>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</si>
  <si>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</si>
  <si>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</si>
  <si>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</si>
  <si>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</si>
  <si>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</si>
  <si>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</si>
  <si>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</si>
  <si>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</si>
  <si>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</si>
  <si>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</si>
  <si>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</si>
  <si>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</si>
  <si>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</si>
  <si>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</si>
  <si>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</si>
  <si>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</si>
  <si>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</si>
  <si>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</si>
  <si>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</si>
  <si>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</si>
  <si>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</si>
  <si>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</si>
  <si>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</si>
  <si>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</si>
  <si>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</si>
  <si>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</si>
  <si>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</si>
  <si>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</si>
  <si>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</si>
  <si>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</si>
  <si>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</si>
  <si>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</si>
  <si>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</si>
  <si>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</si>
  <si>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</si>
  <si>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</si>
  <si>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</si>
  <si>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</si>
  <si>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</si>
  <si>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</si>
  <si>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</si>
  <si>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</si>
  <si>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</si>
  <si>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</si>
  <si>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</si>
  <si>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</si>
  <si>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</si>
  <si>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</si>
  <si>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</si>
  <si>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</si>
  <si>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</si>
  <si>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</si>
  <si>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</si>
  <si>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</si>
  <si>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</si>
  <si>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</si>
  <si>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</si>
  <si>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</si>
  <si>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</si>
  <si>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</si>
  <si>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</si>
  <si>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</si>
  <si>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</si>
  <si>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</si>
  <si>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</si>
  <si>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</si>
  <si>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</si>
  <si>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</si>
  <si>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</si>
  <si>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</si>
  <si>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</si>
  <si>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</si>
  <si>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</si>
  <si>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</si>
  <si>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</si>
  <si>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</si>
  <si>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</si>
  <si>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</si>
  <si>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</si>
  <si>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</si>
  <si>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</si>
  <si>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</si>
  <si>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</si>
  <si>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</si>
  <si>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</si>
  <si>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 xml:space="preserve">Региональная программа "Развитие водоснабжения, водоотведения и очистки сточных вод Ярославской области" на 2012-2017 годы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</si>
  <si>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</si>
  <si>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</si>
  <si>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</si>
  <si>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</si>
  <si>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</si>
  <si>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</si>
  <si>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</si>
  <si>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</si>
  <si>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</si>
  <si>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</si>
  <si>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</si>
  <si>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Газификация микрорайонов Веретье, Прибрежный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</si>
  <si>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</si>
  <si>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</si>
  <si>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</si>
  <si>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</si>
  <si>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</si>
  <si>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</si>
  <si>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</si>
  <si>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</si>
  <si>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Строительство газораспределительных сетей от с. Стогинское до д. Путилово, Пасынково, Ульяново, Кадищи, Матвейка, Осенево</t>
  </si>
  <si>
    <t>Реконструкция котельной с переводом на природный газ в с. Курба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</si>
  <si>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</si>
  <si>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</si>
  <si>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</si>
  <si>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</si>
  <si>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</si>
  <si>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</si>
  <si>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</si>
  <si>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скважины "Лесная" в с. Новый Некоуз с установкой системы водоочистки </t>
  </si>
  <si>
    <t xml:space="preserve">Реконструкция скважины "Сельхозтехника" в с. Новый Некоуз с установкой системы водоочистки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</si>
  <si>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</si>
  <si>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</si>
  <si>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Мероприятия по строительству и реконструкции шахтных колодцев</t>
  </si>
  <si>
    <t>Региональная программа "Развитие водохозяйственного комплекса Ярославской области" на 2013-2020 годы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</si>
  <si>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</si>
  <si>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</si>
  <si>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>Областная целевая программа  "Развитие материально-технической базы общеобразовательных учреждений" на 2011-2014 годы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</si>
  <si>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</si>
  <si>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Наименование раздела функциональной классификации, программы и объекта</t>
  </si>
  <si>
    <t>I. ПРОГРАММНАЯ ЧАСТЬ</t>
  </si>
  <si>
    <t>Строительство крытой ледовой арены на 1000 посадочных мест в г. Тутаеве Тутаевского муниципального района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</si>
  <si>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</si>
  <si>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 xml:space="preserve">Реконструкция мостового перехода через реку Юхоть на автомобильной дороге Ярославль - Углич, км 71+300, Большесельский муниципальный район </t>
  </si>
  <si>
    <t>Реконструкция автодороги Брейтово - Сить - Станилово - Бутовская в Некоузском муниципальном районе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</si>
  <si>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</si>
  <si>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Рязанцево - Горки в Переславском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</si>
  <si>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</si>
  <si>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мостового перехода через реку Пукшу на автомобильной дороге Плоски – Заречье, км 1+150 в Угличском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</si>
  <si>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</si>
  <si>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</t>
  </si>
  <si>
    <t>Реконструкция мостового перехода через реку Койку на автомобильной дороге Девницы – Дор, км 1+850  в Большесельском муниципальном районе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</si>
  <si>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</si>
  <si>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</si>
  <si>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муниципальном районе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</si>
  <si>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</si>
  <si>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</si>
  <si>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</si>
  <si>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Реконструкция водопроводных сетей в                      с. Брейтово</t>
  </si>
  <si>
    <t>Строительство разводящих сетей в                            с. Угодичи, Ростовский муниципальный район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</si>
  <si>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</si>
  <si>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Газификация дер. Дубровки, ст.Путятино, дер. Остроносово, дер. Погорелки, дер. Кожевники, Даниловский муниципальный район</t>
  </si>
  <si>
    <t>Реконструкция автодороги Малые Дворишки -Терехино в Даниловском муниципальном районе</t>
  </si>
  <si>
    <t>Реконструкция автомобильной дороги "Москва-Архангельск"-Поречье-Лазарцево в Ростовском муниципальном районе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</si>
  <si>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с. Григорьевское, Точищенский сельский округ, Заволжское сельское поселение</t>
  </si>
  <si>
    <t>Строительство газопровода до котельной с. Угодичи</t>
  </si>
  <si>
    <t>Поправки 2013 года</t>
  </si>
  <si>
    <t xml:space="preserve"> 2013 год                            </t>
  </si>
  <si>
    <t xml:space="preserve"> 2015 год                            </t>
  </si>
  <si>
    <t>(руб.)</t>
  </si>
  <si>
    <t>Поправки 2015 года</t>
  </si>
  <si>
    <t>2015 год
(с учетом поправок)</t>
  </si>
  <si>
    <t>Строительство газопровода до котельной с. Воржа</t>
  </si>
  <si>
    <t>Строительство офиса врача общей практики в пос. Михайловском Ярославского МР (в том числе проектные работы)</t>
  </si>
  <si>
    <t>Строительство корпусов для  ГБУЗ ЯО  "Областная клиническая психиатрическая больница", г. Ярославль, ул. Загородный сад, 6 (в том числе проектные работы)</t>
  </si>
  <si>
    <t>Строительство детской поликлиники для ГУЗ ЯО Клиническая больница № 2, г. Ярославль (в том числе проектные работы)</t>
  </si>
  <si>
    <t>Строительство поликлиники в Дзержинском районе г. Ярославля (в том числе проектные работы)</t>
  </si>
  <si>
    <t>Реконструкция спального корпуса Гаврилов-Ямского дома-интерната для престарелых и инвалидов на 66 мест</t>
  </si>
  <si>
    <t>Строительство детского сада на 120 мест с бассейном с инженерными коммуникациями, г. Рыбинск, ул. Моторостроителей, 33</t>
  </si>
  <si>
    <t>Строительство детского дошкольного учреждения с инженерными коммуникациями,  г. Ярославль, Фрунзенский район, ул. Доронина, у дома  № 10, корпус 2</t>
  </si>
  <si>
    <t>Строительство детского сада, г. Углич, микрорайон "Мирный-2"</t>
  </si>
  <si>
    <t xml:space="preserve">Строительство детского сада в  г. Тутаеве на 120 мест </t>
  </si>
  <si>
    <t>Строительство детского сада в г. Данилове Даниловского МР</t>
  </si>
  <si>
    <t>Строительство  МОУ "Ивановской СОШ" с тремя дошкольными группами и интернатом, Борисоглебский МР</t>
  </si>
  <si>
    <t>Строительство школы на 200 мест с дошкольными группами на 45 мест в с. Вощажниково Борисоглебского МР</t>
  </si>
  <si>
    <t>Волжское сельское поселение</t>
  </si>
  <si>
    <t>Октябрьское сельское поселение</t>
  </si>
  <si>
    <t>сельское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</si>
  <si>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</si>
  <si>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</si>
  <si>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</si>
  <si>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Головинское сельское поселение</t>
  </si>
  <si>
    <t>Ильинское сельское поселение</t>
  </si>
  <si>
    <t>Отрадновское сельское поселение</t>
  </si>
  <si>
    <t>Слободское сельское поселение</t>
  </si>
  <si>
    <t>Улейминское сельское поселение</t>
  </si>
  <si>
    <t>Артемьевское сельское поселение</t>
  </si>
  <si>
    <t>Левобережное сельское поселение</t>
  </si>
  <si>
    <t>Константиновское сельское поселение</t>
  </si>
  <si>
    <t>Городское поселение Тутаев</t>
  </si>
  <si>
    <t>Благовещенское сельское поселение</t>
  </si>
  <si>
    <t>Большесельское сельское поселение</t>
  </si>
  <si>
    <t>Вареговское сельское поселение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</si>
  <si>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</si>
  <si>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</si>
  <si>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</si>
  <si>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</si>
  <si>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</si>
  <si>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</si>
  <si>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Великосельское сельское поселение</t>
  </si>
  <si>
    <t>Митинское сельское поселение</t>
  </si>
  <si>
    <t>Шопшинское сельское поселение</t>
  </si>
  <si>
    <t>Заячье-Холмское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</si>
  <si>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</si>
  <si>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</si>
  <si>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</si>
  <si>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</si>
  <si>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</si>
  <si>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</si>
  <si>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</si>
  <si>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</si>
  <si>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</si>
  <si>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Веретейское сельское поселение</t>
  </si>
  <si>
    <t>Некоузское сельское поселение</t>
  </si>
  <si>
    <t>Пречистинское сельское поселение</t>
  </si>
  <si>
    <t>Нагорьевское сельское поселение</t>
  </si>
  <si>
    <t>Пригородое сельское поселение</t>
  </si>
  <si>
    <t>Рязанцевское сельское поселение</t>
  </si>
  <si>
    <t>Белосельское сельское поселение</t>
  </si>
  <si>
    <t>Пригородное сельское поселение</t>
  </si>
  <si>
    <t>Заволжское сельское поселение</t>
  </si>
  <si>
    <t>Ивняковское сельское поселение</t>
  </si>
  <si>
    <t>Туношенское сельское поселение</t>
  </si>
  <si>
    <t>Некрасовское сельское поселение</t>
  </si>
  <si>
    <t>Курбское сельское поселение</t>
  </si>
  <si>
    <t>Областная целевая программа "Развитие материально-технической базы учреждений культуры Ярославской области" на 2010-2014 годы</t>
  </si>
  <si>
    <t>Строительство разводящих сетей в дер. Григорьевское, Некрасовское сельское поселение, Ярославский муниципальный район</t>
  </si>
  <si>
    <t>План 2012 года</t>
  </si>
  <si>
    <t>План 2013 года</t>
  </si>
  <si>
    <t>2013 год (изменения февраля)</t>
  </si>
  <si>
    <t xml:space="preserve">Общегосударственные вопросы </t>
  </si>
  <si>
    <t xml:space="preserve">Областная целевая программа "Комплексный инвестиционный план модернизации городского поселения Гаврилов-Ям" на 2010-2015 годы </t>
  </si>
  <si>
    <t>Строительство офиса врача общей практики в с. Ивановское Переславского МР (в том числе проектные работы)</t>
  </si>
  <si>
    <t>Строительство офиса врача общей практики в пос. Волга Некоузского МР (в том числе проектные работы)</t>
  </si>
  <si>
    <t>Строительство офиса врача общей практики в с. Семеновское Первомайского МР (в том числе проектные работы)</t>
  </si>
  <si>
    <t>Реконструкция офиса врача общей практики в пос. Тихменево Рыбинского МР (в том числе проектные работы)</t>
  </si>
  <si>
    <t>Строительство здания государственного реабилитационного центра для детей-инвалидов с патологией нервной системы и опорно-двигательного аппарата, г. Ярославль (в том числе проектные работы)</t>
  </si>
  <si>
    <t>Региональная программа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</si>
  <si>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 xml:space="preserve">Областная целевая программа "Комплексный инвестиционный план модернизации городского поселения Ростов" на 2010-2015 годы </t>
  </si>
  <si>
    <t xml:space="preserve">Строительство объектов коммунальной инфраструктуры (городское поселение Ростов)  </t>
  </si>
  <si>
    <t>Подпрограмма "Формирование рынка доступного арендного жилья"</t>
  </si>
  <si>
    <t>Строительство концертно-зрелищного центра с инженерными коммуникациями в  г. Ярославле, Которосльная набережная (напротив дома 56)</t>
  </si>
  <si>
    <t>Реконструкция офиса врача общей практики в с. Новое Большесельского МР (в том числе проектные работы)</t>
  </si>
  <si>
    <t>Строительство офиса врача общей практики в с. Левашово Некрасовского МР (в том числе проектные работы)</t>
  </si>
  <si>
    <t>Строительство кислородно-газификационной станции для ГУЗ ЯО ОКБ, г. Ярославль</t>
  </si>
  <si>
    <t>Строительство здания областного дома ребенка с пристройкой, переходом и инженерными коммуникациями, г. Ярославль, ул. Моховая, д.14 (2этап - реконструкция существующего здания), (в том числе проектные работы)</t>
  </si>
  <si>
    <t>Строительство офиса врача общей практики в с. Купанское Переславского МР (в том числе проектные работы)</t>
  </si>
  <si>
    <t>Реконструкция офиса врача общей практики в пос. Берендеево Переславского МР (в том числе проектные работы)</t>
  </si>
  <si>
    <t xml:space="preserve">Реконструкция офиса врача общей практики с. Поречье-Рыбное Ростовского МР (в том числе проектные работы) </t>
  </si>
  <si>
    <t>Промышленный парк "Гаврилов-Ям" с инженерными коммуникациями, г. Гаврилов-Ям, ул. Комарова, д. 1, городское поселение Гаврилов-Ям Гаврилов-Ямского МР. Этапы 1,2.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</si>
  <si>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</si>
  <si>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Завершение строительства аккушерского корпуса с приспособлением под корпус стационарных отделений МУЗ "Некрасовская ЦРБ" с инженерными коммуникациями, сельское поселение Некрасовское Некрасовского МР </t>
  </si>
  <si>
    <t>Строительство бокса для стоянки легковых автомобилей для ГУ ЯО "Транспортная служба  Правительства ЯО", г. Ярославль, ул. Победы, д.20а, 20б</t>
  </si>
  <si>
    <t>Строительство детского сада на 120 мест в г. Ростове, Ростовский МР</t>
  </si>
  <si>
    <t xml:space="preserve">Строительство детского сада, Мышкинский  МР, г. Мышкин, ул. Орджоникидзе, д. 21 </t>
  </si>
  <si>
    <t>Строительство здания детского комбината, пристройки на 120 мест, ГО г.Рыбинск, ул. Молодежная, д.7</t>
  </si>
  <si>
    <t>Реконструкция строящегося учебного корпуса ПУ № 34 со строительством здания столовой и спортзала, строительство здания мастерских. Мышкинский МР, г. Мышкин, ул. Карла Либкнехта, 35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</si>
  <si>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</si>
  <si>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межмуниципального центра на базе Даниловской ЦРБ, Даниловский МР (в том числе проектные работы)</t>
  </si>
  <si>
    <t>Реконструкция здания Брейтовской ЦРБ, Брейтовский МР</t>
  </si>
  <si>
    <t>Строительство Гаврилов-Ямской ЦРБ,                                г. Гаврилов-Ям, ул. Северная, д. 5, корпус"А", Гаврилов-Ямский МР</t>
  </si>
  <si>
    <t>Строительство сервисного объекта в государственном литературно-мемориальном музее-заповеднике Н.А. Некрасова "Карабиха", Ярославский МР</t>
  </si>
  <si>
    <t>Строительство детского сада на 140 мест, пос. Ивняки, Ярославский МР</t>
  </si>
  <si>
    <t>Строительство легкоатлетического стадиона в пос. Пречистое, Первомайский МР</t>
  </si>
  <si>
    <t xml:space="preserve">Реконструкцию административного здания под размещение МУК «Арефинский культурно-досуговый комплекс» в с. Арефино, Рыбинский МР </t>
  </si>
  <si>
    <t xml:space="preserve">Муниципальное учреждение "Районный Дворец культуры" (реконструкция зрительного зала), г. Тутаев, ул. Шитова, д.25, Тутаевский МР </t>
  </si>
  <si>
    <t>Реконструкция ДК "Радуга" под информационно-библиотечный центр, ГО г. Рыбинск, пр-т Ленина, д. 184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</si>
  <si>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МР</t>
  </si>
  <si>
    <t>Строительство новой школы  в микрорайоне Заволжье (ул.Тракторная, 12), ГО г. Рыбинск</t>
  </si>
  <si>
    <t xml:space="preserve">Здание школы с инженерными коммуникациями, ГО г. Рыбинск, ул. Моторостроителей, д. 27                                                 - 3 этап: строительство спортивного комплекса (открытые спортивные площадки);                                                                                     - 4 этап: завершение строительства учебной части школы (открытые спортивные площадки) </t>
  </si>
  <si>
    <t>Строительство общеобразовательной школы на 499 мест, с. Туношна, Туношенское сельское  поселение Ярославского МР</t>
  </si>
  <si>
    <t xml:space="preserve">Строительство средней школы на 175 учащихся, с. Дмитриевское, Дмитриевское сельское поселение Даниловского МР
</t>
  </si>
  <si>
    <t>Областная целевая программа развития субъектов малого и среднего предпринимательства Ярославской области на 2013-2015 годы</t>
  </si>
  <si>
    <t>Реконструкция административно-бытового корпуса и производственного корпуса (2 этап финансирования)</t>
  </si>
  <si>
    <t>Областная целевая программа "Стимулирование инвестиционной деятельности в Ярославской области" на 2012-2014 годы</t>
  </si>
  <si>
    <t>Строительство автомобильных переездов № 1, № 2 через теплотрассу, Ярославская область, г. Ростов, Савинское шоссе</t>
  </si>
  <si>
    <t>Областная целевая программа развития туризма и отдыха в  Ярославской области на 2011-2015 годы</t>
  </si>
  <si>
    <t>Создание комплекса обеспечивающей инфраструктуры туристко-рекреационного кластера "Золотое кольцо"</t>
  </si>
  <si>
    <t xml:space="preserve">Петровское сельское поселение </t>
  </si>
  <si>
    <t>Кременевское сельское поселение</t>
  </si>
  <si>
    <t>Кузнечихинское сельское поселение</t>
  </si>
  <si>
    <t>Городское поселение Лесная Поляна</t>
  </si>
  <si>
    <t>Строительство водонапорной башни в д. Сельцо (Большесельское сельское поселение)</t>
  </si>
  <si>
    <t xml:space="preserve">Реконструкция очистных сооружений канализации  в г. Мышкине </t>
  </si>
  <si>
    <t>2013 год                                             (с учетом поправок в феврале 2013 года)</t>
  </si>
  <si>
    <t>2014 год
(с учетом поправок в феврале 2013 года)</t>
  </si>
  <si>
    <t>Строительство детского сада № 5, г. Пошехонье</t>
  </si>
  <si>
    <t>2013 год                                   (с учетом поправок депутатов)</t>
  </si>
  <si>
    <t>2013 год (поправки депутатов)</t>
  </si>
  <si>
    <t>Реконструкция детского сада на 200 мест, г.Тутаев, ул.Дементьева, д.24</t>
  </si>
  <si>
    <t>2014 год (поправки депутатов)</t>
  </si>
  <si>
    <t>2014 год                                   (с учетом поправок депутатов)</t>
  </si>
  <si>
    <t>2015 год (поправки депутатов)</t>
  </si>
  <si>
    <t>2015 год                                   (с учетом поправок депутатов)</t>
  </si>
  <si>
    <t>реконструкция автодороги Кормилицино-Курба в Ярославском муниципальном районе</t>
  </si>
  <si>
    <t>Модернизация и оснащение ГУЗ ЯО   "Областная  клиническая онкологическая больница", г. Ярославль (в том числе строительство и реконструкция) (в том числе проектные работы) хирургический корпус</t>
  </si>
  <si>
    <t>Строительство сооружений биологической очистки хозяйственно-бытовых стоков в  с. Шопша (Шопшинское сельское поселение)</t>
  </si>
  <si>
    <t xml:space="preserve">Водоснабжение п. Красные Ткачи, 1 этап: восстановление артезианских скважин с закольцовкой в п. Красные Ткачи д. Наготино </t>
  </si>
  <si>
    <t>Строительство канализационных очистных сооружений в д. Мокеевское (Туношенское сельское поселение)</t>
  </si>
  <si>
    <t>Реконструкция водонапорных башен, резервуаров и насосных станций в п. Тихменево, Красная горка, д. Новый поселок</t>
  </si>
  <si>
    <t>Строительство артезианских скважин в                 п. Столбищи (Артемьевское сельское поселение)</t>
  </si>
  <si>
    <t>Реконструкция артезианских скважин с оснащением установкой обеззараживания и обезжелезивания воды в д. Новый Поселок</t>
  </si>
  <si>
    <t xml:space="preserve">Строительство системы общепоселковой канализации в р.п. Некрасовское (Некрасовское сельское поселение)  </t>
  </si>
  <si>
    <t xml:space="preserve">Строительство сооружений очистки воды для хозяйственно-питьевых нужд из артезианских скважин в п. Борисоглебский (Борисоглебское сельское поселение) </t>
  </si>
  <si>
    <t xml:space="preserve">Строительство газопровода высокого давления от газораспределительной станции Климовское до д. Высоко (Карабихское сельское поселение) </t>
  </si>
  <si>
    <t xml:space="preserve">Газификация с. Курба и населённых пунктов, находящихся в зоне газопровода п. Козьмодемьянск - с. Курба с отводом к д. Иванищево (в том числе проектные работы) (Курбское сельское поселение) </t>
  </si>
  <si>
    <t>Газификация с. Купанское (в том числе проектные работы) (Пригородное сельское поселение)</t>
  </si>
  <si>
    <t>Газификация с. Семендяйка (Пригородное сельское поселение)</t>
  </si>
  <si>
    <t>Строительство газопровода низкого давления для жилых домов по ул. Полевой и ул. Молодежной в с. Глебовское (Пригородное сельское поселение)</t>
  </si>
  <si>
    <t>Строительство межпоселкового газопровода Курортная зона "Золотое кольцо" - п. Берендеево</t>
  </si>
  <si>
    <t>Строительство газопровода в с. Веськово (Пригородное сельское поселение)</t>
  </si>
  <si>
    <t>Газификация р. п. Пречистое (городское поселение Пречистое)</t>
  </si>
  <si>
    <t>Газификация р. п. Бурмакино (сельское поселение Бурмакино)</t>
  </si>
  <si>
    <t>Газификация жилого дома № 25 по ул. Набережной в р. п. Красный Профинтерн (сельское поселение Красный Профинтерн)</t>
  </si>
  <si>
    <t>Газификация с. Диево-Городище (сельское поселение Красный Профинтерн)</t>
  </si>
  <si>
    <t>Газификация  р. п. Некрасовское (Некрасовское сельское поселение)</t>
  </si>
  <si>
    <t>Строительство  газопровода д. Зарубино - д. Кривец (Приволжское сельское поселение)</t>
  </si>
  <si>
    <t>Газификация с. Охотино и населенных пунктов, находящихся в зоне газопровода  газораспределительная станция № 3 г. Рыбинска - санаторий "Черная речка" - с. Охотино (в том числе проектные работы) (Охотинское сельское поселение)</t>
  </si>
  <si>
    <t>Газификация г. Любима (городское поселение Любим)</t>
  </si>
  <si>
    <t>Строительство межпоселкового газопровода г. Данилов - п. Рощино - с. Покров</t>
  </si>
  <si>
    <t xml:space="preserve">Строительство газопровода с. Великое - с. Плещеево </t>
  </si>
  <si>
    <t xml:space="preserve">Газификация с. Вощажниково и населенных пунктов, находящихся в зоне газопровода газораспределительная станция  Борисоглебская - д. Варусово - с. Вощажниково - д. Юркино - д. Погорелка - воинская часть 9804 с отводом к с. Неверково (Вощажниковское сельское поселение) </t>
  </si>
  <si>
    <t xml:space="preserve">Газификация с. Дунилово (Большесельское сельское поселение) </t>
  </si>
  <si>
    <t xml:space="preserve">Строительство межпоселкового газопровода с. Большое Село - с. Дунилово </t>
  </si>
  <si>
    <t xml:space="preserve">Газификация улиц правобережной части г. Тутаева (городское поселение Тутаев) </t>
  </si>
  <si>
    <t xml:space="preserve">Газификация р. п. Петровское (Петровское сельское поселение )
</t>
  </si>
  <si>
    <t>Строительство межпоселкового газопровода высокого давления п. Петровское - с. Деревни - д. Теханово - с. Никольское - с. Дмитриановское</t>
  </si>
  <si>
    <t>Строительство газопровода низкого давления в д. Судино (сельское поселение Ишня)</t>
  </si>
  <si>
    <t>Строительство распределительного газопровода низкого давления к жилым домам в р.п. Поречье-Рыбное, ул. Комсомольская и в д. Огарево (сельское поселение Поречье-Рыбное)</t>
  </si>
  <si>
    <t>Газификация р. п. Поречье-Рыбное (сельское поселение Поречье-Рыбное)</t>
  </si>
  <si>
    <t xml:space="preserve">Газификация с. Татищев Погост, с. Марково и населенных пунктов, находящихся в зоне газопровода п. Семибратово - с. Татищев Погост - с. Марково (в том числе проектные работы) (сельское поселение Семибратово) </t>
  </si>
  <si>
    <t>Газификация д. Коленово и населенных пунктов, находящихся в зоне газопровода п. Петровское - д. Коленово - с. Караш - д. Итларь с отводом на  п. Хмельники (в том числе проектные работы) (Петровское сельское поселение)</t>
  </si>
  <si>
    <t xml:space="preserve">Реконструкция угольной котельной с пеерводом на природный газ в д. Назарово </t>
  </si>
  <si>
    <t xml:space="preserve">Газификация с. Покров, п. Рощино и населенных пунктов, находящихся в зоне межпоселкового газопровода г. Данилов - п. Рощино - с. Покров (Даниловское сельское поселение) </t>
  </si>
  <si>
    <t xml:space="preserve">Строительство газовых сетей низкого давления по ул. Магистральной, Заводской </t>
  </si>
  <si>
    <t>Строительство газовой котельной мощностью 12,3 МВт с инженерными коммуникациями в п. Каменники (Каменниковское сельское поселение)</t>
  </si>
  <si>
    <t>Строительство блочно-модульной газовой котельной в с. Климатино (сельское поселение Поречье-Рыбное)</t>
  </si>
  <si>
    <t>Строительство блочно-модульной газовой  котельной в д. Судино (сельское поселение Ишня)</t>
  </si>
  <si>
    <t>Строительство блочно-модульной газовой котельной в с. Татищев Погост (сельское поселение Семибратово) (проектные работы)</t>
  </si>
  <si>
    <t>Строительство блочно-модульной газовой котельной в п. Хмельники (сельское поселение Петровское) (в том  числе проектные работы)</t>
  </si>
  <si>
    <t>Строительство модульной газовой котельной в с. Купанское (Пригородное сельское поселение) (в том числе проектные работы)</t>
  </si>
  <si>
    <t>Строительство блочно-модульной газовой котельной в с. Вощиково (Кременевское сельское поселение)</t>
  </si>
  <si>
    <t>Реконструкция котельной МОУ Юркинской ООШ с переводом на природный газ в д. Юркино (в том числе проектные работы)</t>
  </si>
  <si>
    <t>Техническое перевооружение котельной муниципального образовательного учреждения дополнительного образования детей Детско-юношеской спортивной школы № 1 г. Данилова</t>
  </si>
  <si>
    <t>Перевод котельной муниципального образовательного учреждения Скоковской средней общеобразовательной школы на природный газ в д. Туфаново</t>
  </si>
  <si>
    <t>Оптимизация системы теплоснабжения Зачеремушного района городского округа г. Рыбинска</t>
  </si>
  <si>
    <t xml:space="preserve">Строительство пристройки с инженерными коммуникациями к  МДОУ Большесельский детский сад "Березка", с. Большое село, ул. Сурикова, д. 28, Большесельский МР </t>
  </si>
  <si>
    <t>Берегоукрепление левого берега р. Волги от кислородной станции до моста через ручей по набережной Космонавтов, пос. Волжский</t>
  </si>
  <si>
    <t>Объект капитального строительства: "Физкультурно-оздоровительный комплекс, Некрасовский муниципальный район, сельское поселение Некрасовское, р.п. Нерасовское, ул. Пролетарская"</t>
  </si>
  <si>
    <t>Реконструкция здания Дворца спорта "Полет" в городском округе г. Рыбинск Ярославской области</t>
  </si>
  <si>
    <t>Межшкольный стадион на территории МОУ СОШ "Гимназия", г. Переславль-Залесский, ул. Менделеева, 36</t>
  </si>
  <si>
    <t>2013 год                                   (с учетом поправок в мае 2013 года)</t>
  </si>
  <si>
    <t>2014 год
(с учетом поправок в мае 2013 года)</t>
  </si>
  <si>
    <t>2015 год
(с учетом поправок в мае 2013 года)</t>
  </si>
  <si>
    <t>2013 год (изменения мая)</t>
  </si>
  <si>
    <t>2014 год (изменения мая 2013 года)</t>
  </si>
  <si>
    <t>2015 год (изменения мая 2013 года)</t>
  </si>
  <si>
    <t>2013 год (уточнение июня)</t>
  </si>
  <si>
    <t>2013 год                                   (с учетом уточнения июня)</t>
  </si>
  <si>
    <t>2014 год (уточнение июня)</t>
  </si>
  <si>
    <t>2015 год (уточнение июня)</t>
  </si>
  <si>
    <t xml:space="preserve">Реконструкция автодороги Крюково-Харинское-Митинское (обход реки Сутки) в Мышкинском муниципальном районе </t>
  </si>
  <si>
    <t>Городской округ г. Рыбинск</t>
  </si>
  <si>
    <t>Реконструкция сетей водоснабжения в д. Кузьмино (Дмитриевское сельское  поселение)</t>
  </si>
  <si>
    <t>Биологические пруды доочистки на очистных сооружениях г. Любима</t>
  </si>
  <si>
    <t>Реконструкция водозаборных очистных сооружений со строительством насосной станции, станции очистки водопроводной воды производительностью 1,5 тыс.м3/сут., п. Семибратово (сельское поселение Семибратово)</t>
  </si>
  <si>
    <t>Строительство блочно-модульной газовой котельной поликлиники с подключением к инженерным сетям в городском поселении Ростов по ул. Октябрьской (ГП Ростов)</t>
  </si>
  <si>
    <t>Строительство блочно-модульной газовой котельной МОУ ДОД Центра внешкольной работы с подключением к инженерным сетям в городском поселении Ростов (ГП Ростов)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</si>
  <si>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"Бурмакинский психоневрологический интернат", Некрасовский МР</t>
  </si>
  <si>
    <t>Техническое перевооружение котельной здания общественной бани с переводом на природный газ в д. Юркино</t>
  </si>
  <si>
    <t>Строительство водопроводного дюкера диаметром 300 мм через р.Волга г.Рыбинск, Волжская Набережная, 10</t>
  </si>
  <si>
    <t>2013 год (поправки депутатов в июне)</t>
  </si>
  <si>
    <t>Газопровод для газоснабжения жилых домов, расположенных по адресам: Ярославская область, Любимский район, дер. Стряпово, ул. Новоармейская; Ярославская область, Любимский район, дер. Вахромейка, ул. Почтовая, дома 24,26,28</t>
  </si>
  <si>
    <t>Газопровод высокого и низкого давления в с. Андрианово, Переславский МР</t>
  </si>
  <si>
    <t>Строительство распределительных газовых сетей в с. Григорьевскоее, дер. Некрасово, дер. Щеглевское, дер. Хабарово (Некрасовское сельское поселение), Ярославский муниципальный район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</si>
  <si>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</si>
  <si>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</si>
  <si>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Строительство наружной теплотрассы от блочно-модульной котельной Тутаевского промышленного парка "Мастер" к корпусу компании СаарГумми-Русланд</t>
  </si>
  <si>
    <t xml:space="preserve">Строительство локальных очистных сооружений и сетей канализации залинейной территории г. Данилов, ул. Деповская, ул. Островского, ул. Гражданская (городское поселение Данилов)  </t>
  </si>
  <si>
    <t>Строительсто водопровода - закольцовка от сетей г. Ростова до водовода к поселку городского типа Ишня. 1 этап строительства (городское поселение Ростов)</t>
  </si>
  <si>
    <t>Берегоукрепление Рыбинского водохранилища в черте г. Мышкин</t>
  </si>
  <si>
    <t>Сельское поселение Красный Профинтерн</t>
  </si>
  <si>
    <t>Строительство распределительных газовых сетей для газоснабжения индивидуальных жилых домов п. Новый Спасс (Назаровское сельское поселение)</t>
  </si>
  <si>
    <t>Строительство межпоселкового газопровода с. Дмитриевское - д. Костюшино</t>
  </si>
  <si>
    <t>Строительство очистных сооружений водопровода с присоединением к инженерным сетям в р.п. Петровское (Петровское сельское поселение)</t>
  </si>
  <si>
    <t xml:space="preserve">Региональная адресная программа по переселению граждан из аварийного жилищного фонда  Ярославской  области, в том числе: </t>
  </si>
  <si>
    <t xml:space="preserve">субсидия на обеспечение мероприятий по переселению граждан из аварийного жилищного фонда </t>
  </si>
  <si>
    <t xml:space="preserve"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</t>
  </si>
  <si>
    <t>субсидия на обеспечение мероприятий по переселению граждан из аварийного жилищного фонда  с учетом необходимости развития малоэтажного жилищного строительства  на приобретение жилых помещений, площадь которых больше площади занимаемых помещений</t>
  </si>
  <si>
    <t>Областная целевая программа "Развитие сети автомобильных дорог Ярославской области на 2010-2015 годы"</t>
  </si>
  <si>
    <t>Городской округ г. Ярославль</t>
  </si>
  <si>
    <t>Городской округ г. Переславль-Залесский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</si>
  <si>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</si>
  <si>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r>
      <rPr>
        <b/>
        <sz val="12"/>
        <color rgb="FFFF0000"/>
        <rFont val="Times New Roman"/>
        <family val="1"/>
        <charset val="204"/>
      </rPr>
      <t>Строительство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межпоселкового газопровода до д. Андреевское </t>
    </r>
  </si>
  <si>
    <r>
      <t xml:space="preserve">Строительство газопровода высокого давления в д. Григорьевское </t>
    </r>
    <r>
      <rPr>
        <b/>
        <sz val="12"/>
        <color rgb="FFFF0000"/>
        <rFont val="Times New Roman"/>
        <family val="1"/>
        <charset val="204"/>
      </rPr>
      <t xml:space="preserve">Заволжского сельского  поселения </t>
    </r>
  </si>
  <si>
    <r>
      <t xml:space="preserve">Строительство газопровода высокого давления в с. Григорьевское </t>
    </r>
    <r>
      <rPr>
        <b/>
        <sz val="12"/>
        <color rgb="FFFF0000"/>
        <rFont val="Times New Roman"/>
        <family val="1"/>
        <charset val="204"/>
      </rPr>
      <t xml:space="preserve">Некрасовского сельского поселения </t>
    </r>
  </si>
  <si>
    <r>
      <t>Модернизация котельной с. Караш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(проектные работы 2 этапа)</t>
    </r>
  </si>
  <si>
    <r>
      <t xml:space="preserve">Газификация д. Ларионово, с. Погорелка и населенных пунктов, находящихся в зоне газопровода с. Глебово - </t>
    </r>
    <r>
      <rPr>
        <b/>
        <sz val="12"/>
        <color rgb="FFFF0000"/>
        <rFont val="Times New Roman"/>
        <family val="1"/>
        <charset val="204"/>
      </rPr>
      <t>с. Погорелка - д. Ларионово с отводом на д. Ясенево (бухта Коприно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(в том числе проектные работы) (Глебовское сельское поселение)</t>
    </r>
  </si>
  <si>
    <r>
      <t xml:space="preserve">Модернизация комплекса водозабора и очистных сооружений водоснабжения в  д. Дюдьково </t>
    </r>
    <r>
      <rPr>
        <b/>
        <sz val="12"/>
        <color rgb="FFFF0000"/>
        <rFont val="Times New Roman"/>
        <family val="1"/>
        <charset val="204"/>
      </rPr>
      <t>Октябрьского сельского поселения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(1,2 этапы)</t>
    </r>
  </si>
  <si>
    <t xml:space="preserve">Реконструкция очистных сооружений водоснабжения - системы очистки питьевой воды г. Мышкин, Поводневский сельский округ, южнее д. Коптюшка </t>
  </si>
  <si>
    <t xml:space="preserve">2013 год                                 </t>
  </si>
  <si>
    <t xml:space="preserve">2014 год                                </t>
  </si>
  <si>
    <t xml:space="preserve">2015 год                                  </t>
  </si>
  <si>
    <t>Строительство поликлиники, Ростовский МР, город Ростов, ул. Октябрьская (в том числе проектные работы)</t>
  </si>
  <si>
    <t>Создание комплекса обеспечивающей инфраструктуры туристско-рекреационного комплекса "Ярославское взморье", в том числе подъездных дорог, сетей электроснабжения, связи и теплоснабжения, газопровода, водопровода, очистных сооружений (в рамках ФЦП)</t>
  </si>
  <si>
    <t>Газификация д. Вощиково и населенных пунктов, находящихся в зоне межпоселкового газопровода с.Кременево -                                                                с. Вощиково - с. Арефино (в том числе проектные работы) (Кременевское сельское поселение)</t>
  </si>
  <si>
    <t>2013 год (уточнение октября)</t>
  </si>
  <si>
    <t>2013 год                                   (с учетом уточнения октября)</t>
  </si>
  <si>
    <t>2014 год (уточнение октября)</t>
  </si>
  <si>
    <t>2014 год                                   (с учетом уточнения октября)</t>
  </si>
  <si>
    <t>2015 год (уточнение октября)</t>
  </si>
  <si>
    <t>2015 год                                   (с учетом уточнения октября)</t>
  </si>
  <si>
    <t xml:space="preserve">Изменения, вносимые в перечень строек и объектов, финансируемых из областного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рамках адресной инвестиционной программы Ярославской области в 2013-2015 годах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</si>
</sst>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#,##0_ ;[Red]\-#,##0\ "/>
  </numFmts>
  <fonts count="68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b/>
      <sz val="10.5"/>
      <name val="Times New Roman Cyr"/>
      <charset val="204"/>
    </font>
    <font>
      <b/>
      <sz val="10.5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  <xf numFmtId="0" fontId="58" fillId="0" borderId="0"/>
  </cellStyleXfs>
  <cellXfs count="49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49" fontId="42" fillId="0" borderId="1" xfId="0" applyNumberFormat="1" applyFont="1" applyFill="1" applyBorder="1" applyAlignment="1">
      <alignment horizontal="left" vertical="top"/>
    </xf>
    <xf numFmtId="0" fontId="42" fillId="0" borderId="1" xfId="0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/>
    </xf>
    <xf numFmtId="0" fontId="41" fillId="0" borderId="1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vertical="top"/>
    </xf>
    <xf numFmtId="3" fontId="42" fillId="0" borderId="1" xfId="0" applyNumberFormat="1" applyFont="1" applyFill="1" applyBorder="1" applyAlignment="1">
      <alignment vertical="top"/>
    </xf>
    <xf numFmtId="0" fontId="42" fillId="0" borderId="1" xfId="0" applyFont="1" applyFill="1" applyBorder="1" applyAlignment="1">
      <alignment horizontal="left" vertical="top" wrapText="1"/>
    </xf>
    <xf numFmtId="2" fontId="42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0" fontId="41" fillId="0" borderId="1" xfId="2" applyFont="1" applyFill="1" applyBorder="1" applyAlignment="1">
      <alignment horizontal="left" vertical="top" wrapText="1"/>
    </xf>
    <xf numFmtId="49" fontId="42" fillId="0" borderId="0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vertical="top"/>
    </xf>
    <xf numFmtId="49" fontId="42" fillId="0" borderId="1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horizontal="right" vertical="top"/>
    </xf>
    <xf numFmtId="3" fontId="42" fillId="0" borderId="1" xfId="3" applyNumberFormat="1" applyFont="1" applyFill="1" applyBorder="1" applyAlignment="1">
      <alignment vertical="top" wrapText="1"/>
    </xf>
    <xf numFmtId="3" fontId="42" fillId="0" borderId="1" xfId="3" applyNumberFormat="1" applyFont="1" applyFill="1" applyBorder="1" applyAlignment="1">
      <alignment vertical="top"/>
    </xf>
    <xf numFmtId="3" fontId="50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horizontal="right" vertical="top"/>
    </xf>
    <xf numFmtId="49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0" fontId="42" fillId="0" borderId="1" xfId="5" applyNumberFormat="1" applyFont="1" applyFill="1" applyBorder="1" applyAlignment="1" applyProtection="1">
      <alignment vertical="top" wrapText="1"/>
      <protection hidden="1"/>
    </xf>
    <xf numFmtId="49" fontId="50" fillId="0" borderId="1" xfId="0" applyNumberFormat="1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right" vertical="top"/>
    </xf>
    <xf numFmtId="49" fontId="41" fillId="0" borderId="1" xfId="1" applyNumberFormat="1" applyFont="1" applyFill="1" applyBorder="1" applyAlignment="1">
      <alignment horizontal="left" vertical="top" wrapText="1"/>
    </xf>
    <xf numFmtId="0" fontId="41" fillId="0" borderId="1" xfId="4" applyNumberFormat="1" applyFont="1" applyFill="1" applyBorder="1" applyAlignment="1" applyProtection="1">
      <alignment horizontal="left" vertical="top" wrapText="1"/>
      <protection hidden="1"/>
    </xf>
    <xf numFmtId="0" fontId="59" fillId="0" borderId="1" xfId="0" applyNumberFormat="1" applyFont="1" applyFill="1" applyBorder="1" applyAlignment="1">
      <alignment horizontal="left" vertical="top" wrapText="1"/>
    </xf>
    <xf numFmtId="0" fontId="60" fillId="0" borderId="1" xfId="0" applyNumberFormat="1" applyFont="1" applyFill="1" applyBorder="1" applyAlignment="1">
      <alignment horizontal="left" vertical="top" wrapText="1"/>
    </xf>
    <xf numFmtId="0" fontId="61" fillId="0" borderId="1" xfId="0" applyNumberFormat="1" applyFont="1" applyFill="1" applyBorder="1" applyAlignment="1">
      <alignment horizontal="left" vertical="top" wrapText="1"/>
    </xf>
    <xf numFmtId="166" fontId="61" fillId="0" borderId="1" xfId="0" applyNumberFormat="1" applyFont="1" applyFill="1" applyBorder="1" applyAlignment="1">
      <alignment vertical="top" wrapText="1"/>
    </xf>
    <xf numFmtId="3" fontId="59" fillId="0" borderId="1" xfId="0" applyNumberFormat="1" applyFont="1" applyFill="1" applyBorder="1" applyAlignment="1">
      <alignment vertical="top" wrapText="1"/>
    </xf>
    <xf numFmtId="3" fontId="61" fillId="0" borderId="1" xfId="0" applyNumberFormat="1" applyFont="1" applyFill="1" applyBorder="1" applyAlignment="1">
      <alignment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0" fontId="41" fillId="0" borderId="1" xfId="0" applyNumberFormat="1" applyFont="1" applyFill="1" applyBorder="1" applyAlignment="1">
      <alignment horizontal="center" vertical="top" wrapText="1"/>
    </xf>
    <xf numFmtId="3" fontId="42" fillId="0" borderId="1" xfId="0" applyNumberFormat="1" applyFont="1" applyFill="1" applyBorder="1" applyAlignment="1">
      <alignment horizontal="right" vertical="top"/>
    </xf>
    <xf numFmtId="0" fontId="42" fillId="0" borderId="0" xfId="0" applyFont="1" applyFill="1" applyAlignment="1">
      <alignment vertical="top"/>
    </xf>
    <xf numFmtId="0" fontId="61" fillId="0" borderId="13" xfId="0" applyNumberFormat="1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horizontal="right" vertical="top"/>
    </xf>
    <xf numFmtId="0" fontId="42" fillId="0" borderId="1" xfId="0" applyFont="1" applyFill="1" applyBorder="1" applyAlignment="1">
      <alignment vertical="top" wrapText="1"/>
    </xf>
    <xf numFmtId="0" fontId="42" fillId="0" borderId="1" xfId="4" applyNumberFormat="1" applyFont="1" applyFill="1" applyBorder="1" applyAlignment="1" applyProtection="1">
      <alignment horizontal="left" vertical="top" wrapText="1"/>
      <protection hidden="1"/>
    </xf>
    <xf numFmtId="49" fontId="42" fillId="0" borderId="1" xfId="0" applyNumberFormat="1" applyFont="1" applyFill="1" applyBorder="1" applyAlignment="1">
      <alignment horizontal="center" vertical="top" wrapText="1"/>
    </xf>
    <xf numFmtId="0" fontId="42" fillId="0" borderId="0" xfId="0" applyFont="1" applyFill="1" applyAlignment="1">
      <alignment horizontal="left" vertical="top"/>
    </xf>
    <xf numFmtId="49" fontId="42" fillId="0" borderId="1" xfId="0" applyNumberFormat="1" applyFont="1" applyFill="1" applyBorder="1" applyAlignment="1">
      <alignment vertical="top" wrapText="1"/>
    </xf>
    <xf numFmtId="0" fontId="42" fillId="0" borderId="1" xfId="6" applyFont="1" applyFill="1" applyBorder="1" applyAlignment="1">
      <alignment vertical="top" wrapText="1"/>
    </xf>
    <xf numFmtId="166" fontId="42" fillId="0" borderId="1" xfId="0" applyNumberFormat="1" applyFont="1" applyFill="1" applyBorder="1" applyAlignment="1">
      <alignment vertical="top" wrapText="1"/>
    </xf>
    <xf numFmtId="3" fontId="42" fillId="0" borderId="1" xfId="0" applyNumberFormat="1" applyFont="1" applyFill="1" applyBorder="1" applyAlignment="1">
      <alignment horizontal="center" vertical="top" wrapText="1"/>
    </xf>
    <xf numFmtId="0" fontId="41" fillId="0" borderId="0" xfId="0" applyFont="1" applyFill="1" applyBorder="1" applyAlignment="1">
      <alignment horizontal="center" vertical="top"/>
    </xf>
    <xf numFmtId="3" fontId="42" fillId="0" borderId="1" xfId="0" applyNumberFormat="1" applyFont="1" applyFill="1" applyBorder="1" applyAlignment="1">
      <alignment vertical="top" wrapText="1"/>
    </xf>
    <xf numFmtId="166" fontId="41" fillId="0" borderId="1" xfId="0" applyNumberFormat="1" applyFont="1" applyFill="1" applyBorder="1" applyAlignment="1">
      <alignment vertical="top" wrapText="1"/>
    </xf>
    <xf numFmtId="0" fontId="41" fillId="0" borderId="13" xfId="0" applyFont="1" applyFill="1" applyBorder="1" applyAlignment="1">
      <alignment vertical="top" wrapText="1"/>
    </xf>
    <xf numFmtId="4" fontId="41" fillId="0" borderId="1" xfId="0" applyNumberFormat="1" applyFont="1" applyFill="1" applyBorder="1" applyAlignment="1">
      <alignment horizontal="center" vertical="top" wrapText="1"/>
    </xf>
    <xf numFmtId="4" fontId="41" fillId="0" borderId="1" xfId="0" applyNumberFormat="1" applyFont="1" applyFill="1" applyBorder="1" applyAlignment="1">
      <alignment vertical="top" wrapText="1"/>
    </xf>
    <xf numFmtId="4" fontId="42" fillId="0" borderId="1" xfId="0" applyNumberFormat="1" applyFont="1" applyFill="1" applyBorder="1" applyAlignment="1">
      <alignment vertical="top"/>
    </xf>
    <xf numFmtId="0" fontId="42" fillId="0" borderId="13" xfId="0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horizontal="right" vertical="top" wrapText="1"/>
    </xf>
    <xf numFmtId="0" fontId="63" fillId="0" borderId="1" xfId="0" applyFont="1" applyFill="1" applyBorder="1" applyAlignment="1">
      <alignment vertical="top" wrapText="1"/>
    </xf>
    <xf numFmtId="3" fontId="41" fillId="0" borderId="11" xfId="0" applyNumberFormat="1" applyFont="1" applyFill="1" applyBorder="1" applyAlignment="1">
      <alignment vertical="top"/>
    </xf>
    <xf numFmtId="0" fontId="42" fillId="0" borderId="4" xfId="0" applyFont="1" applyFill="1" applyBorder="1" applyAlignment="1">
      <alignment vertical="top" wrapText="1"/>
    </xf>
    <xf numFmtId="0" fontId="42" fillId="0" borderId="2" xfId="0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vertical="top"/>
    </xf>
    <xf numFmtId="3" fontId="64" fillId="0" borderId="1" xfId="0" applyNumberFormat="1" applyFont="1" applyFill="1" applyBorder="1" applyAlignment="1">
      <alignment vertical="top" wrapText="1"/>
    </xf>
    <xf numFmtId="3" fontId="50" fillId="0" borderId="1" xfId="0" applyNumberFormat="1" applyFont="1" applyFill="1" applyBorder="1" applyAlignment="1">
      <alignment vertical="top" wrapText="1"/>
    </xf>
    <xf numFmtId="166" fontId="50" fillId="0" borderId="1" xfId="0" applyNumberFormat="1" applyFont="1" applyFill="1" applyBorder="1" applyAlignment="1">
      <alignment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0" fontId="42" fillId="0" borderId="2" xfId="0" applyFont="1" applyFill="1" applyBorder="1" applyAlignment="1">
      <alignment vertical="top" wrapText="1"/>
    </xf>
    <xf numFmtId="0" fontId="41" fillId="0" borderId="1" xfId="0" applyFont="1" applyFill="1" applyBorder="1" applyAlignment="1">
      <alignment horizontal="left" vertical="top"/>
    </xf>
  </cellXfs>
  <cellStyles count="7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АИП2009-2011 30.9" xfId="6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14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465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59</v>
      </c>
      <c r="E1" s="86"/>
    </row>
    <row r="2" spans="1:5" s="68" customFormat="1" ht="15.75" outlineLevel="1" x14ac:dyDescent="0.25">
      <c r="A2" s="386"/>
      <c r="B2" s="387"/>
      <c r="C2" s="387"/>
      <c r="D2" s="388" t="s">
        <v>177</v>
      </c>
      <c r="E2" s="86"/>
    </row>
    <row r="3" spans="1:5" s="68" customFormat="1" ht="15.75" outlineLevel="1" x14ac:dyDescent="0.25">
      <c r="A3" s="386"/>
      <c r="B3" s="387"/>
      <c r="C3" s="387"/>
      <c r="D3" s="388" t="s">
        <v>178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69" t="s">
        <v>176</v>
      </c>
      <c r="C6" s="469"/>
      <c r="D6" s="469"/>
    </row>
    <row r="7" spans="1:5" s="9" customFormat="1" ht="15.75" customHeight="1" x14ac:dyDescent="0.3">
      <c r="A7" s="325"/>
      <c r="B7" s="10" t="s">
        <v>241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100</v>
      </c>
      <c r="B9" s="104" t="s">
        <v>372</v>
      </c>
      <c r="C9" s="105" t="s">
        <v>243</v>
      </c>
      <c r="D9" s="371" t="s">
        <v>574</v>
      </c>
      <c r="E9" s="82"/>
    </row>
    <row r="10" spans="1:5" s="12" customFormat="1" ht="57" customHeight="1" x14ac:dyDescent="0.2">
      <c r="A10" s="327">
        <v>1</v>
      </c>
      <c r="B10" s="29" t="s">
        <v>409</v>
      </c>
      <c r="C10" s="107" t="s">
        <v>244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107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499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117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116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245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2</v>
      </c>
      <c r="C16" s="110" t="s">
        <v>247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107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373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544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3</v>
      </c>
      <c r="C20" s="116" t="s">
        <v>140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4</v>
      </c>
      <c r="C21" s="116" t="s">
        <v>179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5</v>
      </c>
      <c r="C22" s="110" t="s">
        <v>138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107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373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417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532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6</v>
      </c>
      <c r="C27" s="116" t="s">
        <v>138</v>
      </c>
      <c r="D27" s="275">
        <v>3800</v>
      </c>
      <c r="E27" s="85"/>
    </row>
    <row r="28" spans="1:5" s="16" customFormat="1" ht="95.25" customHeight="1" x14ac:dyDescent="0.2">
      <c r="A28" s="467">
        <v>7</v>
      </c>
      <c r="B28" s="94" t="s">
        <v>7</v>
      </c>
      <c r="C28" s="108" t="s">
        <v>246</v>
      </c>
      <c r="D28" s="275">
        <f>SUM(D29)</f>
        <v>17240</v>
      </c>
      <c r="E28" s="85"/>
    </row>
    <row r="29" spans="1:5" s="16" customFormat="1" ht="74.25" customHeight="1" x14ac:dyDescent="0.2">
      <c r="A29" s="468"/>
      <c r="B29" s="93" t="s">
        <v>17</v>
      </c>
      <c r="C29" s="179" t="s">
        <v>246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8</v>
      </c>
      <c r="C30" s="116" t="s">
        <v>138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619</v>
      </c>
      <c r="C31" s="107" t="s">
        <v>139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107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116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117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630</v>
      </c>
      <c r="C35" s="116" t="s">
        <v>599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631</v>
      </c>
      <c r="C36" s="108" t="s">
        <v>246</v>
      </c>
      <c r="D36" s="275" t="e">
        <f>'АИП 2013-2015гг'!#REF!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587</v>
      </c>
      <c r="C37" s="108" t="s">
        <v>138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572</v>
      </c>
      <c r="C38" s="107" t="s">
        <v>138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428</v>
      </c>
      <c r="C39" s="108" t="s">
        <v>138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429</v>
      </c>
      <c r="C40" s="110" t="s">
        <v>138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107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499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544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430</v>
      </c>
      <c r="C44" s="107" t="s">
        <v>138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18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107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499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544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 x14ac:dyDescent="0.2">
      <c r="A50" s="332"/>
      <c r="B50" s="343" t="s">
        <v>20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107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499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573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515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237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431</v>
      </c>
      <c r="C56" s="108" t="s">
        <v>138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107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499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418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647</v>
      </c>
      <c r="C60" s="110" t="s">
        <v>138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107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399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418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648</v>
      </c>
      <c r="C64" s="116" t="s">
        <v>600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649</v>
      </c>
      <c r="C65" s="116" t="s">
        <v>138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650</v>
      </c>
      <c r="C66" s="116" t="s">
        <v>138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21</v>
      </c>
      <c r="C67" s="148" t="s">
        <v>138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197</v>
      </c>
      <c r="C68" s="163" t="s">
        <v>138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107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141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544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198</v>
      </c>
      <c r="C72" s="116" t="s">
        <v>138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199</v>
      </c>
      <c r="C73" s="108" t="s">
        <v>138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534</v>
      </c>
      <c r="C74" s="109" t="s">
        <v>138</v>
      </c>
      <c r="D74" s="378" t="e">
        <f>'АИП 2013-2015гг'!#REF!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223</v>
      </c>
      <c r="C75" s="109" t="s">
        <v>138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415</v>
      </c>
      <c r="C76" s="179" t="s">
        <v>138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222</v>
      </c>
      <c r="C77" s="110" t="s">
        <v>138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107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373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189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13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221</v>
      </c>
      <c r="C82" s="116" t="s">
        <v>138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415</v>
      </c>
      <c r="C83" s="165" t="s">
        <v>138</v>
      </c>
      <c r="D83" s="321">
        <v>8034.5</v>
      </c>
    </row>
    <row r="84" spans="1:5" ht="54.75" customHeight="1" x14ac:dyDescent="0.2">
      <c r="A84" s="180">
        <v>31</v>
      </c>
      <c r="B84" s="193" t="s">
        <v>200</v>
      </c>
      <c r="C84" s="165" t="s">
        <v>416</v>
      </c>
      <c r="D84" s="321">
        <v>30000</v>
      </c>
    </row>
    <row r="85" spans="1:5" ht="37.5" customHeight="1" x14ac:dyDescent="0.2">
      <c r="A85" s="180">
        <v>32</v>
      </c>
      <c r="B85" s="181" t="s">
        <v>592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445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498</v>
      </c>
      <c r="C87" s="165" t="s">
        <v>416</v>
      </c>
      <c r="D87" s="321">
        <v>10124</v>
      </c>
    </row>
    <row r="88" spans="1:5" ht="75" x14ac:dyDescent="0.2">
      <c r="A88" s="345">
        <v>35</v>
      </c>
      <c r="B88" s="352" t="s">
        <v>236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528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527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526</v>
      </c>
      <c r="C91" s="353" t="s">
        <v>416</v>
      </c>
      <c r="D91" s="361">
        <v>10000</v>
      </c>
    </row>
    <row r="92" spans="1:5" x14ac:dyDescent="0.2">
      <c r="A92" s="345">
        <v>39</v>
      </c>
      <c r="B92" s="352" t="s">
        <v>525</v>
      </c>
      <c r="C92" s="353" t="s">
        <v>416</v>
      </c>
      <c r="D92" s="361">
        <v>56000</v>
      </c>
    </row>
    <row r="93" spans="1:5" ht="57.95" customHeight="1" x14ac:dyDescent="0.2">
      <c r="A93" s="345">
        <v>40</v>
      </c>
      <c r="B93" s="352" t="s">
        <v>524</v>
      </c>
      <c r="C93" s="353" t="s">
        <v>416</v>
      </c>
      <c r="D93" s="361">
        <v>3300</v>
      </c>
    </row>
    <row r="94" spans="1:5" ht="76.5" customHeight="1" x14ac:dyDescent="0.2">
      <c r="A94" s="345">
        <v>41</v>
      </c>
      <c r="B94" s="354" t="s">
        <v>548</v>
      </c>
      <c r="C94" s="355" t="s">
        <v>416</v>
      </c>
      <c r="D94" s="379">
        <v>10255</v>
      </c>
    </row>
    <row r="95" spans="1:5" ht="39.950000000000003" customHeight="1" x14ac:dyDescent="0.2">
      <c r="A95" s="345">
        <v>42</v>
      </c>
      <c r="B95" s="352" t="s">
        <v>546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107</v>
      </c>
      <c r="C96" s="357"/>
      <c r="D96" s="380"/>
    </row>
    <row r="97" spans="1:5" ht="15.75" hidden="1" customHeight="1" outlineLevel="1" x14ac:dyDescent="0.2">
      <c r="A97" s="346"/>
      <c r="B97" s="358" t="s">
        <v>116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593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545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547</v>
      </c>
      <c r="C100" s="353" t="s">
        <v>576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107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116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533</v>
      </c>
      <c r="C103" s="353" t="s">
        <v>416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558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69" t="str">
        <f>ПРИЛОЖЕНИЕ!B6</f>
        <v>Перечень областных целевых программ на 2007 год</v>
      </c>
      <c r="B1" s="469"/>
      <c r="C1" s="469"/>
    </row>
    <row r="2" spans="1:4" ht="24" customHeight="1" x14ac:dyDescent="0.2">
      <c r="A2" s="473" t="str">
        <f>ПРИЛОЖЕНИЕ!B7</f>
        <v>(в рамках финансирования по соответствующим разделам областного бюджета)</v>
      </c>
      <c r="B2" s="473"/>
      <c r="C2" s="473"/>
    </row>
    <row r="3" spans="1:4" ht="59.25" customHeight="1" x14ac:dyDescent="0.2">
      <c r="A3" s="474" t="s">
        <v>530</v>
      </c>
      <c r="B3" s="474"/>
      <c r="C3" s="47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104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106</v>
      </c>
      <c r="B9" s="33" t="e">
        <f>ПРИЛОЖЕНИЕ!#REF!</f>
        <v>#REF!</v>
      </c>
      <c r="C9" s="30" t="e">
        <f>ПРИЛОЖЕНИЕ!#REF!</f>
        <v>#REF!</v>
      </c>
      <c r="D9" s="88" t="s">
        <v>433</v>
      </c>
    </row>
    <row r="10" spans="1:4" ht="74.25" customHeight="1" x14ac:dyDescent="0.2">
      <c r="A10" s="33" t="s">
        <v>108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109</v>
      </c>
      <c r="B11" s="33" t="e">
        <f>ПРИЛОЖЕНИЕ!#REF!</f>
        <v>#REF!</v>
      </c>
      <c r="C11" s="30" t="e">
        <f>ПРИЛОЖЕНИЕ!#REF!</f>
        <v>#REF!</v>
      </c>
      <c r="D11" s="88" t="s">
        <v>433</v>
      </c>
    </row>
    <row r="12" spans="1:4" ht="78" customHeight="1" x14ac:dyDescent="0.2">
      <c r="A12" s="33" t="s">
        <v>110</v>
      </c>
      <c r="B12" s="33" t="e">
        <f>ПРИЛОЖЕНИЕ!#REF!</f>
        <v>#REF!</v>
      </c>
      <c r="C12" s="30" t="e">
        <f>ПРИЛОЖЕНИЕ!#REF!</f>
        <v>#REF!</v>
      </c>
      <c r="D12" s="88" t="s">
        <v>433</v>
      </c>
    </row>
    <row r="13" spans="1:4" ht="37.5" customHeight="1" x14ac:dyDescent="0.2">
      <c r="A13" s="33" t="s">
        <v>111</v>
      </c>
      <c r="B13" s="33" t="e">
        <f>ПРИЛОЖЕНИЕ!#REF!</f>
        <v>#REF!</v>
      </c>
      <c r="C13" s="30" t="e">
        <f>ПРИЛОЖЕНИЕ!#REF!</f>
        <v>#REF!</v>
      </c>
      <c r="D13" s="88" t="s">
        <v>433</v>
      </c>
    </row>
    <row r="14" spans="1:4" ht="72.75" customHeight="1" x14ac:dyDescent="0.2">
      <c r="A14" s="33" t="s">
        <v>112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113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633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634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255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256</v>
      </c>
      <c r="B21" s="33" t="e">
        <f>ПРИЛОЖЕНИЕ!#REF!</f>
        <v>#REF!</v>
      </c>
      <c r="C21" s="30" t="e">
        <f>ПРИЛОЖЕНИЕ!#REF!</f>
        <v>#REF!</v>
      </c>
      <c r="D21" s="14" t="s">
        <v>278</v>
      </c>
    </row>
    <row r="22" spans="1:4" ht="41.25" customHeight="1" x14ac:dyDescent="0.2">
      <c r="A22" s="33" t="s">
        <v>257</v>
      </c>
      <c r="B22" s="33" t="e">
        <f>ПРИЛОЖЕНИЕ!#REF!</f>
        <v>#REF!</v>
      </c>
      <c r="C22" s="30" t="e">
        <f>ПРИЛОЖЕНИЕ!#REF!</f>
        <v>#REF!</v>
      </c>
      <c r="D22" s="14" t="s">
        <v>278</v>
      </c>
    </row>
    <row r="23" spans="1:4" ht="54.75" customHeight="1" x14ac:dyDescent="0.2">
      <c r="A23" s="33" t="s">
        <v>258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259</v>
      </c>
      <c r="B24" s="33" t="e">
        <f>ПРИЛОЖЕНИЕ!#REF!</f>
        <v>#REF!</v>
      </c>
      <c r="C24" s="30" t="e">
        <f>ПРИЛОЖЕНИЕ!#REF!</f>
        <v>#REF!</v>
      </c>
      <c r="D24" s="14" t="s">
        <v>278</v>
      </c>
    </row>
    <row r="25" spans="1:4" ht="54.75" customHeight="1" x14ac:dyDescent="0.2">
      <c r="A25" s="33" t="s">
        <v>260</v>
      </c>
      <c r="B25" s="33" t="e">
        <f>ПРИЛОЖЕНИЕ!#REF!</f>
        <v>#REF!</v>
      </c>
      <c r="C25" s="30" t="e">
        <f>ПРИЛОЖЕНИЕ!#REF!</f>
        <v>#REF!</v>
      </c>
      <c r="D25" s="88" t="s">
        <v>433</v>
      </c>
    </row>
    <row r="26" spans="1:4" ht="44.25" customHeight="1" x14ac:dyDescent="0.2">
      <c r="A26" s="470" t="s">
        <v>531</v>
      </c>
      <c r="B26" s="471"/>
      <c r="C26" s="472"/>
    </row>
    <row r="27" spans="1:4" ht="75.95" customHeight="1" x14ac:dyDescent="0.2">
      <c r="A27" s="33" t="s">
        <v>102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105</v>
      </c>
      <c r="B30" s="40" t="e">
        <f>ПРИЛОЖЕНИЕ!#REF!</f>
        <v>#REF!</v>
      </c>
      <c r="C30" s="90" t="e">
        <f>ПРИЛОЖЕНИЕ!#REF!</f>
        <v>#REF!</v>
      </c>
      <c r="D30" s="14" t="s">
        <v>278</v>
      </c>
    </row>
    <row r="31" spans="1:4" ht="76.5" customHeight="1" x14ac:dyDescent="0.2">
      <c r="A31" s="33" t="s">
        <v>106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108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114</v>
      </c>
      <c r="B38" s="33" t="e">
        <f>ПРИЛОЖЕНИЕ!#REF!</f>
        <v>#REF!</v>
      </c>
      <c r="C38" s="30" t="e">
        <f>ПРИЛОЖЕНИЕ!#REF!</f>
        <v>#REF!</v>
      </c>
      <c r="D38" s="14" t="s">
        <v>278</v>
      </c>
    </row>
    <row r="39" spans="1:4" ht="111" customHeight="1" x14ac:dyDescent="0.2">
      <c r="A39" s="81" t="s">
        <v>115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70" t="s">
        <v>432</v>
      </c>
      <c r="B40" s="471"/>
      <c r="C40" s="472"/>
    </row>
    <row r="41" spans="1:4" ht="36" customHeight="1" x14ac:dyDescent="0.2">
      <c r="A41" s="40" t="s">
        <v>102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106</v>
      </c>
      <c r="B46" s="33" t="e">
        <f>ПРИЛОЖЕНИЕ!#REF!</f>
        <v>#REF!</v>
      </c>
      <c r="C46" s="30" t="e">
        <f>ПРИЛОЖЕНИЕ!#REF!</f>
        <v>#REF!</v>
      </c>
      <c r="D46" s="14" t="s">
        <v>278</v>
      </c>
    </row>
    <row r="47" spans="1:4" ht="39" customHeight="1" x14ac:dyDescent="0.2">
      <c r="A47" s="33" t="s">
        <v>108</v>
      </c>
      <c r="B47" s="33" t="e">
        <f>ПРИЛОЖЕНИЕ!#REF!</f>
        <v>#REF!</v>
      </c>
      <c r="C47" s="30" t="e">
        <f>ПРИЛОЖЕНИЕ!#REF!</f>
        <v>#REF!</v>
      </c>
      <c r="D47" s="14" t="s">
        <v>278</v>
      </c>
    </row>
    <row r="48" spans="1:4" ht="53.25" customHeight="1" x14ac:dyDescent="0.2">
      <c r="A48" s="33" t="s">
        <v>109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113</v>
      </c>
      <c r="B52" s="33" t="e">
        <f>ПРИЛОЖЕНИЕ!#REF!</f>
        <v>#REF!</v>
      </c>
      <c r="C52" s="31" t="e">
        <f>ПРИЛОЖЕНИЕ!#REF!</f>
        <v>#REF!</v>
      </c>
      <c r="D52" s="14" t="s">
        <v>278</v>
      </c>
    </row>
    <row r="53" spans="1:4" ht="39" customHeight="1" x14ac:dyDescent="0.2">
      <c r="A53" s="33" t="s">
        <v>114</v>
      </c>
      <c r="B53" s="33" t="e">
        <f>ПРИЛОЖЕНИЕ!#REF!</f>
        <v>#REF!</v>
      </c>
      <c r="C53" s="31" t="e">
        <f>ПРИЛОЖЕНИЕ!#REF!</f>
        <v>#REF!</v>
      </c>
      <c r="D53" s="14" t="s">
        <v>278</v>
      </c>
    </row>
    <row r="54" spans="1:4" ht="37.5" customHeight="1" x14ac:dyDescent="0.2">
      <c r="A54" s="33" t="s">
        <v>115</v>
      </c>
      <c r="B54" s="33" t="e">
        <f>ПРИЛОЖЕНИЕ!#REF!</f>
        <v>#REF!</v>
      </c>
      <c r="C54" s="31" t="e">
        <f>ПРИЛОЖЕНИЕ!#REF!</f>
        <v>#REF!</v>
      </c>
      <c r="D54" s="14" t="s">
        <v>278</v>
      </c>
    </row>
    <row r="55" spans="1:4" ht="56.25" customHeight="1" x14ac:dyDescent="0.2">
      <c r="A55" s="33" t="s">
        <v>633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634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255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256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257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258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259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260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261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262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263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264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265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266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267</v>
      </c>
      <c r="B69" s="33" t="e">
        <f>ПРИЛОЖЕНИЕ!#REF!</f>
        <v>#REF!</v>
      </c>
      <c r="C69" s="30" t="e">
        <f>ПРИЛОЖЕНИЕ!#REF!</f>
        <v>#REF!</v>
      </c>
      <c r="D69" s="14" t="s">
        <v>278</v>
      </c>
    </row>
    <row r="70" spans="1:4" ht="55.5" customHeight="1" x14ac:dyDescent="0.2">
      <c r="A70" s="33" t="s">
        <v>268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269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270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271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272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273</v>
      </c>
      <c r="B77" s="33" t="e">
        <f>ПРИЛОЖЕНИЕ!#REF!</f>
        <v>#REF!</v>
      </c>
      <c r="C77" s="31" t="e">
        <f>ПРИЛОЖЕНИЕ!#REF!</f>
        <v>#REF!</v>
      </c>
      <c r="D77" s="14" t="s">
        <v>278</v>
      </c>
    </row>
    <row r="78" spans="1:4" ht="36" customHeight="1" x14ac:dyDescent="0.2">
      <c r="A78" s="33" t="s">
        <v>274</v>
      </c>
      <c r="B78" s="33" t="e">
        <f>ПРИЛОЖЕНИЕ!#REF!</f>
        <v>#REF!</v>
      </c>
      <c r="C78" s="31" t="e">
        <f>ПРИЛОЖЕНИЕ!#REF!</f>
        <v>#REF!</v>
      </c>
      <c r="D78" s="14" t="s">
        <v>278</v>
      </c>
    </row>
    <row r="79" spans="1:4" ht="34.700000000000003" customHeight="1" x14ac:dyDescent="0.2">
      <c r="A79" s="81" t="s">
        <v>275</v>
      </c>
      <c r="B79" s="33" t="e">
        <f>ПРИЛОЖЕНИЕ!#REF!</f>
        <v>#REF!</v>
      </c>
      <c r="C79" s="30" t="e">
        <f>ПРИЛОЖЕНИЕ!#REF!</f>
        <v>#REF!</v>
      </c>
      <c r="D79" s="88" t="s">
        <v>433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77" t="s">
        <v>279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1" s="59" customFormat="1" x14ac:dyDescent="0.2">
      <c r="A2" s="57" t="s">
        <v>100</v>
      </c>
      <c r="B2" s="58" t="s">
        <v>101</v>
      </c>
      <c r="C2" s="58" t="s">
        <v>287</v>
      </c>
      <c r="D2" s="67" t="s">
        <v>290</v>
      </c>
      <c r="E2" s="478" t="s">
        <v>292</v>
      </c>
      <c r="F2" s="479"/>
      <c r="G2" s="479"/>
      <c r="H2" s="479"/>
      <c r="I2" s="479"/>
      <c r="J2" s="479"/>
      <c r="K2" s="480"/>
    </row>
    <row r="3" spans="1:11" s="59" customFormat="1" x14ac:dyDescent="0.2">
      <c r="A3" s="50"/>
      <c r="B3" s="51" t="s">
        <v>281</v>
      </c>
      <c r="C3" s="51"/>
      <c r="D3" s="54" t="s">
        <v>291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102</v>
      </c>
      <c r="B4" s="65" t="s">
        <v>288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286</v>
      </c>
      <c r="C5" s="69" t="s">
        <v>289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293</v>
      </c>
      <c r="C6" s="61" t="s">
        <v>294</v>
      </c>
      <c r="D6" s="4" t="s">
        <v>295</v>
      </c>
      <c r="E6" s="475">
        <v>1500</v>
      </c>
      <c r="F6" s="47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296</v>
      </c>
      <c r="C7" s="61" t="s">
        <v>297</v>
      </c>
      <c r="D7" s="4" t="s">
        <v>298</v>
      </c>
      <c r="E7" s="71"/>
      <c r="F7" s="71"/>
      <c r="G7" s="71"/>
      <c r="H7" s="475">
        <v>1800</v>
      </c>
      <c r="I7" s="476"/>
      <c r="J7" s="72"/>
      <c r="K7" s="72"/>
    </row>
    <row r="8" spans="1:11" s="68" customFormat="1" ht="47.25" x14ac:dyDescent="0.2">
      <c r="A8" s="3"/>
      <c r="B8" s="61" t="s">
        <v>299</v>
      </c>
      <c r="C8" s="61" t="s">
        <v>300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301</v>
      </c>
      <c r="C9" s="60" t="s">
        <v>302</v>
      </c>
      <c r="D9" s="56" t="s">
        <v>295</v>
      </c>
      <c r="E9" s="475">
        <v>2500</v>
      </c>
      <c r="F9" s="47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303</v>
      </c>
      <c r="C10" s="60" t="s">
        <v>302</v>
      </c>
      <c r="D10" s="56" t="s">
        <v>304</v>
      </c>
      <c r="E10" s="71"/>
      <c r="F10" s="71"/>
      <c r="G10" s="475">
        <v>10000</v>
      </c>
      <c r="H10" s="476"/>
      <c r="I10" s="72"/>
      <c r="J10" s="72"/>
      <c r="K10" s="72"/>
    </row>
    <row r="11" spans="1:11" s="68" customFormat="1" ht="30.75" customHeight="1" x14ac:dyDescent="0.2">
      <c r="A11" s="3"/>
      <c r="B11" s="61" t="s">
        <v>305</v>
      </c>
      <c r="C11" s="60" t="s">
        <v>306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374</v>
      </c>
      <c r="C12" s="65" t="s">
        <v>309</v>
      </c>
      <c r="D12" s="66" t="s">
        <v>310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311</v>
      </c>
      <c r="C13" s="60" t="s">
        <v>312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435</v>
      </c>
      <c r="C14" s="60" t="s">
        <v>313</v>
      </c>
      <c r="D14" s="56" t="s">
        <v>314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434</v>
      </c>
      <c r="C15" s="60" t="s">
        <v>315</v>
      </c>
      <c r="D15" s="56" t="s">
        <v>316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334</v>
      </c>
      <c r="C16" s="60" t="s">
        <v>335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23</v>
      </c>
      <c r="C17" s="60" t="s">
        <v>315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22</v>
      </c>
      <c r="C18" s="60" t="s">
        <v>317</v>
      </c>
      <c r="D18" s="56" t="s">
        <v>295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543</v>
      </c>
      <c r="C19" s="60" t="s">
        <v>315</v>
      </c>
      <c r="D19" s="56" t="s">
        <v>316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542</v>
      </c>
      <c r="C20" s="65" t="s">
        <v>309</v>
      </c>
      <c r="D20" s="66" t="s">
        <v>310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375</v>
      </c>
      <c r="C21" s="60" t="s">
        <v>315</v>
      </c>
      <c r="D21" s="56" t="s">
        <v>376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182</v>
      </c>
      <c r="C22" s="60" t="s">
        <v>313</v>
      </c>
      <c r="D22" s="56" t="s">
        <v>376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583</v>
      </c>
      <c r="C23" s="60" t="s">
        <v>313</v>
      </c>
      <c r="D23" s="56" t="s">
        <v>298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584</v>
      </c>
      <c r="C24" s="60" t="s">
        <v>313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585</v>
      </c>
      <c r="C25" s="60" t="s">
        <v>312</v>
      </c>
      <c r="D25" s="56" t="s">
        <v>586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333</v>
      </c>
      <c r="C26" s="60" t="s">
        <v>312</v>
      </c>
      <c r="D26" s="56" t="s">
        <v>316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336</v>
      </c>
      <c r="C27" s="60" t="s">
        <v>312</v>
      </c>
      <c r="D27" s="56" t="s">
        <v>316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337</v>
      </c>
      <c r="C28" s="60" t="s">
        <v>313</v>
      </c>
      <c r="D28" s="56" t="s">
        <v>298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338</v>
      </c>
      <c r="C29" s="60" t="s">
        <v>313</v>
      </c>
      <c r="D29" s="56" t="s">
        <v>586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339</v>
      </c>
      <c r="C30" s="60" t="s">
        <v>313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103</v>
      </c>
      <c r="B31" s="73" t="s">
        <v>340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341</v>
      </c>
      <c r="C32" s="60" t="s">
        <v>315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342</v>
      </c>
      <c r="C33" s="60" t="s">
        <v>343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632</v>
      </c>
      <c r="C34" s="60" t="s">
        <v>312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344</v>
      </c>
      <c r="C35" s="60" t="s">
        <v>315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183</v>
      </c>
      <c r="C36" s="60" t="s">
        <v>312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104</v>
      </c>
      <c r="B37" s="73" t="s">
        <v>345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276</v>
      </c>
      <c r="C38" s="61" t="s">
        <v>346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105</v>
      </c>
      <c r="B39" s="73" t="s">
        <v>529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500</v>
      </c>
      <c r="C40" s="61" t="s">
        <v>347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277</v>
      </c>
      <c r="B52" s="63" t="s">
        <v>280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283</v>
      </c>
      <c r="B53" s="63" t="s">
        <v>282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284</v>
      </c>
      <c r="B54" s="63" t="s">
        <v>285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307</v>
      </c>
      <c r="B55" t="s">
        <v>308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L385"/>
  <sheetViews>
    <sheetView showGridLines="0" tabSelected="1" view="pageBreakPreview" zoomScale="70" zoomScaleNormal="72" zoomScaleSheetLayoutView="70" workbookViewId="0">
      <pane xSplit="1" ySplit="3" topLeftCell="P283" activePane="bottomRight" state="frozen"/>
      <selection pane="topRight" activeCell="B1" sqref="B1"/>
      <selection pane="bottomLeft" activeCell="A4" sqref="A4"/>
      <selection pane="bottomRight" activeCell="Q332" sqref="Q330:Q332"/>
    </sheetView>
  </sheetViews>
  <sheetFormatPr defaultColWidth="9.140625" defaultRowHeight="15.75" x14ac:dyDescent="0.2"/>
  <cols>
    <col min="1" max="1" width="48" style="413" customWidth="1"/>
    <col min="2" max="2" width="20.28515625" style="389" hidden="1" customWidth="1"/>
    <col min="3" max="3" width="15.140625" style="389" hidden="1" customWidth="1"/>
    <col min="4" max="4" width="15.42578125" style="389" hidden="1" customWidth="1"/>
    <col min="5" max="5" width="14.42578125" style="389" hidden="1" customWidth="1"/>
    <col min="6" max="7" width="15.7109375" style="389" hidden="1" customWidth="1"/>
    <col min="8" max="8" width="15.42578125" style="389" hidden="1" customWidth="1"/>
    <col min="9" max="9" width="18.140625" style="389" hidden="1" customWidth="1"/>
    <col min="10" max="10" width="15.5703125" style="389" hidden="1" customWidth="1"/>
    <col min="11" max="11" width="17.28515625" style="389" hidden="1" customWidth="1"/>
    <col min="12" max="12" width="15.5703125" style="389" hidden="1" customWidth="1"/>
    <col min="13" max="13" width="15.140625" style="389" hidden="1" customWidth="1"/>
    <col min="14" max="14" width="18.7109375" style="389" hidden="1" customWidth="1"/>
    <col min="15" max="15" width="18.42578125" style="389" hidden="1" customWidth="1"/>
    <col min="16" max="16" width="19.5703125" style="389" customWidth="1"/>
    <col min="17" max="17" width="18" style="389" customWidth="1"/>
    <col min="18" max="18" width="16.7109375" style="389" customWidth="1"/>
    <col min="19" max="19" width="15.7109375" style="389" hidden="1" customWidth="1"/>
    <col min="20" max="20" width="14.42578125" style="389" hidden="1" customWidth="1"/>
    <col min="21" max="21" width="15.5703125" style="389" hidden="1" customWidth="1"/>
    <col min="22" max="22" width="14.42578125" style="389" hidden="1" customWidth="1"/>
    <col min="23" max="23" width="19.7109375" style="389" hidden="1" customWidth="1"/>
    <col min="24" max="24" width="12.7109375" style="389" hidden="1" customWidth="1"/>
    <col min="25" max="25" width="16.28515625" style="389" customWidth="1"/>
    <col min="26" max="26" width="13.5703125" style="389" customWidth="1"/>
    <col min="27" max="27" width="15.85546875" style="389" customWidth="1"/>
    <col min="28" max="28" width="13" style="389" hidden="1" customWidth="1"/>
    <col min="29" max="29" width="12.5703125" style="389" hidden="1" customWidth="1"/>
    <col min="30" max="33" width="14.42578125" style="389" hidden="1" customWidth="1"/>
    <col min="34" max="34" width="17.42578125" style="389" hidden="1" customWidth="1"/>
    <col min="35" max="35" width="11.7109375" style="389" hidden="1" customWidth="1"/>
    <col min="36" max="36" width="15.28515625" style="389" customWidth="1"/>
    <col min="37" max="37" width="14.7109375" style="389" customWidth="1"/>
    <col min="38" max="38" width="15.85546875" style="389" customWidth="1"/>
    <col min="39" max="16384" width="9.140625" style="392"/>
  </cols>
  <sheetData>
    <row r="1" spans="1:38" ht="40.5" customHeight="1" x14ac:dyDescent="0.2">
      <c r="A1" s="481" t="s">
        <v>1022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U1" s="481"/>
      <c r="V1" s="481"/>
      <c r="W1" s="481"/>
      <c r="X1" s="481"/>
      <c r="Y1" s="481"/>
      <c r="Z1" s="481"/>
      <c r="AA1" s="481"/>
      <c r="AB1" s="481"/>
      <c r="AC1" s="481"/>
      <c r="AD1" s="481"/>
      <c r="AE1" s="481"/>
      <c r="AF1" s="481"/>
      <c r="AG1" s="481"/>
      <c r="AH1" s="481"/>
      <c r="AI1" s="481"/>
      <c r="AJ1" s="481"/>
      <c r="AK1" s="481"/>
      <c r="AL1" s="481"/>
    </row>
    <row r="2" spans="1:38" s="391" customFormat="1" ht="15.75" customHeight="1" x14ac:dyDescent="0.2">
      <c r="A2" s="406"/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7"/>
      <c r="X2" s="407"/>
      <c r="Y2" s="407"/>
      <c r="Z2" s="407"/>
      <c r="AA2" s="407"/>
      <c r="AB2" s="407"/>
      <c r="AC2" s="407"/>
      <c r="AD2" s="427"/>
      <c r="AE2" s="407"/>
      <c r="AF2" s="450"/>
      <c r="AG2" s="407"/>
      <c r="AH2" s="450"/>
      <c r="AI2" s="407"/>
      <c r="AJ2" s="450" t="s">
        <v>769</v>
      </c>
      <c r="AK2" s="407"/>
      <c r="AL2" s="450" t="s">
        <v>769</v>
      </c>
    </row>
    <row r="3" spans="1:38" s="389" customFormat="1" ht="81" customHeight="1" x14ac:dyDescent="0.2">
      <c r="A3" s="423" t="s">
        <v>739</v>
      </c>
      <c r="B3" s="424" t="s">
        <v>767</v>
      </c>
      <c r="C3" s="424" t="s">
        <v>766</v>
      </c>
      <c r="D3" s="437" t="s">
        <v>838</v>
      </c>
      <c r="E3" s="437" t="s">
        <v>837</v>
      </c>
      <c r="F3" s="437" t="s">
        <v>837</v>
      </c>
      <c r="G3" s="424" t="s">
        <v>839</v>
      </c>
      <c r="H3" s="424" t="s">
        <v>894</v>
      </c>
      <c r="I3" s="424" t="s">
        <v>964</v>
      </c>
      <c r="J3" s="424" t="s">
        <v>961</v>
      </c>
      <c r="K3" s="424" t="s">
        <v>898</v>
      </c>
      <c r="L3" s="424" t="s">
        <v>897</v>
      </c>
      <c r="M3" s="424" t="s">
        <v>967</v>
      </c>
      <c r="N3" s="449" t="s">
        <v>968</v>
      </c>
      <c r="O3" s="424" t="s">
        <v>981</v>
      </c>
      <c r="P3" s="449" t="s">
        <v>1010</v>
      </c>
      <c r="Q3" s="449" t="s">
        <v>1016</v>
      </c>
      <c r="R3" s="449" t="s">
        <v>1017</v>
      </c>
      <c r="S3" s="424" t="s">
        <v>895</v>
      </c>
      <c r="T3" s="424" t="s">
        <v>965</v>
      </c>
      <c r="U3" s="424" t="s">
        <v>962</v>
      </c>
      <c r="V3" s="424" t="s">
        <v>900</v>
      </c>
      <c r="W3" s="424" t="s">
        <v>901</v>
      </c>
      <c r="X3" s="424" t="s">
        <v>969</v>
      </c>
      <c r="Y3" s="449" t="s">
        <v>1011</v>
      </c>
      <c r="Z3" s="449" t="s">
        <v>1018</v>
      </c>
      <c r="AA3" s="449" t="s">
        <v>1019</v>
      </c>
      <c r="AB3" s="424" t="s">
        <v>768</v>
      </c>
      <c r="AC3" s="424" t="s">
        <v>770</v>
      </c>
      <c r="AD3" s="424" t="s">
        <v>771</v>
      </c>
      <c r="AE3" s="424" t="s">
        <v>966</v>
      </c>
      <c r="AF3" s="424" t="s">
        <v>963</v>
      </c>
      <c r="AG3" s="424" t="s">
        <v>902</v>
      </c>
      <c r="AH3" s="424" t="s">
        <v>903</v>
      </c>
      <c r="AI3" s="424" t="s">
        <v>970</v>
      </c>
      <c r="AJ3" s="449" t="s">
        <v>1012</v>
      </c>
      <c r="AK3" s="449" t="s">
        <v>1020</v>
      </c>
      <c r="AL3" s="449" t="s">
        <v>1021</v>
      </c>
    </row>
    <row r="4" spans="1:38" s="445" customFormat="1" ht="36" customHeight="1" x14ac:dyDescent="0.2">
      <c r="A4" s="444" t="s">
        <v>691</v>
      </c>
      <c r="B4" s="402">
        <f>B5+B72</f>
        <v>781378000</v>
      </c>
      <c r="C4" s="402">
        <f>C5+C72</f>
        <v>34500000</v>
      </c>
      <c r="D4" s="402">
        <f>B4+C4</f>
        <v>815878000</v>
      </c>
      <c r="E4" s="402">
        <f t="shared" ref="E4:AF4" si="0">E5+E72</f>
        <v>652000000</v>
      </c>
      <c r="F4" s="402">
        <f t="shared" si="0"/>
        <v>-5000000</v>
      </c>
      <c r="G4" s="402">
        <f t="shared" si="0"/>
        <v>0</v>
      </c>
      <c r="H4" s="402">
        <f t="shared" si="0"/>
        <v>881942000</v>
      </c>
      <c r="I4" s="402">
        <f t="shared" si="0"/>
        <v>198526910.72</v>
      </c>
      <c r="J4" s="402">
        <f t="shared" si="0"/>
        <v>1080468910.72</v>
      </c>
      <c r="K4" s="402">
        <f t="shared" ref="K4:L4" si="1">K5+K72</f>
        <v>600000</v>
      </c>
      <c r="L4" s="402">
        <f t="shared" si="1"/>
        <v>1081068910.72</v>
      </c>
      <c r="M4" s="402">
        <f t="shared" ref="M4:N4" si="2">M5+M72</f>
        <v>-30000000</v>
      </c>
      <c r="N4" s="402">
        <f t="shared" si="2"/>
        <v>1051068910.72</v>
      </c>
      <c r="O4" s="402">
        <f t="shared" ref="O4:P4" si="3">O5+O72</f>
        <v>10000000</v>
      </c>
      <c r="P4" s="402">
        <f t="shared" si="3"/>
        <v>1160818910.72</v>
      </c>
      <c r="Q4" s="402">
        <f t="shared" ref="Q4:R4" si="4">Q5+Q72</f>
        <v>-154143082.19</v>
      </c>
      <c r="R4" s="402">
        <f t="shared" si="4"/>
        <v>1006675828.53</v>
      </c>
      <c r="S4" s="402">
        <f t="shared" si="0"/>
        <v>715000000</v>
      </c>
      <c r="T4" s="402">
        <f t="shared" si="0"/>
        <v>-25000000</v>
      </c>
      <c r="U4" s="402">
        <f t="shared" si="0"/>
        <v>690000000</v>
      </c>
      <c r="V4" s="402">
        <f t="shared" ref="V4:W4" si="5">V5+V72</f>
        <v>0</v>
      </c>
      <c r="W4" s="402">
        <f t="shared" si="5"/>
        <v>690000000</v>
      </c>
      <c r="X4" s="402">
        <f t="shared" ref="X4:Y4" si="6">X5+X72</f>
        <v>0</v>
      </c>
      <c r="Y4" s="402">
        <f t="shared" si="6"/>
        <v>789000000</v>
      </c>
      <c r="Z4" s="402">
        <f t="shared" ref="Z4:AA4" si="7">Z5+Z72</f>
        <v>0</v>
      </c>
      <c r="AA4" s="402">
        <f t="shared" si="7"/>
        <v>789000000</v>
      </c>
      <c r="AB4" s="402">
        <f t="shared" si="0"/>
        <v>238000000</v>
      </c>
      <c r="AC4" s="402">
        <f t="shared" si="0"/>
        <v>-3000000</v>
      </c>
      <c r="AD4" s="402">
        <f t="shared" si="0"/>
        <v>235000000</v>
      </c>
      <c r="AE4" s="402">
        <f t="shared" si="0"/>
        <v>0</v>
      </c>
      <c r="AF4" s="402">
        <f t="shared" si="0"/>
        <v>235000000</v>
      </c>
      <c r="AG4" s="402">
        <f t="shared" ref="AG4:AH4" si="8">AG5+AG72</f>
        <v>0</v>
      </c>
      <c r="AH4" s="402">
        <f t="shared" si="8"/>
        <v>235000000</v>
      </c>
      <c r="AI4" s="402">
        <f t="shared" ref="AI4:AJ4" si="9">AI5+AI72</f>
        <v>0</v>
      </c>
      <c r="AJ4" s="402">
        <f t="shared" si="9"/>
        <v>337000000</v>
      </c>
      <c r="AK4" s="402">
        <f t="shared" ref="AK4:AL4" si="10">AK5+AK72</f>
        <v>0</v>
      </c>
      <c r="AL4" s="402">
        <f t="shared" si="10"/>
        <v>337000000</v>
      </c>
    </row>
    <row r="5" spans="1:38" s="445" customFormat="1" ht="25.5" customHeight="1" x14ac:dyDescent="0.2">
      <c r="A5" s="444" t="s">
        <v>740</v>
      </c>
      <c r="B5" s="402">
        <f>B7+B30+B53</f>
        <v>748878000</v>
      </c>
      <c r="C5" s="402">
        <f>C7+C27+C30+C72</f>
        <v>34500000</v>
      </c>
      <c r="D5" s="402">
        <f>B5+C5</f>
        <v>783378000</v>
      </c>
      <c r="E5" s="402">
        <f>E7+E30+E53</f>
        <v>652000000</v>
      </c>
      <c r="F5" s="402">
        <f>F7+F30+F53</f>
        <v>-5000000</v>
      </c>
      <c r="G5" s="402">
        <f>G6+G7+G27+G30+G52</f>
        <v>0</v>
      </c>
      <c r="H5" s="402">
        <f t="shared" ref="H5:AF5" si="11">H6+H27+H30+H52+H57+H59+H61+H63+H68</f>
        <v>849442000</v>
      </c>
      <c r="I5" s="402">
        <f t="shared" si="11"/>
        <v>198338840.72</v>
      </c>
      <c r="J5" s="402">
        <f t="shared" si="11"/>
        <v>1047780840.72</v>
      </c>
      <c r="K5" s="402">
        <f t="shared" ref="K5:L5" si="12">K6+K27+K30+K52+K57+K59+K61+K63+K68</f>
        <v>600000</v>
      </c>
      <c r="L5" s="402">
        <f t="shared" si="12"/>
        <v>1048380840.72</v>
      </c>
      <c r="M5" s="402">
        <f t="shared" ref="M5:N5" si="13">M6+M27+M30+M52+M57+M59+M61+M63+M68</f>
        <v>-30000000</v>
      </c>
      <c r="N5" s="402">
        <f t="shared" si="13"/>
        <v>1018380840.72</v>
      </c>
      <c r="O5" s="402">
        <f t="shared" ref="O5" si="14">O6+O27+O30+O52+O57+O59+O61+O63+O68</f>
        <v>10000000</v>
      </c>
      <c r="P5" s="402">
        <f>P6+P27+P30+P52+P57+P59+P61+P63+P68+P70</f>
        <v>1128130840.72</v>
      </c>
      <c r="Q5" s="402">
        <f>Q6+Q27+Q30+Q52+Q57+Q59+Q61+Q63+Q68+Q70</f>
        <v>-125643082.19</v>
      </c>
      <c r="R5" s="402">
        <f>R6+R27+R30+R52+R57+R59+R61+R63+R68+R70</f>
        <v>1002487758.53</v>
      </c>
      <c r="S5" s="402">
        <f t="shared" si="11"/>
        <v>715000000</v>
      </c>
      <c r="T5" s="402">
        <f t="shared" si="11"/>
        <v>-25000000</v>
      </c>
      <c r="U5" s="402">
        <f t="shared" si="11"/>
        <v>690000000</v>
      </c>
      <c r="V5" s="402">
        <f t="shared" ref="V5:W5" si="15">V6+V27+V30+V52+V57+V59+V61+V63+V68</f>
        <v>0</v>
      </c>
      <c r="W5" s="402">
        <f t="shared" si="15"/>
        <v>690000000</v>
      </c>
      <c r="X5" s="402">
        <f t="shared" ref="X5" si="16">X6+X27+X30+X52+X57+X59+X61+X63+X68</f>
        <v>0</v>
      </c>
      <c r="Y5" s="402">
        <f>Y6+Y27+Y30+Y52+Y57+Y59+Y61+Y63+Y68+Y70</f>
        <v>789000000</v>
      </c>
      <c r="Z5" s="402">
        <f>Z6+Z27+Z30+Z52+Z57+Z59+Z61+Z63+Z68+Z70</f>
        <v>0</v>
      </c>
      <c r="AA5" s="402">
        <f>AA6+AA27+AA30+AA52+AA57+AA59+AA61+AA63+AA68+AA70</f>
        <v>789000000</v>
      </c>
      <c r="AB5" s="402">
        <f t="shared" si="11"/>
        <v>238000000</v>
      </c>
      <c r="AC5" s="402">
        <f t="shared" si="11"/>
        <v>-3000000</v>
      </c>
      <c r="AD5" s="402">
        <f t="shared" si="11"/>
        <v>235000000</v>
      </c>
      <c r="AE5" s="402">
        <f t="shared" si="11"/>
        <v>0</v>
      </c>
      <c r="AF5" s="402">
        <f t="shared" si="11"/>
        <v>235000000</v>
      </c>
      <c r="AG5" s="402">
        <f t="shared" ref="AG5:AH5" si="17">AG6+AG27+AG30+AG52+AG57+AG59+AG61+AG63+AG68</f>
        <v>0</v>
      </c>
      <c r="AH5" s="402">
        <f t="shared" si="17"/>
        <v>235000000</v>
      </c>
      <c r="AI5" s="402">
        <f t="shared" ref="AI5" si="18">AI6+AI27+AI30+AI52+AI57+AI59+AI61+AI63+AI68</f>
        <v>0</v>
      </c>
      <c r="AJ5" s="402">
        <f>AJ6+AJ27+AJ30+AJ52+AJ57+AJ59+AJ61+AJ63+AJ68+AJ70</f>
        <v>337000000</v>
      </c>
      <c r="AK5" s="402">
        <f>AK6+AK27+AK30+AK52+AK57+AK59+AK61+AK63+AK68+AK70</f>
        <v>0</v>
      </c>
      <c r="AL5" s="402">
        <f>AL6+AL27+AL30+AL52+AL57+AL59+AL61+AL63+AL68+AL70</f>
        <v>337000000</v>
      </c>
    </row>
    <row r="6" spans="1:38" s="390" customFormat="1" ht="23.25" hidden="1" customHeight="1" x14ac:dyDescent="0.2">
      <c r="A6" s="393" t="s">
        <v>242</v>
      </c>
      <c r="B6" s="416">
        <f>B7</f>
        <v>390353000</v>
      </c>
      <c r="C6" s="416">
        <f>C7</f>
        <v>0</v>
      </c>
      <c r="D6" s="416">
        <f t="shared" ref="D6" si="19">D7</f>
        <v>390353000</v>
      </c>
      <c r="E6" s="416">
        <f t="shared" ref="E6:AL6" si="20">E7</f>
        <v>442000000</v>
      </c>
      <c r="F6" s="416">
        <f t="shared" si="20"/>
        <v>-5000000</v>
      </c>
      <c r="G6" s="416">
        <f>G7</f>
        <v>0</v>
      </c>
      <c r="H6" s="402">
        <f>H7</f>
        <v>390353000</v>
      </c>
      <c r="I6" s="402">
        <f t="shared" ref="I6:AA6" si="21">I7</f>
        <v>0</v>
      </c>
      <c r="J6" s="402">
        <f t="shared" si="21"/>
        <v>390353000</v>
      </c>
      <c r="K6" s="402">
        <f t="shared" si="21"/>
        <v>600000</v>
      </c>
      <c r="L6" s="402">
        <f t="shared" si="21"/>
        <v>390953000</v>
      </c>
      <c r="M6" s="402">
        <f t="shared" si="21"/>
        <v>-30000000</v>
      </c>
      <c r="N6" s="402">
        <f t="shared" si="21"/>
        <v>360953000</v>
      </c>
      <c r="O6" s="402">
        <f t="shared" si="21"/>
        <v>10000000</v>
      </c>
      <c r="P6" s="402">
        <f t="shared" si="21"/>
        <v>370953000</v>
      </c>
      <c r="Q6" s="402">
        <f t="shared" si="21"/>
        <v>0</v>
      </c>
      <c r="R6" s="402">
        <f t="shared" si="21"/>
        <v>370953000</v>
      </c>
      <c r="S6" s="416">
        <f t="shared" si="20"/>
        <v>437000000</v>
      </c>
      <c r="T6" s="402">
        <f t="shared" si="21"/>
        <v>0</v>
      </c>
      <c r="U6" s="402">
        <f t="shared" si="21"/>
        <v>437000000</v>
      </c>
      <c r="V6" s="402">
        <f t="shared" si="21"/>
        <v>0</v>
      </c>
      <c r="W6" s="402">
        <f t="shared" si="21"/>
        <v>437000000</v>
      </c>
      <c r="X6" s="402">
        <f t="shared" si="21"/>
        <v>0</v>
      </c>
      <c r="Y6" s="402">
        <f t="shared" si="21"/>
        <v>437000000</v>
      </c>
      <c r="Z6" s="402">
        <f t="shared" si="21"/>
        <v>0</v>
      </c>
      <c r="AA6" s="402">
        <f t="shared" si="21"/>
        <v>437000000</v>
      </c>
      <c r="AB6" s="416">
        <f t="shared" si="20"/>
        <v>217000000</v>
      </c>
      <c r="AC6" s="416">
        <f t="shared" si="20"/>
        <v>-3000000</v>
      </c>
      <c r="AD6" s="416">
        <f t="shared" si="20"/>
        <v>214000000</v>
      </c>
      <c r="AE6" s="402">
        <f t="shared" si="20"/>
        <v>0</v>
      </c>
      <c r="AF6" s="402">
        <f t="shared" si="20"/>
        <v>214000000</v>
      </c>
      <c r="AG6" s="402">
        <f t="shared" si="20"/>
        <v>0</v>
      </c>
      <c r="AH6" s="402">
        <f t="shared" si="20"/>
        <v>214000000</v>
      </c>
      <c r="AI6" s="402">
        <f t="shared" si="20"/>
        <v>0</v>
      </c>
      <c r="AJ6" s="402">
        <f t="shared" si="20"/>
        <v>214000000</v>
      </c>
      <c r="AK6" s="402">
        <f t="shared" si="20"/>
        <v>0</v>
      </c>
      <c r="AL6" s="402">
        <f t="shared" si="20"/>
        <v>214000000</v>
      </c>
    </row>
    <row r="7" spans="1:38" s="390" customFormat="1" ht="46.5" hidden="1" customHeight="1" x14ac:dyDescent="0.2">
      <c r="A7" s="408" t="s">
        <v>682</v>
      </c>
      <c r="B7" s="417">
        <f>SUM(B8:B26)</f>
        <v>390353000</v>
      </c>
      <c r="C7" s="417">
        <f>SUM(C8:C26)</f>
        <v>0</v>
      </c>
      <c r="D7" s="416">
        <f t="shared" ref="D7:D13" si="22">B7+C7</f>
        <v>390353000</v>
      </c>
      <c r="E7" s="417">
        <f>SUM(E8:E26)</f>
        <v>442000000</v>
      </c>
      <c r="F7" s="417">
        <f t="shared" ref="F7" si="23">SUM(F8:F26)</f>
        <v>-5000000</v>
      </c>
      <c r="G7" s="417">
        <f>SUM(G8:G26)</f>
        <v>0</v>
      </c>
      <c r="H7" s="417">
        <f>SUM(H8:H26)</f>
        <v>390353000</v>
      </c>
      <c r="I7" s="417">
        <f>SUM(I8:I26)</f>
        <v>0</v>
      </c>
      <c r="J7" s="417">
        <f t="shared" ref="J7:AF7" si="24">SUM(J8:J26)</f>
        <v>390353000</v>
      </c>
      <c r="K7" s="417">
        <f>SUM(K8:K26)</f>
        <v>600000</v>
      </c>
      <c r="L7" s="417">
        <f t="shared" ref="L7:N7" si="25">SUM(L8:L26)</f>
        <v>390953000</v>
      </c>
      <c r="M7" s="417">
        <f>SUM(M8:M26)</f>
        <v>-30000000</v>
      </c>
      <c r="N7" s="417">
        <f t="shared" si="25"/>
        <v>360953000</v>
      </c>
      <c r="O7" s="417">
        <f>SUM(O8:O26)</f>
        <v>10000000</v>
      </c>
      <c r="P7" s="417">
        <f t="shared" ref="P7:R7" si="26">SUM(P8:P26)</f>
        <v>370953000</v>
      </c>
      <c r="Q7" s="417">
        <f>SUM(Q8:Q26)</f>
        <v>0</v>
      </c>
      <c r="R7" s="417">
        <f t="shared" si="26"/>
        <v>370953000</v>
      </c>
      <c r="S7" s="417">
        <f t="shared" si="24"/>
        <v>437000000</v>
      </c>
      <c r="T7" s="417">
        <f t="shared" si="24"/>
        <v>0</v>
      </c>
      <c r="U7" s="417">
        <f t="shared" si="24"/>
        <v>437000000</v>
      </c>
      <c r="V7" s="417">
        <f t="shared" ref="V7:W7" si="27">SUM(V8:V26)</f>
        <v>0</v>
      </c>
      <c r="W7" s="417">
        <f t="shared" si="27"/>
        <v>437000000</v>
      </c>
      <c r="X7" s="417">
        <f t="shared" ref="X7:Y7" si="28">SUM(X8:X26)</f>
        <v>0</v>
      </c>
      <c r="Y7" s="417">
        <f t="shared" si="28"/>
        <v>437000000</v>
      </c>
      <c r="Z7" s="417">
        <f t="shared" ref="Z7:AA7" si="29">SUM(Z8:Z26)</f>
        <v>0</v>
      </c>
      <c r="AA7" s="417">
        <f t="shared" si="29"/>
        <v>437000000</v>
      </c>
      <c r="AB7" s="417">
        <f t="shared" si="24"/>
        <v>217000000</v>
      </c>
      <c r="AC7" s="417">
        <f t="shared" si="24"/>
        <v>-3000000</v>
      </c>
      <c r="AD7" s="417">
        <f t="shared" si="24"/>
        <v>214000000</v>
      </c>
      <c r="AE7" s="417">
        <f t="shared" si="24"/>
        <v>0</v>
      </c>
      <c r="AF7" s="417">
        <f t="shared" si="24"/>
        <v>214000000</v>
      </c>
      <c r="AG7" s="417">
        <f t="shared" ref="AG7:AH7" si="30">SUM(AG8:AG26)</f>
        <v>0</v>
      </c>
      <c r="AH7" s="417">
        <f t="shared" si="30"/>
        <v>214000000</v>
      </c>
      <c r="AI7" s="417">
        <f t="shared" ref="AI7:AJ7" si="31">SUM(AI8:AI26)</f>
        <v>0</v>
      </c>
      <c r="AJ7" s="417">
        <f t="shared" si="31"/>
        <v>214000000</v>
      </c>
      <c r="AK7" s="417">
        <f t="shared" ref="AK7:AL7" si="32">SUM(AK8:AK26)</f>
        <v>0</v>
      </c>
      <c r="AL7" s="417">
        <f t="shared" si="32"/>
        <v>214000000</v>
      </c>
    </row>
    <row r="8" spans="1:38" s="390" customFormat="1" ht="63" hidden="1" customHeight="1" x14ac:dyDescent="0.2">
      <c r="A8" s="428" t="s">
        <v>743</v>
      </c>
      <c r="B8" s="422">
        <v>60000000</v>
      </c>
      <c r="C8" s="422"/>
      <c r="D8" s="420">
        <f t="shared" si="22"/>
        <v>60000000</v>
      </c>
      <c r="E8" s="422"/>
      <c r="F8" s="422"/>
      <c r="G8" s="422"/>
      <c r="H8" s="422">
        <f t="shared" ref="H8:H13" si="33">D8+G8</f>
        <v>60000000</v>
      </c>
      <c r="I8" s="422"/>
      <c r="J8" s="422">
        <f>H8+I8</f>
        <v>60000000</v>
      </c>
      <c r="K8" s="422">
        <v>-17630000</v>
      </c>
      <c r="L8" s="422">
        <f>J8+K8</f>
        <v>42370000</v>
      </c>
      <c r="M8" s="422"/>
      <c r="N8" s="422">
        <f>L8+M8</f>
        <v>42370000</v>
      </c>
      <c r="O8" s="422"/>
      <c r="P8" s="422">
        <f t="shared" ref="P8:P10" si="34">N8+O8</f>
        <v>42370000</v>
      </c>
      <c r="Q8" s="422"/>
      <c r="R8" s="422">
        <f t="shared" ref="R8:R10" si="35">P8+Q8</f>
        <v>42370000</v>
      </c>
      <c r="S8" s="420"/>
      <c r="T8" s="422"/>
      <c r="U8" s="422">
        <f>S8+T8</f>
        <v>0</v>
      </c>
      <c r="V8" s="422"/>
      <c r="W8" s="422">
        <f>U8+V8</f>
        <v>0</v>
      </c>
      <c r="X8" s="422"/>
      <c r="Y8" s="422">
        <f>W8+X8</f>
        <v>0</v>
      </c>
      <c r="Z8" s="422"/>
      <c r="AA8" s="422">
        <f>Y8+Z8</f>
        <v>0</v>
      </c>
      <c r="AB8" s="398"/>
      <c r="AC8" s="398"/>
      <c r="AD8" s="420"/>
      <c r="AE8" s="422"/>
      <c r="AF8" s="422">
        <f>AD8+AE8</f>
        <v>0</v>
      </c>
      <c r="AG8" s="422"/>
      <c r="AH8" s="422">
        <f>AF8+AG8</f>
        <v>0</v>
      </c>
      <c r="AI8" s="422"/>
      <c r="AJ8" s="422">
        <f>AH8+AI8</f>
        <v>0</v>
      </c>
      <c r="AK8" s="422"/>
      <c r="AL8" s="422">
        <f>AJ8+AK8</f>
        <v>0</v>
      </c>
    </row>
    <row r="9" spans="1:38" s="390" customFormat="1" ht="36.6" hidden="1" customHeight="1" x14ac:dyDescent="0.2">
      <c r="A9" s="428" t="s">
        <v>762</v>
      </c>
      <c r="B9" s="422">
        <v>65000000</v>
      </c>
      <c r="C9" s="422"/>
      <c r="D9" s="420">
        <f t="shared" si="22"/>
        <v>65000000</v>
      </c>
      <c r="E9" s="422"/>
      <c r="F9" s="422"/>
      <c r="G9" s="422"/>
      <c r="H9" s="422">
        <f t="shared" si="33"/>
        <v>65000000</v>
      </c>
      <c r="I9" s="422"/>
      <c r="J9" s="422">
        <f t="shared" ref="J9:J107" si="36">H9+I9</f>
        <v>65000000</v>
      </c>
      <c r="K9" s="422">
        <v>11630000</v>
      </c>
      <c r="L9" s="422">
        <f t="shared" ref="L9:L26" si="37">J9+K9</f>
        <v>76630000</v>
      </c>
      <c r="M9" s="422"/>
      <c r="N9" s="422">
        <f>L9+M9</f>
        <v>76630000</v>
      </c>
      <c r="O9" s="422"/>
      <c r="P9" s="422">
        <f t="shared" si="34"/>
        <v>76630000</v>
      </c>
      <c r="Q9" s="422"/>
      <c r="R9" s="422">
        <f t="shared" si="35"/>
        <v>76630000</v>
      </c>
      <c r="S9" s="420"/>
      <c r="T9" s="422"/>
      <c r="U9" s="422">
        <f t="shared" ref="U9:U26" si="38">S9+T9</f>
        <v>0</v>
      </c>
      <c r="V9" s="422"/>
      <c r="W9" s="422">
        <f t="shared" ref="W9:W26" si="39">U9+V9</f>
        <v>0</v>
      </c>
      <c r="X9" s="422"/>
      <c r="Y9" s="422">
        <f t="shared" ref="Y9:Y11" si="40">W9+X9</f>
        <v>0</v>
      </c>
      <c r="Z9" s="422"/>
      <c r="AA9" s="422">
        <f t="shared" ref="AA9:AA11" si="41">Y9+Z9</f>
        <v>0</v>
      </c>
      <c r="AB9" s="398"/>
      <c r="AC9" s="398"/>
      <c r="AD9" s="420"/>
      <c r="AE9" s="422"/>
      <c r="AF9" s="422">
        <f t="shared" ref="AF9:AF26" si="42">AD9+AE9</f>
        <v>0</v>
      </c>
      <c r="AG9" s="422"/>
      <c r="AH9" s="422">
        <f t="shared" ref="AH9:AH26" si="43">AF9+AG9</f>
        <v>0</v>
      </c>
      <c r="AI9" s="422"/>
      <c r="AJ9" s="422">
        <f t="shared" ref="AJ9:AJ11" si="44">AH9+AI9</f>
        <v>0</v>
      </c>
      <c r="AK9" s="422"/>
      <c r="AL9" s="422">
        <f t="shared" ref="AL9:AL11" si="45">AJ9+AK9</f>
        <v>0</v>
      </c>
    </row>
    <row r="10" spans="1:38" s="390" customFormat="1" ht="46.5" hidden="1" customHeight="1" x14ac:dyDescent="0.2">
      <c r="A10" s="428" t="s">
        <v>744</v>
      </c>
      <c r="B10" s="422">
        <v>171053000</v>
      </c>
      <c r="C10" s="422"/>
      <c r="D10" s="420">
        <f t="shared" si="22"/>
        <v>171053000</v>
      </c>
      <c r="E10" s="422"/>
      <c r="F10" s="422"/>
      <c r="G10" s="422"/>
      <c r="H10" s="422">
        <f t="shared" si="33"/>
        <v>171053000</v>
      </c>
      <c r="I10" s="422"/>
      <c r="J10" s="422">
        <f t="shared" si="36"/>
        <v>171053000</v>
      </c>
      <c r="K10" s="422">
        <v>-7118000</v>
      </c>
      <c r="L10" s="422">
        <f t="shared" si="37"/>
        <v>163935000</v>
      </c>
      <c r="M10" s="422"/>
      <c r="N10" s="422">
        <f>L10+M10</f>
        <v>163935000</v>
      </c>
      <c r="O10" s="422"/>
      <c r="P10" s="422">
        <f t="shared" si="34"/>
        <v>163935000</v>
      </c>
      <c r="Q10" s="422"/>
      <c r="R10" s="422">
        <f t="shared" si="35"/>
        <v>163935000</v>
      </c>
      <c r="S10" s="420"/>
      <c r="T10" s="422"/>
      <c r="U10" s="422">
        <f t="shared" si="38"/>
        <v>0</v>
      </c>
      <c r="V10" s="422"/>
      <c r="W10" s="422">
        <f t="shared" si="39"/>
        <v>0</v>
      </c>
      <c r="X10" s="422"/>
      <c r="Y10" s="422">
        <f t="shared" si="40"/>
        <v>0</v>
      </c>
      <c r="Z10" s="422"/>
      <c r="AA10" s="422">
        <f t="shared" si="41"/>
        <v>0</v>
      </c>
      <c r="AB10" s="398"/>
      <c r="AC10" s="398"/>
      <c r="AD10" s="420"/>
      <c r="AE10" s="422"/>
      <c r="AF10" s="422">
        <f t="shared" si="42"/>
        <v>0</v>
      </c>
      <c r="AG10" s="422"/>
      <c r="AH10" s="422">
        <f t="shared" si="43"/>
        <v>0</v>
      </c>
      <c r="AI10" s="422"/>
      <c r="AJ10" s="422">
        <f t="shared" si="44"/>
        <v>0</v>
      </c>
      <c r="AK10" s="422"/>
      <c r="AL10" s="422">
        <f t="shared" si="45"/>
        <v>0</v>
      </c>
    </row>
    <row r="11" spans="1:38" s="390" customFormat="1" ht="51" hidden="1" customHeight="1" x14ac:dyDescent="0.2">
      <c r="A11" s="428" t="s">
        <v>971</v>
      </c>
      <c r="B11" s="422">
        <v>14300000</v>
      </c>
      <c r="C11" s="422"/>
      <c r="D11" s="420">
        <f t="shared" si="22"/>
        <v>14300000</v>
      </c>
      <c r="E11" s="422"/>
      <c r="F11" s="422"/>
      <c r="G11" s="422"/>
      <c r="H11" s="422">
        <f t="shared" si="33"/>
        <v>14300000</v>
      </c>
      <c r="I11" s="422"/>
      <c r="J11" s="422">
        <f t="shared" si="36"/>
        <v>14300000</v>
      </c>
      <c r="K11" s="422">
        <v>-14300000</v>
      </c>
      <c r="L11" s="422">
        <f t="shared" si="37"/>
        <v>0</v>
      </c>
      <c r="M11" s="422"/>
      <c r="N11" s="422">
        <f>L11+M11</f>
        <v>0</v>
      </c>
      <c r="O11" s="422">
        <v>10000000</v>
      </c>
      <c r="P11" s="422">
        <f>N11+O11</f>
        <v>10000000</v>
      </c>
      <c r="Q11" s="422"/>
      <c r="R11" s="422">
        <f>P11+Q11</f>
        <v>10000000</v>
      </c>
      <c r="S11" s="420"/>
      <c r="T11" s="422"/>
      <c r="U11" s="422">
        <f t="shared" si="38"/>
        <v>0</v>
      </c>
      <c r="V11" s="422"/>
      <c r="W11" s="422">
        <f t="shared" si="39"/>
        <v>0</v>
      </c>
      <c r="X11" s="422"/>
      <c r="Y11" s="422">
        <f t="shared" si="40"/>
        <v>0</v>
      </c>
      <c r="Z11" s="422"/>
      <c r="AA11" s="422">
        <f t="shared" si="41"/>
        <v>0</v>
      </c>
      <c r="AB11" s="398"/>
      <c r="AC11" s="398"/>
      <c r="AD11" s="420"/>
      <c r="AE11" s="422"/>
      <c r="AF11" s="422">
        <f t="shared" si="42"/>
        <v>0</v>
      </c>
      <c r="AG11" s="422"/>
      <c r="AH11" s="422">
        <f t="shared" si="43"/>
        <v>0</v>
      </c>
      <c r="AI11" s="422"/>
      <c r="AJ11" s="422">
        <f t="shared" si="44"/>
        <v>0</v>
      </c>
      <c r="AK11" s="422"/>
      <c r="AL11" s="422">
        <f t="shared" si="45"/>
        <v>0</v>
      </c>
    </row>
    <row r="12" spans="1:38" s="390" customFormat="1" ht="33" hidden="1" customHeight="1" x14ac:dyDescent="0.2">
      <c r="A12" s="428" t="s">
        <v>904</v>
      </c>
      <c r="B12" s="422"/>
      <c r="C12" s="422"/>
      <c r="D12" s="420"/>
      <c r="E12" s="422"/>
      <c r="F12" s="422"/>
      <c r="G12" s="422"/>
      <c r="H12" s="422"/>
      <c r="I12" s="422"/>
      <c r="J12" s="422"/>
      <c r="K12" s="422">
        <v>28018000</v>
      </c>
      <c r="L12" s="422">
        <f t="shared" si="37"/>
        <v>28018000</v>
      </c>
      <c r="M12" s="422"/>
      <c r="N12" s="422">
        <v>28018000</v>
      </c>
      <c r="O12" s="422"/>
      <c r="P12" s="422">
        <f t="shared" ref="P12:P51" si="46">N12+O12</f>
        <v>28018000</v>
      </c>
      <c r="Q12" s="422"/>
      <c r="R12" s="422">
        <f t="shared" ref="R12:R26" si="47">P12+Q12</f>
        <v>28018000</v>
      </c>
      <c r="S12" s="420"/>
      <c r="T12" s="422"/>
      <c r="U12" s="422"/>
      <c r="V12" s="422"/>
      <c r="W12" s="422"/>
      <c r="X12" s="422"/>
      <c r="Y12" s="422"/>
      <c r="Z12" s="422"/>
      <c r="AA12" s="422"/>
      <c r="AB12" s="398"/>
      <c r="AC12" s="398"/>
      <c r="AD12" s="420"/>
      <c r="AE12" s="422"/>
      <c r="AF12" s="422"/>
      <c r="AG12" s="422"/>
      <c r="AH12" s="422"/>
      <c r="AI12" s="422"/>
      <c r="AJ12" s="422"/>
      <c r="AK12" s="422"/>
      <c r="AL12" s="422"/>
    </row>
    <row r="13" spans="1:38" s="390" customFormat="1" ht="78.75" hidden="1" customHeight="1" x14ac:dyDescent="0.2">
      <c r="A13" s="428" t="s">
        <v>754</v>
      </c>
      <c r="B13" s="422">
        <v>80000000</v>
      </c>
      <c r="C13" s="422"/>
      <c r="D13" s="420">
        <f t="shared" si="22"/>
        <v>80000000</v>
      </c>
      <c r="E13" s="422"/>
      <c r="F13" s="422"/>
      <c r="G13" s="422"/>
      <c r="H13" s="422">
        <f t="shared" si="33"/>
        <v>80000000</v>
      </c>
      <c r="I13" s="422"/>
      <c r="J13" s="422">
        <f t="shared" si="36"/>
        <v>80000000</v>
      </c>
      <c r="K13" s="422"/>
      <c r="L13" s="422">
        <f t="shared" si="37"/>
        <v>80000000</v>
      </c>
      <c r="M13" s="422">
        <v>-30000000</v>
      </c>
      <c r="N13" s="422">
        <f t="shared" ref="N13:N26" si="48">L13+M13</f>
        <v>50000000</v>
      </c>
      <c r="O13" s="422"/>
      <c r="P13" s="422">
        <f t="shared" si="46"/>
        <v>50000000</v>
      </c>
      <c r="Q13" s="422"/>
      <c r="R13" s="422">
        <f t="shared" si="47"/>
        <v>50000000</v>
      </c>
      <c r="S13" s="420"/>
      <c r="T13" s="422"/>
      <c r="U13" s="422">
        <f t="shared" si="38"/>
        <v>0</v>
      </c>
      <c r="V13" s="422"/>
      <c r="W13" s="422">
        <f t="shared" si="39"/>
        <v>0</v>
      </c>
      <c r="X13" s="422"/>
      <c r="Y13" s="422">
        <f t="shared" ref="Y13:Y26" si="49">W13+X13</f>
        <v>0</v>
      </c>
      <c r="Z13" s="422"/>
      <c r="AA13" s="422">
        <f t="shared" ref="AA13:AA26" si="50">Y13+Z13</f>
        <v>0</v>
      </c>
      <c r="AB13" s="398"/>
      <c r="AC13" s="398"/>
      <c r="AD13" s="420"/>
      <c r="AE13" s="422"/>
      <c r="AF13" s="422">
        <f t="shared" si="42"/>
        <v>0</v>
      </c>
      <c r="AG13" s="422"/>
      <c r="AH13" s="422">
        <f t="shared" si="43"/>
        <v>0</v>
      </c>
      <c r="AI13" s="422"/>
      <c r="AJ13" s="422">
        <f t="shared" ref="AJ13:AJ26" si="51">AH13+AI13</f>
        <v>0</v>
      </c>
      <c r="AK13" s="422"/>
      <c r="AL13" s="422">
        <f t="shared" ref="AL13:AL26" si="52">AJ13+AK13</f>
        <v>0</v>
      </c>
    </row>
    <row r="14" spans="1:38" s="390" customFormat="1" ht="52.7" hidden="1" customHeight="1" x14ac:dyDescent="0.2">
      <c r="A14" s="428" t="s">
        <v>745</v>
      </c>
      <c r="B14" s="422"/>
      <c r="C14" s="422"/>
      <c r="D14" s="420"/>
      <c r="E14" s="422">
        <v>90000000</v>
      </c>
      <c r="F14" s="422"/>
      <c r="G14" s="422"/>
      <c r="H14" s="422"/>
      <c r="I14" s="422"/>
      <c r="J14" s="422">
        <f t="shared" si="36"/>
        <v>0</v>
      </c>
      <c r="K14" s="422"/>
      <c r="L14" s="422">
        <f t="shared" si="37"/>
        <v>0</v>
      </c>
      <c r="M14" s="422"/>
      <c r="N14" s="422">
        <f t="shared" si="48"/>
        <v>0</v>
      </c>
      <c r="O14" s="422"/>
      <c r="P14" s="422">
        <f t="shared" si="46"/>
        <v>0</v>
      </c>
      <c r="Q14" s="422"/>
      <c r="R14" s="422">
        <f t="shared" si="47"/>
        <v>0</v>
      </c>
      <c r="S14" s="420">
        <f t="shared" ref="S14:S21" si="53">E14+F14</f>
        <v>90000000</v>
      </c>
      <c r="T14" s="422"/>
      <c r="U14" s="422">
        <f t="shared" si="38"/>
        <v>90000000</v>
      </c>
      <c r="V14" s="422"/>
      <c r="W14" s="422">
        <f t="shared" si="39"/>
        <v>90000000</v>
      </c>
      <c r="X14" s="422"/>
      <c r="Y14" s="422">
        <f t="shared" si="49"/>
        <v>90000000</v>
      </c>
      <c r="Z14" s="422"/>
      <c r="AA14" s="422">
        <f t="shared" si="50"/>
        <v>90000000</v>
      </c>
      <c r="AB14" s="398"/>
      <c r="AC14" s="398"/>
      <c r="AD14" s="420"/>
      <c r="AE14" s="422"/>
      <c r="AF14" s="422">
        <f t="shared" si="42"/>
        <v>0</v>
      </c>
      <c r="AG14" s="422"/>
      <c r="AH14" s="422">
        <f t="shared" si="43"/>
        <v>0</v>
      </c>
      <c r="AI14" s="422"/>
      <c r="AJ14" s="422">
        <f t="shared" si="51"/>
        <v>0</v>
      </c>
      <c r="AK14" s="422"/>
      <c r="AL14" s="422">
        <f t="shared" si="52"/>
        <v>0</v>
      </c>
    </row>
    <row r="15" spans="1:38" s="389" customFormat="1" ht="49.5" hidden="1" customHeight="1" x14ac:dyDescent="0.2">
      <c r="A15" s="428" t="s">
        <v>746</v>
      </c>
      <c r="B15" s="422"/>
      <c r="C15" s="422"/>
      <c r="D15" s="420"/>
      <c r="E15" s="422">
        <v>60000000</v>
      </c>
      <c r="F15" s="422"/>
      <c r="G15" s="422"/>
      <c r="H15" s="422"/>
      <c r="I15" s="422"/>
      <c r="J15" s="422">
        <f t="shared" si="36"/>
        <v>0</v>
      </c>
      <c r="K15" s="422"/>
      <c r="L15" s="422">
        <f t="shared" si="37"/>
        <v>0</v>
      </c>
      <c r="M15" s="422"/>
      <c r="N15" s="422">
        <f t="shared" si="48"/>
        <v>0</v>
      </c>
      <c r="O15" s="422"/>
      <c r="P15" s="422">
        <f t="shared" si="46"/>
        <v>0</v>
      </c>
      <c r="Q15" s="422"/>
      <c r="R15" s="422">
        <f t="shared" si="47"/>
        <v>0</v>
      </c>
      <c r="S15" s="420">
        <f t="shared" si="53"/>
        <v>60000000</v>
      </c>
      <c r="T15" s="422"/>
      <c r="U15" s="422">
        <f t="shared" si="38"/>
        <v>60000000</v>
      </c>
      <c r="V15" s="422"/>
      <c r="W15" s="422">
        <f t="shared" si="39"/>
        <v>60000000</v>
      </c>
      <c r="X15" s="422"/>
      <c r="Y15" s="422">
        <f t="shared" si="49"/>
        <v>60000000</v>
      </c>
      <c r="Z15" s="422"/>
      <c r="AA15" s="422">
        <f t="shared" si="50"/>
        <v>60000000</v>
      </c>
      <c r="AB15" s="398"/>
      <c r="AC15" s="398"/>
      <c r="AD15" s="420"/>
      <c r="AE15" s="422"/>
      <c r="AF15" s="422">
        <f t="shared" si="42"/>
        <v>0</v>
      </c>
      <c r="AG15" s="422"/>
      <c r="AH15" s="422">
        <f t="shared" si="43"/>
        <v>0</v>
      </c>
      <c r="AI15" s="422"/>
      <c r="AJ15" s="422">
        <f t="shared" si="51"/>
        <v>0</v>
      </c>
      <c r="AK15" s="422"/>
      <c r="AL15" s="422">
        <f t="shared" si="52"/>
        <v>0</v>
      </c>
    </row>
    <row r="16" spans="1:38" s="389" customFormat="1" ht="61.5" hidden="1" customHeight="1" x14ac:dyDescent="0.2">
      <c r="A16" s="428" t="s">
        <v>753</v>
      </c>
      <c r="B16" s="422"/>
      <c r="C16" s="422"/>
      <c r="D16" s="420"/>
      <c r="E16" s="422">
        <v>10000000</v>
      </c>
      <c r="F16" s="422"/>
      <c r="G16" s="422"/>
      <c r="H16" s="422"/>
      <c r="I16" s="422"/>
      <c r="J16" s="422">
        <f t="shared" si="36"/>
        <v>0</v>
      </c>
      <c r="K16" s="422"/>
      <c r="L16" s="422">
        <f t="shared" si="37"/>
        <v>0</v>
      </c>
      <c r="M16" s="422"/>
      <c r="N16" s="422">
        <f t="shared" si="48"/>
        <v>0</v>
      </c>
      <c r="O16" s="422"/>
      <c r="P16" s="422">
        <f t="shared" si="46"/>
        <v>0</v>
      </c>
      <c r="Q16" s="422"/>
      <c r="R16" s="422">
        <f t="shared" si="47"/>
        <v>0</v>
      </c>
      <c r="S16" s="420">
        <f t="shared" si="53"/>
        <v>10000000</v>
      </c>
      <c r="T16" s="422"/>
      <c r="U16" s="422">
        <f t="shared" si="38"/>
        <v>10000000</v>
      </c>
      <c r="V16" s="422"/>
      <c r="W16" s="422">
        <f t="shared" si="39"/>
        <v>10000000</v>
      </c>
      <c r="X16" s="422"/>
      <c r="Y16" s="422">
        <f t="shared" si="49"/>
        <v>10000000</v>
      </c>
      <c r="Z16" s="422"/>
      <c r="AA16" s="422">
        <f t="shared" si="50"/>
        <v>10000000</v>
      </c>
      <c r="AB16" s="398"/>
      <c r="AC16" s="398"/>
      <c r="AD16" s="420"/>
      <c r="AE16" s="422"/>
      <c r="AF16" s="422">
        <f t="shared" si="42"/>
        <v>0</v>
      </c>
      <c r="AG16" s="422"/>
      <c r="AH16" s="422">
        <f t="shared" si="43"/>
        <v>0</v>
      </c>
      <c r="AI16" s="422"/>
      <c r="AJ16" s="422">
        <f t="shared" si="51"/>
        <v>0</v>
      </c>
      <c r="AK16" s="422"/>
      <c r="AL16" s="422">
        <f t="shared" si="52"/>
        <v>0</v>
      </c>
    </row>
    <row r="17" spans="1:38" s="389" customFormat="1" ht="45.75" hidden="1" customHeight="1" x14ac:dyDescent="0.2">
      <c r="A17" s="428" t="s">
        <v>763</v>
      </c>
      <c r="B17" s="422"/>
      <c r="C17" s="422"/>
      <c r="D17" s="420"/>
      <c r="E17" s="422">
        <v>120000000</v>
      </c>
      <c r="F17" s="422">
        <v>-5000000</v>
      </c>
      <c r="G17" s="422"/>
      <c r="H17" s="422"/>
      <c r="I17" s="422"/>
      <c r="J17" s="422">
        <f t="shared" si="36"/>
        <v>0</v>
      </c>
      <c r="K17" s="422"/>
      <c r="L17" s="422">
        <f t="shared" si="37"/>
        <v>0</v>
      </c>
      <c r="M17" s="422"/>
      <c r="N17" s="422">
        <f t="shared" si="48"/>
        <v>0</v>
      </c>
      <c r="O17" s="422"/>
      <c r="P17" s="422">
        <f t="shared" si="46"/>
        <v>0</v>
      </c>
      <c r="Q17" s="422"/>
      <c r="R17" s="422">
        <f t="shared" si="47"/>
        <v>0</v>
      </c>
      <c r="S17" s="420">
        <f t="shared" si="53"/>
        <v>115000000</v>
      </c>
      <c r="T17" s="422"/>
      <c r="U17" s="422">
        <f t="shared" si="38"/>
        <v>115000000</v>
      </c>
      <c r="V17" s="422"/>
      <c r="W17" s="422">
        <f t="shared" si="39"/>
        <v>115000000</v>
      </c>
      <c r="X17" s="422"/>
      <c r="Y17" s="422">
        <f t="shared" si="49"/>
        <v>115000000</v>
      </c>
      <c r="Z17" s="422"/>
      <c r="AA17" s="422">
        <f t="shared" si="50"/>
        <v>115000000</v>
      </c>
      <c r="AB17" s="398"/>
      <c r="AC17" s="398"/>
      <c r="AD17" s="420"/>
      <c r="AE17" s="422"/>
      <c r="AF17" s="422">
        <f t="shared" si="42"/>
        <v>0</v>
      </c>
      <c r="AG17" s="422"/>
      <c r="AH17" s="422">
        <f t="shared" si="43"/>
        <v>0</v>
      </c>
      <c r="AI17" s="422"/>
      <c r="AJ17" s="422">
        <f t="shared" si="51"/>
        <v>0</v>
      </c>
      <c r="AK17" s="422"/>
      <c r="AL17" s="422">
        <f t="shared" si="52"/>
        <v>0</v>
      </c>
    </row>
    <row r="18" spans="1:38" s="389" customFormat="1" ht="48" hidden="1" customHeight="1" x14ac:dyDescent="0.2">
      <c r="A18" s="428" t="s">
        <v>747</v>
      </c>
      <c r="B18" s="422"/>
      <c r="C18" s="422"/>
      <c r="D18" s="420"/>
      <c r="E18" s="422">
        <v>63000000</v>
      </c>
      <c r="F18" s="422"/>
      <c r="G18" s="422"/>
      <c r="H18" s="422"/>
      <c r="I18" s="422"/>
      <c r="J18" s="422">
        <f t="shared" si="36"/>
        <v>0</v>
      </c>
      <c r="K18" s="422"/>
      <c r="L18" s="422">
        <f t="shared" si="37"/>
        <v>0</v>
      </c>
      <c r="M18" s="422"/>
      <c r="N18" s="422">
        <f t="shared" si="48"/>
        <v>0</v>
      </c>
      <c r="O18" s="422"/>
      <c r="P18" s="422">
        <f t="shared" si="46"/>
        <v>0</v>
      </c>
      <c r="Q18" s="422"/>
      <c r="R18" s="422">
        <f t="shared" si="47"/>
        <v>0</v>
      </c>
      <c r="S18" s="420">
        <f t="shared" si="53"/>
        <v>63000000</v>
      </c>
      <c r="T18" s="422"/>
      <c r="U18" s="422">
        <f t="shared" si="38"/>
        <v>63000000</v>
      </c>
      <c r="V18" s="422"/>
      <c r="W18" s="422">
        <f t="shared" si="39"/>
        <v>63000000</v>
      </c>
      <c r="X18" s="422"/>
      <c r="Y18" s="422">
        <f t="shared" si="49"/>
        <v>63000000</v>
      </c>
      <c r="Z18" s="422"/>
      <c r="AA18" s="422">
        <f t="shared" si="50"/>
        <v>63000000</v>
      </c>
      <c r="AB18" s="398"/>
      <c r="AC18" s="398"/>
      <c r="AD18" s="420"/>
      <c r="AE18" s="422"/>
      <c r="AF18" s="422">
        <f t="shared" si="42"/>
        <v>0</v>
      </c>
      <c r="AG18" s="422"/>
      <c r="AH18" s="422">
        <f t="shared" si="43"/>
        <v>0</v>
      </c>
      <c r="AI18" s="422"/>
      <c r="AJ18" s="422">
        <f t="shared" si="51"/>
        <v>0</v>
      </c>
      <c r="AK18" s="422"/>
      <c r="AL18" s="422">
        <f t="shared" si="52"/>
        <v>0</v>
      </c>
    </row>
    <row r="19" spans="1:38" s="389" customFormat="1" ht="65.25" hidden="1" customHeight="1" x14ac:dyDescent="0.2">
      <c r="A19" s="428" t="s">
        <v>748</v>
      </c>
      <c r="B19" s="422"/>
      <c r="C19" s="422"/>
      <c r="D19" s="420"/>
      <c r="E19" s="422">
        <v>50000000</v>
      </c>
      <c r="F19" s="422"/>
      <c r="G19" s="422"/>
      <c r="H19" s="422"/>
      <c r="I19" s="422"/>
      <c r="J19" s="422">
        <f t="shared" si="36"/>
        <v>0</v>
      </c>
      <c r="K19" s="422"/>
      <c r="L19" s="422">
        <f t="shared" si="37"/>
        <v>0</v>
      </c>
      <c r="M19" s="422"/>
      <c r="N19" s="422">
        <f t="shared" si="48"/>
        <v>0</v>
      </c>
      <c r="O19" s="422"/>
      <c r="P19" s="422">
        <f t="shared" si="46"/>
        <v>0</v>
      </c>
      <c r="Q19" s="422"/>
      <c r="R19" s="422">
        <f t="shared" si="47"/>
        <v>0</v>
      </c>
      <c r="S19" s="420">
        <f t="shared" si="53"/>
        <v>50000000</v>
      </c>
      <c r="T19" s="422"/>
      <c r="U19" s="422">
        <f t="shared" si="38"/>
        <v>50000000</v>
      </c>
      <c r="V19" s="422"/>
      <c r="W19" s="422">
        <f t="shared" si="39"/>
        <v>50000000</v>
      </c>
      <c r="X19" s="422"/>
      <c r="Y19" s="422">
        <f t="shared" si="49"/>
        <v>50000000</v>
      </c>
      <c r="Z19" s="422"/>
      <c r="AA19" s="422">
        <f t="shared" si="50"/>
        <v>50000000</v>
      </c>
      <c r="AB19" s="398"/>
      <c r="AC19" s="398"/>
      <c r="AD19" s="420"/>
      <c r="AE19" s="422"/>
      <c r="AF19" s="422">
        <f t="shared" si="42"/>
        <v>0</v>
      </c>
      <c r="AG19" s="422"/>
      <c r="AH19" s="422">
        <f t="shared" si="43"/>
        <v>0</v>
      </c>
      <c r="AI19" s="422"/>
      <c r="AJ19" s="422">
        <f t="shared" si="51"/>
        <v>0</v>
      </c>
      <c r="AK19" s="422"/>
      <c r="AL19" s="422">
        <f t="shared" si="52"/>
        <v>0</v>
      </c>
    </row>
    <row r="20" spans="1:38" s="389" customFormat="1" ht="82.15" hidden="1" customHeight="1" x14ac:dyDescent="0.2">
      <c r="A20" s="428" t="s">
        <v>749</v>
      </c>
      <c r="B20" s="422"/>
      <c r="C20" s="422"/>
      <c r="D20" s="420"/>
      <c r="E20" s="422">
        <v>9000000</v>
      </c>
      <c r="F20" s="422"/>
      <c r="G20" s="422"/>
      <c r="H20" s="422"/>
      <c r="I20" s="422"/>
      <c r="J20" s="422">
        <f t="shared" si="36"/>
        <v>0</v>
      </c>
      <c r="K20" s="422"/>
      <c r="L20" s="422">
        <f t="shared" si="37"/>
        <v>0</v>
      </c>
      <c r="M20" s="422"/>
      <c r="N20" s="422">
        <f t="shared" si="48"/>
        <v>0</v>
      </c>
      <c r="O20" s="422"/>
      <c r="P20" s="422">
        <f t="shared" si="46"/>
        <v>0</v>
      </c>
      <c r="Q20" s="422"/>
      <c r="R20" s="422">
        <f t="shared" si="47"/>
        <v>0</v>
      </c>
      <c r="S20" s="420">
        <f t="shared" si="53"/>
        <v>9000000</v>
      </c>
      <c r="T20" s="422"/>
      <c r="U20" s="422">
        <f t="shared" si="38"/>
        <v>9000000</v>
      </c>
      <c r="V20" s="422"/>
      <c r="W20" s="422">
        <f t="shared" si="39"/>
        <v>9000000</v>
      </c>
      <c r="X20" s="422"/>
      <c r="Y20" s="422">
        <f t="shared" si="49"/>
        <v>9000000</v>
      </c>
      <c r="Z20" s="422"/>
      <c r="AA20" s="422">
        <f t="shared" si="50"/>
        <v>9000000</v>
      </c>
      <c r="AB20" s="398"/>
      <c r="AC20" s="398"/>
      <c r="AD20" s="420"/>
      <c r="AE20" s="422"/>
      <c r="AF20" s="422">
        <f t="shared" si="42"/>
        <v>0</v>
      </c>
      <c r="AG20" s="422"/>
      <c r="AH20" s="422">
        <f t="shared" si="43"/>
        <v>0</v>
      </c>
      <c r="AI20" s="422"/>
      <c r="AJ20" s="422">
        <f t="shared" si="51"/>
        <v>0</v>
      </c>
      <c r="AK20" s="422"/>
      <c r="AL20" s="422">
        <f t="shared" si="52"/>
        <v>0</v>
      </c>
    </row>
    <row r="21" spans="1:38" s="389" customFormat="1" ht="64.5" hidden="1" customHeight="1" x14ac:dyDescent="0.2">
      <c r="A21" s="428" t="s">
        <v>755</v>
      </c>
      <c r="B21" s="422"/>
      <c r="C21" s="422"/>
      <c r="D21" s="420"/>
      <c r="E21" s="422">
        <v>40000000</v>
      </c>
      <c r="F21" s="422"/>
      <c r="G21" s="422"/>
      <c r="H21" s="422"/>
      <c r="I21" s="422"/>
      <c r="J21" s="422">
        <f t="shared" si="36"/>
        <v>0</v>
      </c>
      <c r="K21" s="422"/>
      <c r="L21" s="422">
        <f t="shared" si="37"/>
        <v>0</v>
      </c>
      <c r="M21" s="422"/>
      <c r="N21" s="422">
        <f t="shared" si="48"/>
        <v>0</v>
      </c>
      <c r="O21" s="422"/>
      <c r="P21" s="422">
        <f t="shared" si="46"/>
        <v>0</v>
      </c>
      <c r="Q21" s="422"/>
      <c r="R21" s="422">
        <f t="shared" si="47"/>
        <v>0</v>
      </c>
      <c r="S21" s="420">
        <f t="shared" si="53"/>
        <v>40000000</v>
      </c>
      <c r="T21" s="422"/>
      <c r="U21" s="422">
        <f t="shared" si="38"/>
        <v>40000000</v>
      </c>
      <c r="V21" s="422"/>
      <c r="W21" s="422">
        <f t="shared" si="39"/>
        <v>40000000</v>
      </c>
      <c r="X21" s="422"/>
      <c r="Y21" s="422">
        <f t="shared" si="49"/>
        <v>40000000</v>
      </c>
      <c r="Z21" s="422"/>
      <c r="AA21" s="422">
        <f t="shared" si="50"/>
        <v>40000000</v>
      </c>
      <c r="AB21" s="398"/>
      <c r="AC21" s="398"/>
      <c r="AD21" s="420"/>
      <c r="AE21" s="422"/>
      <c r="AF21" s="422">
        <f t="shared" si="42"/>
        <v>0</v>
      </c>
      <c r="AG21" s="422"/>
      <c r="AH21" s="422">
        <f t="shared" si="43"/>
        <v>0</v>
      </c>
      <c r="AI21" s="422"/>
      <c r="AJ21" s="422">
        <f t="shared" si="51"/>
        <v>0</v>
      </c>
      <c r="AK21" s="422"/>
      <c r="AL21" s="422">
        <f t="shared" si="52"/>
        <v>0</v>
      </c>
    </row>
    <row r="22" spans="1:38" s="389" customFormat="1" ht="62.25" hidden="1" customHeight="1" x14ac:dyDescent="0.2">
      <c r="A22" s="428" t="s">
        <v>750</v>
      </c>
      <c r="B22" s="422"/>
      <c r="C22" s="422"/>
      <c r="D22" s="420"/>
      <c r="E22" s="422"/>
      <c r="F22" s="422"/>
      <c r="G22" s="422"/>
      <c r="H22" s="422"/>
      <c r="I22" s="422"/>
      <c r="J22" s="422">
        <f t="shared" si="36"/>
        <v>0</v>
      </c>
      <c r="K22" s="422"/>
      <c r="L22" s="422">
        <f t="shared" si="37"/>
        <v>0</v>
      </c>
      <c r="M22" s="422"/>
      <c r="N22" s="422">
        <f t="shared" si="48"/>
        <v>0</v>
      </c>
      <c r="O22" s="422"/>
      <c r="P22" s="422">
        <f t="shared" si="46"/>
        <v>0</v>
      </c>
      <c r="Q22" s="422"/>
      <c r="R22" s="422">
        <f t="shared" si="47"/>
        <v>0</v>
      </c>
      <c r="S22" s="420"/>
      <c r="T22" s="422"/>
      <c r="U22" s="422">
        <f t="shared" si="38"/>
        <v>0</v>
      </c>
      <c r="V22" s="422"/>
      <c r="W22" s="422">
        <f t="shared" si="39"/>
        <v>0</v>
      </c>
      <c r="X22" s="422"/>
      <c r="Y22" s="422">
        <f t="shared" si="49"/>
        <v>0</v>
      </c>
      <c r="Z22" s="422"/>
      <c r="AA22" s="422">
        <f t="shared" si="50"/>
        <v>0</v>
      </c>
      <c r="AB22" s="398">
        <v>20000000</v>
      </c>
      <c r="AC22" s="398"/>
      <c r="AD22" s="420">
        <f t="shared" ref="AD22:AD26" si="54">AB22+AC22</f>
        <v>20000000</v>
      </c>
      <c r="AE22" s="422"/>
      <c r="AF22" s="422">
        <f t="shared" si="42"/>
        <v>20000000</v>
      </c>
      <c r="AG22" s="422"/>
      <c r="AH22" s="422">
        <f t="shared" si="43"/>
        <v>20000000</v>
      </c>
      <c r="AI22" s="422"/>
      <c r="AJ22" s="422">
        <f t="shared" si="51"/>
        <v>20000000</v>
      </c>
      <c r="AK22" s="422"/>
      <c r="AL22" s="422">
        <f t="shared" si="52"/>
        <v>20000000</v>
      </c>
    </row>
    <row r="23" spans="1:38" s="389" customFormat="1" ht="63.2" hidden="1" customHeight="1" x14ac:dyDescent="0.2">
      <c r="A23" s="428" t="s">
        <v>751</v>
      </c>
      <c r="B23" s="422"/>
      <c r="C23" s="422"/>
      <c r="D23" s="420"/>
      <c r="E23" s="422"/>
      <c r="F23" s="422"/>
      <c r="G23" s="422"/>
      <c r="H23" s="422"/>
      <c r="I23" s="422"/>
      <c r="J23" s="422">
        <f t="shared" si="36"/>
        <v>0</v>
      </c>
      <c r="K23" s="422"/>
      <c r="L23" s="422">
        <f t="shared" si="37"/>
        <v>0</v>
      </c>
      <c r="M23" s="422"/>
      <c r="N23" s="422">
        <f t="shared" si="48"/>
        <v>0</v>
      </c>
      <c r="O23" s="422"/>
      <c r="P23" s="422">
        <f t="shared" si="46"/>
        <v>0</v>
      </c>
      <c r="Q23" s="422"/>
      <c r="R23" s="422">
        <f t="shared" si="47"/>
        <v>0</v>
      </c>
      <c r="S23" s="420"/>
      <c r="T23" s="422"/>
      <c r="U23" s="422">
        <f t="shared" si="38"/>
        <v>0</v>
      </c>
      <c r="V23" s="422"/>
      <c r="W23" s="422">
        <f t="shared" si="39"/>
        <v>0</v>
      </c>
      <c r="X23" s="422"/>
      <c r="Y23" s="422">
        <f t="shared" si="49"/>
        <v>0</v>
      </c>
      <c r="Z23" s="422"/>
      <c r="AA23" s="422">
        <f t="shared" si="50"/>
        <v>0</v>
      </c>
      <c r="AB23" s="398">
        <v>40000000</v>
      </c>
      <c r="AC23" s="398"/>
      <c r="AD23" s="420">
        <f t="shared" si="54"/>
        <v>40000000</v>
      </c>
      <c r="AE23" s="422"/>
      <c r="AF23" s="422">
        <f t="shared" si="42"/>
        <v>40000000</v>
      </c>
      <c r="AG23" s="422"/>
      <c r="AH23" s="422">
        <f t="shared" si="43"/>
        <v>40000000</v>
      </c>
      <c r="AI23" s="422"/>
      <c r="AJ23" s="422">
        <f t="shared" si="51"/>
        <v>40000000</v>
      </c>
      <c r="AK23" s="422"/>
      <c r="AL23" s="422">
        <f t="shared" si="52"/>
        <v>40000000</v>
      </c>
    </row>
    <row r="24" spans="1:38" s="389" customFormat="1" ht="63.75" hidden="1" customHeight="1" x14ac:dyDescent="0.2">
      <c r="A24" s="428" t="s">
        <v>752</v>
      </c>
      <c r="B24" s="422"/>
      <c r="C24" s="422"/>
      <c r="D24" s="420"/>
      <c r="E24" s="422"/>
      <c r="F24" s="422"/>
      <c r="G24" s="422"/>
      <c r="H24" s="422"/>
      <c r="I24" s="422"/>
      <c r="J24" s="422">
        <f t="shared" si="36"/>
        <v>0</v>
      </c>
      <c r="K24" s="422"/>
      <c r="L24" s="422">
        <f t="shared" si="37"/>
        <v>0</v>
      </c>
      <c r="M24" s="422"/>
      <c r="N24" s="422">
        <f t="shared" si="48"/>
        <v>0</v>
      </c>
      <c r="O24" s="422"/>
      <c r="P24" s="422">
        <f t="shared" si="46"/>
        <v>0</v>
      </c>
      <c r="Q24" s="422"/>
      <c r="R24" s="422">
        <f t="shared" si="47"/>
        <v>0</v>
      </c>
      <c r="S24" s="420"/>
      <c r="T24" s="422"/>
      <c r="U24" s="422">
        <f t="shared" si="38"/>
        <v>0</v>
      </c>
      <c r="V24" s="422"/>
      <c r="W24" s="422">
        <f t="shared" si="39"/>
        <v>0</v>
      </c>
      <c r="X24" s="422"/>
      <c r="Y24" s="422">
        <f t="shared" si="49"/>
        <v>0</v>
      </c>
      <c r="Z24" s="422"/>
      <c r="AA24" s="422">
        <f t="shared" si="50"/>
        <v>0</v>
      </c>
      <c r="AB24" s="398">
        <v>40000000</v>
      </c>
      <c r="AC24" s="398"/>
      <c r="AD24" s="420">
        <f t="shared" si="54"/>
        <v>40000000</v>
      </c>
      <c r="AE24" s="422"/>
      <c r="AF24" s="422">
        <f t="shared" si="42"/>
        <v>40000000</v>
      </c>
      <c r="AG24" s="422"/>
      <c r="AH24" s="422">
        <f t="shared" si="43"/>
        <v>40000000</v>
      </c>
      <c r="AI24" s="422"/>
      <c r="AJ24" s="422">
        <f t="shared" si="51"/>
        <v>40000000</v>
      </c>
      <c r="AK24" s="422"/>
      <c r="AL24" s="422">
        <f t="shared" si="52"/>
        <v>40000000</v>
      </c>
    </row>
    <row r="25" spans="1:38" s="389" customFormat="1" ht="48" hidden="1" customHeight="1" x14ac:dyDescent="0.2">
      <c r="A25" s="428" t="s">
        <v>756</v>
      </c>
      <c r="B25" s="422"/>
      <c r="C25" s="422"/>
      <c r="D25" s="420"/>
      <c r="E25" s="422"/>
      <c r="F25" s="422"/>
      <c r="G25" s="422"/>
      <c r="H25" s="422"/>
      <c r="I25" s="422"/>
      <c r="J25" s="422">
        <f t="shared" si="36"/>
        <v>0</v>
      </c>
      <c r="K25" s="422"/>
      <c r="L25" s="422">
        <f t="shared" si="37"/>
        <v>0</v>
      </c>
      <c r="M25" s="422"/>
      <c r="N25" s="422">
        <f t="shared" si="48"/>
        <v>0</v>
      </c>
      <c r="O25" s="422"/>
      <c r="P25" s="422">
        <f t="shared" si="46"/>
        <v>0</v>
      </c>
      <c r="Q25" s="422"/>
      <c r="R25" s="422">
        <f t="shared" si="47"/>
        <v>0</v>
      </c>
      <c r="S25" s="420"/>
      <c r="T25" s="422"/>
      <c r="U25" s="422">
        <f t="shared" si="38"/>
        <v>0</v>
      </c>
      <c r="V25" s="422"/>
      <c r="W25" s="422">
        <f t="shared" si="39"/>
        <v>0</v>
      </c>
      <c r="X25" s="422"/>
      <c r="Y25" s="422">
        <f t="shared" si="49"/>
        <v>0</v>
      </c>
      <c r="Z25" s="422"/>
      <c r="AA25" s="422">
        <f t="shared" si="50"/>
        <v>0</v>
      </c>
      <c r="AB25" s="398">
        <v>50000000</v>
      </c>
      <c r="AC25" s="398"/>
      <c r="AD25" s="420">
        <f t="shared" si="54"/>
        <v>50000000</v>
      </c>
      <c r="AE25" s="422"/>
      <c r="AF25" s="422">
        <f t="shared" si="42"/>
        <v>50000000</v>
      </c>
      <c r="AG25" s="422"/>
      <c r="AH25" s="422">
        <f t="shared" si="43"/>
        <v>50000000</v>
      </c>
      <c r="AI25" s="422"/>
      <c r="AJ25" s="422">
        <f t="shared" si="51"/>
        <v>50000000</v>
      </c>
      <c r="AK25" s="422"/>
      <c r="AL25" s="422">
        <f t="shared" si="52"/>
        <v>50000000</v>
      </c>
    </row>
    <row r="26" spans="1:38" s="389" customFormat="1" ht="48.75" hidden="1" customHeight="1" x14ac:dyDescent="0.2">
      <c r="A26" s="428" t="s">
        <v>757</v>
      </c>
      <c r="B26" s="422"/>
      <c r="C26" s="422"/>
      <c r="D26" s="420"/>
      <c r="E26" s="422"/>
      <c r="F26" s="422"/>
      <c r="G26" s="422"/>
      <c r="H26" s="422"/>
      <c r="I26" s="422"/>
      <c r="J26" s="422">
        <f t="shared" si="36"/>
        <v>0</v>
      </c>
      <c r="K26" s="422"/>
      <c r="L26" s="422">
        <f t="shared" si="37"/>
        <v>0</v>
      </c>
      <c r="M26" s="422"/>
      <c r="N26" s="422">
        <f t="shared" si="48"/>
        <v>0</v>
      </c>
      <c r="O26" s="422"/>
      <c r="P26" s="422">
        <f t="shared" si="46"/>
        <v>0</v>
      </c>
      <c r="Q26" s="422"/>
      <c r="R26" s="422">
        <f t="shared" si="47"/>
        <v>0</v>
      </c>
      <c r="S26" s="420"/>
      <c r="T26" s="422"/>
      <c r="U26" s="422">
        <f t="shared" si="38"/>
        <v>0</v>
      </c>
      <c r="V26" s="422"/>
      <c r="W26" s="422">
        <f t="shared" si="39"/>
        <v>0</v>
      </c>
      <c r="X26" s="422"/>
      <c r="Y26" s="422">
        <f t="shared" si="49"/>
        <v>0</v>
      </c>
      <c r="Z26" s="422"/>
      <c r="AA26" s="422">
        <f t="shared" si="50"/>
        <v>0</v>
      </c>
      <c r="AB26" s="398">
        <v>67000000</v>
      </c>
      <c r="AC26" s="398">
        <v>-3000000</v>
      </c>
      <c r="AD26" s="420">
        <f t="shared" si="54"/>
        <v>64000000</v>
      </c>
      <c r="AE26" s="422"/>
      <c r="AF26" s="422">
        <f t="shared" si="42"/>
        <v>64000000</v>
      </c>
      <c r="AG26" s="422"/>
      <c r="AH26" s="422">
        <f t="shared" si="43"/>
        <v>64000000</v>
      </c>
      <c r="AI26" s="422"/>
      <c r="AJ26" s="422">
        <f t="shared" si="51"/>
        <v>64000000</v>
      </c>
      <c r="AK26" s="422"/>
      <c r="AL26" s="422">
        <f t="shared" si="52"/>
        <v>64000000</v>
      </c>
    </row>
    <row r="27" spans="1:38" s="389" customFormat="1" ht="64.5" customHeight="1" x14ac:dyDescent="0.2">
      <c r="A27" s="393" t="s">
        <v>835</v>
      </c>
      <c r="B27" s="417"/>
      <c r="C27" s="417">
        <f>SUM(C28)</f>
        <v>29500000</v>
      </c>
      <c r="D27" s="402">
        <f>B27+C27</f>
        <v>29500000</v>
      </c>
      <c r="E27" s="422"/>
      <c r="F27" s="422"/>
      <c r="G27" s="438">
        <f>SUM(G28)</f>
        <v>0</v>
      </c>
      <c r="H27" s="438">
        <f t="shared" ref="H27:AE27" si="55">H28+H29</f>
        <v>29500000</v>
      </c>
      <c r="I27" s="438">
        <f t="shared" si="55"/>
        <v>16472268</v>
      </c>
      <c r="J27" s="438">
        <f t="shared" si="55"/>
        <v>45972268</v>
      </c>
      <c r="K27" s="438">
        <f t="shared" ref="K27:L27" si="56">K28+K29</f>
        <v>0</v>
      </c>
      <c r="L27" s="438">
        <f t="shared" si="56"/>
        <v>45972268</v>
      </c>
      <c r="M27" s="438">
        <f t="shared" ref="M27:N27" si="57">M28+M29</f>
        <v>0</v>
      </c>
      <c r="N27" s="438">
        <f t="shared" si="57"/>
        <v>45972268</v>
      </c>
      <c r="O27" s="438">
        <f t="shared" ref="O27:P27" si="58">O28+O29</f>
        <v>0</v>
      </c>
      <c r="P27" s="438">
        <f t="shared" si="58"/>
        <v>45972268</v>
      </c>
      <c r="Q27" s="438">
        <f t="shared" ref="Q27:R27" si="59">Q28+Q29</f>
        <v>-5576130.1900000004</v>
      </c>
      <c r="R27" s="438">
        <f t="shared" si="59"/>
        <v>40396137.810000002</v>
      </c>
      <c r="S27" s="438">
        <f t="shared" si="55"/>
        <v>0</v>
      </c>
      <c r="T27" s="438">
        <f t="shared" si="55"/>
        <v>0</v>
      </c>
      <c r="U27" s="438">
        <f t="shared" si="55"/>
        <v>0</v>
      </c>
      <c r="V27" s="438">
        <f t="shared" ref="V27:W27" si="60">V28+V29</f>
        <v>0</v>
      </c>
      <c r="W27" s="438">
        <f t="shared" si="60"/>
        <v>0</v>
      </c>
      <c r="X27" s="438">
        <f t="shared" ref="X27:Y27" si="61">X28+X29</f>
        <v>0</v>
      </c>
      <c r="Y27" s="438">
        <f t="shared" si="61"/>
        <v>0</v>
      </c>
      <c r="Z27" s="438">
        <f t="shared" ref="Z27:AA27" si="62">Z28+Z29</f>
        <v>0</v>
      </c>
      <c r="AA27" s="438">
        <f t="shared" si="62"/>
        <v>0</v>
      </c>
      <c r="AB27" s="438">
        <f t="shared" si="55"/>
        <v>0</v>
      </c>
      <c r="AC27" s="438">
        <f t="shared" si="55"/>
        <v>0</v>
      </c>
      <c r="AD27" s="438">
        <f t="shared" si="55"/>
        <v>0</v>
      </c>
      <c r="AE27" s="438">
        <f t="shared" si="55"/>
        <v>0</v>
      </c>
      <c r="AF27" s="438">
        <f t="shared" ref="AF27:AG27" si="63">AF28+AF29</f>
        <v>0</v>
      </c>
      <c r="AG27" s="438">
        <f t="shared" si="63"/>
        <v>0</v>
      </c>
      <c r="AH27" s="438">
        <f t="shared" ref="AH27:AI27" si="64">AH28+AH29</f>
        <v>0</v>
      </c>
      <c r="AI27" s="438">
        <f t="shared" si="64"/>
        <v>0</v>
      </c>
      <c r="AJ27" s="438">
        <f t="shared" ref="AJ27:AK27" si="65">AJ28+AJ29</f>
        <v>0</v>
      </c>
      <c r="AK27" s="438">
        <f t="shared" si="65"/>
        <v>0</v>
      </c>
      <c r="AL27" s="438">
        <f t="shared" ref="AL27" si="66">AL28+AL29</f>
        <v>0</v>
      </c>
    </row>
    <row r="28" spans="1:38" s="389" customFormat="1" ht="48.75" customHeight="1" x14ac:dyDescent="0.2">
      <c r="A28" s="436" t="s">
        <v>851</v>
      </c>
      <c r="B28" s="422"/>
      <c r="C28" s="422">
        <v>29500000</v>
      </c>
      <c r="D28" s="420">
        <f>B28+C28</f>
        <v>29500000</v>
      </c>
      <c r="E28" s="422"/>
      <c r="F28" s="422"/>
      <c r="G28" s="422"/>
      <c r="H28" s="422">
        <f>D28+G28</f>
        <v>29500000</v>
      </c>
      <c r="I28" s="422">
        <v>15238614</v>
      </c>
      <c r="J28" s="422">
        <f t="shared" si="36"/>
        <v>44738614</v>
      </c>
      <c r="K28" s="422"/>
      <c r="L28" s="422">
        <f t="shared" ref="L28:L29" si="67">J28+K28</f>
        <v>44738614</v>
      </c>
      <c r="M28" s="422"/>
      <c r="N28" s="422">
        <f>L28+M28</f>
        <v>44738614</v>
      </c>
      <c r="O28" s="422"/>
      <c r="P28" s="422">
        <f t="shared" si="46"/>
        <v>44738614</v>
      </c>
      <c r="Q28" s="422">
        <v>-5555899</v>
      </c>
      <c r="R28" s="422">
        <f t="shared" ref="R28:R29" si="68">P28+Q28</f>
        <v>39182715</v>
      </c>
      <c r="S28" s="422"/>
      <c r="T28" s="422"/>
      <c r="U28" s="422">
        <f t="shared" ref="U28:U29" si="69">S28+T28</f>
        <v>0</v>
      </c>
      <c r="V28" s="422"/>
      <c r="W28" s="422">
        <f t="shared" ref="W28:W29" si="70">U28+V28</f>
        <v>0</v>
      </c>
      <c r="X28" s="422"/>
      <c r="Y28" s="422"/>
      <c r="Z28" s="422"/>
      <c r="AA28" s="422"/>
      <c r="AB28" s="398"/>
      <c r="AC28" s="398"/>
      <c r="AD28" s="398"/>
      <c r="AE28" s="422"/>
      <c r="AF28" s="422"/>
      <c r="AG28" s="422"/>
      <c r="AH28" s="422"/>
      <c r="AI28" s="422"/>
      <c r="AJ28" s="422"/>
      <c r="AK28" s="422"/>
      <c r="AL28" s="422"/>
    </row>
    <row r="29" spans="1:38" s="389" customFormat="1" ht="63" customHeight="1" x14ac:dyDescent="0.2">
      <c r="A29" s="436" t="s">
        <v>871</v>
      </c>
      <c r="B29" s="422"/>
      <c r="C29" s="422"/>
      <c r="D29" s="420"/>
      <c r="E29" s="422"/>
      <c r="F29" s="422"/>
      <c r="G29" s="422"/>
      <c r="H29" s="422"/>
      <c r="I29" s="422">
        <v>1233654</v>
      </c>
      <c r="J29" s="422">
        <f t="shared" si="36"/>
        <v>1233654</v>
      </c>
      <c r="K29" s="422"/>
      <c r="L29" s="422">
        <f t="shared" si="67"/>
        <v>1233654</v>
      </c>
      <c r="M29" s="422"/>
      <c r="N29" s="422">
        <f>L29+M29</f>
        <v>1233654</v>
      </c>
      <c r="O29" s="422"/>
      <c r="P29" s="422">
        <f t="shared" si="46"/>
        <v>1233654</v>
      </c>
      <c r="Q29" s="422">
        <v>-20231.189999999999</v>
      </c>
      <c r="R29" s="422">
        <f t="shared" si="68"/>
        <v>1213422.81</v>
      </c>
      <c r="S29" s="422"/>
      <c r="T29" s="422"/>
      <c r="U29" s="422">
        <f t="shared" si="69"/>
        <v>0</v>
      </c>
      <c r="V29" s="422"/>
      <c r="W29" s="422">
        <f t="shared" si="70"/>
        <v>0</v>
      </c>
      <c r="X29" s="422"/>
      <c r="Y29" s="422"/>
      <c r="Z29" s="422"/>
      <c r="AA29" s="422"/>
      <c r="AB29" s="398"/>
      <c r="AC29" s="398"/>
      <c r="AD29" s="398"/>
      <c r="AE29" s="422"/>
      <c r="AF29" s="422"/>
      <c r="AG29" s="422"/>
      <c r="AH29" s="422"/>
      <c r="AI29" s="422"/>
      <c r="AJ29" s="422"/>
      <c r="AK29" s="422"/>
      <c r="AL29" s="422"/>
    </row>
    <row r="30" spans="1:38" s="389" customFormat="1" ht="48" customHeight="1" x14ac:dyDescent="0.2">
      <c r="A30" s="425" t="s">
        <v>738</v>
      </c>
      <c r="B30" s="417">
        <f t="shared" ref="B30:G30" si="71">SUM(B31:B51)</f>
        <v>263125000</v>
      </c>
      <c r="C30" s="417">
        <f t="shared" si="71"/>
        <v>5000000</v>
      </c>
      <c r="D30" s="417">
        <f t="shared" si="71"/>
        <v>268125000</v>
      </c>
      <c r="E30" s="417">
        <f t="shared" si="71"/>
        <v>105000000</v>
      </c>
      <c r="F30" s="417">
        <f t="shared" si="71"/>
        <v>0</v>
      </c>
      <c r="G30" s="417">
        <f t="shared" si="71"/>
        <v>0</v>
      </c>
      <c r="H30" s="417">
        <f t="shared" ref="H30:AB30" si="72">SUM(H31:H51)</f>
        <v>268125000</v>
      </c>
      <c r="I30" s="417">
        <f t="shared" si="72"/>
        <v>79348194</v>
      </c>
      <c r="J30" s="417">
        <f t="shared" si="72"/>
        <v>347473194</v>
      </c>
      <c r="K30" s="417">
        <f t="shared" ref="K30:L30" si="73">SUM(K31:K51)</f>
        <v>0</v>
      </c>
      <c r="L30" s="417">
        <f t="shared" si="73"/>
        <v>347473194</v>
      </c>
      <c r="M30" s="417">
        <f t="shared" ref="M30:N30" si="74">SUM(M31:M51)</f>
        <v>0</v>
      </c>
      <c r="N30" s="417">
        <f t="shared" si="74"/>
        <v>347473194</v>
      </c>
      <c r="O30" s="417">
        <f t="shared" ref="O30:P30" si="75">SUM(O31:O51)</f>
        <v>0</v>
      </c>
      <c r="P30" s="417">
        <f t="shared" si="75"/>
        <v>347473194</v>
      </c>
      <c r="Q30" s="417">
        <f>SUM(Q31:Q51)</f>
        <v>-104558952</v>
      </c>
      <c r="R30" s="417">
        <f>SUM(R31:R51)</f>
        <v>242914242</v>
      </c>
      <c r="S30" s="417">
        <f>E30+F30</f>
        <v>105000000</v>
      </c>
      <c r="T30" s="417">
        <f t="shared" ref="T30:U30" si="76">SUM(T31:T51)</f>
        <v>0</v>
      </c>
      <c r="U30" s="417">
        <f t="shared" si="76"/>
        <v>105000000</v>
      </c>
      <c r="V30" s="417">
        <f t="shared" ref="V30:W30" si="77">SUM(V31:V51)</f>
        <v>0</v>
      </c>
      <c r="W30" s="417">
        <f t="shared" si="77"/>
        <v>105000000</v>
      </c>
      <c r="X30" s="417">
        <f t="shared" ref="X30:Y30" si="78">SUM(X31:X51)</f>
        <v>0</v>
      </c>
      <c r="Y30" s="417">
        <f t="shared" si="78"/>
        <v>105000000</v>
      </c>
      <c r="Z30" s="417">
        <f t="shared" ref="Z30:AA30" si="79">SUM(Z31:Z51)</f>
        <v>0</v>
      </c>
      <c r="AA30" s="417">
        <f t="shared" si="79"/>
        <v>105000000</v>
      </c>
      <c r="AB30" s="417">
        <f t="shared" si="72"/>
        <v>21000000</v>
      </c>
      <c r="AC30" s="417"/>
      <c r="AD30" s="417">
        <f>AB30+AC30</f>
        <v>21000000</v>
      </c>
      <c r="AE30" s="417">
        <f t="shared" ref="AE30:AG30" si="80">SUM(AE31:AE51)</f>
        <v>0</v>
      </c>
      <c r="AF30" s="417">
        <f t="shared" ref="AF30:AI30" si="81">SUM(AF31:AF51)</f>
        <v>21000000</v>
      </c>
      <c r="AG30" s="417">
        <f t="shared" si="80"/>
        <v>0</v>
      </c>
      <c r="AH30" s="417">
        <f t="shared" si="81"/>
        <v>21000000</v>
      </c>
      <c r="AI30" s="417">
        <f t="shared" si="81"/>
        <v>0</v>
      </c>
      <c r="AJ30" s="417">
        <f t="shared" ref="AJ30:AK30" si="82">SUM(AJ31:AJ51)</f>
        <v>21000000</v>
      </c>
      <c r="AK30" s="417">
        <f t="shared" si="82"/>
        <v>0</v>
      </c>
      <c r="AL30" s="417">
        <f t="shared" ref="AL30" si="83">SUM(AL31:AL51)</f>
        <v>21000000</v>
      </c>
    </row>
    <row r="31" spans="1:38" s="389" customFormat="1" ht="51" customHeight="1" x14ac:dyDescent="0.2">
      <c r="A31" s="405" t="s">
        <v>1013</v>
      </c>
      <c r="B31" s="398">
        <v>97766000</v>
      </c>
      <c r="C31" s="398"/>
      <c r="D31" s="420">
        <f>B31+C31</f>
        <v>97766000</v>
      </c>
      <c r="E31" s="398">
        <v>90000000</v>
      </c>
      <c r="F31" s="398"/>
      <c r="G31" s="398"/>
      <c r="H31" s="398">
        <f t="shared" ref="H31:H40" si="84">D31+G31</f>
        <v>97766000</v>
      </c>
      <c r="I31" s="398"/>
      <c r="J31" s="422">
        <f t="shared" si="36"/>
        <v>97766000</v>
      </c>
      <c r="K31" s="398"/>
      <c r="L31" s="422">
        <f t="shared" ref="L31:L51" si="85">J31+K31</f>
        <v>97766000</v>
      </c>
      <c r="M31" s="398"/>
      <c r="N31" s="422">
        <f t="shared" ref="N31:N45" si="86">L31+M31</f>
        <v>97766000</v>
      </c>
      <c r="O31" s="398">
        <v>-5151290</v>
      </c>
      <c r="P31" s="422">
        <f t="shared" si="46"/>
        <v>92614710</v>
      </c>
      <c r="Q31" s="398">
        <v>-9761900</v>
      </c>
      <c r="R31" s="422">
        <f t="shared" ref="R31:R51" si="87">P31+Q31</f>
        <v>82852810</v>
      </c>
      <c r="S31" s="398">
        <f>E31+F31</f>
        <v>90000000</v>
      </c>
      <c r="T31" s="398"/>
      <c r="U31" s="422">
        <f t="shared" ref="U31:U51" si="88">S31+T31</f>
        <v>90000000</v>
      </c>
      <c r="V31" s="398"/>
      <c r="W31" s="422">
        <f t="shared" ref="W31:W51" si="89">U31+V31</f>
        <v>90000000</v>
      </c>
      <c r="X31" s="398"/>
      <c r="Y31" s="422">
        <f t="shared" ref="Y31:Y51" si="90">W31+X31</f>
        <v>90000000</v>
      </c>
      <c r="Z31" s="398"/>
      <c r="AA31" s="422">
        <f t="shared" ref="AA31:AA51" si="91">Y31+Z31</f>
        <v>90000000</v>
      </c>
      <c r="AB31" s="398"/>
      <c r="AC31" s="398"/>
      <c r="AD31" s="398"/>
      <c r="AE31" s="398"/>
      <c r="AF31" s="422">
        <f t="shared" ref="AF31:AF51" si="92">AD31+AE31</f>
        <v>0</v>
      </c>
      <c r="AG31" s="398"/>
      <c r="AH31" s="422">
        <f t="shared" ref="AH31:AH51" si="93">AF31+AG31</f>
        <v>0</v>
      </c>
      <c r="AI31" s="398"/>
      <c r="AJ31" s="422"/>
      <c r="AK31" s="398"/>
      <c r="AL31" s="422"/>
    </row>
    <row r="32" spans="1:38" s="389" customFormat="1" ht="51" customHeight="1" x14ac:dyDescent="0.2">
      <c r="A32" s="405" t="s">
        <v>870</v>
      </c>
      <c r="B32" s="398">
        <v>124203000</v>
      </c>
      <c r="C32" s="398"/>
      <c r="D32" s="420">
        <f t="shared" ref="D32:D40" si="94">B32+C32</f>
        <v>124203000</v>
      </c>
      <c r="E32" s="422"/>
      <c r="F32" s="422"/>
      <c r="G32" s="422"/>
      <c r="H32" s="398">
        <f t="shared" si="84"/>
        <v>124203000</v>
      </c>
      <c r="I32" s="422"/>
      <c r="J32" s="422">
        <f t="shared" si="36"/>
        <v>124203000</v>
      </c>
      <c r="K32" s="422"/>
      <c r="L32" s="422">
        <f t="shared" si="85"/>
        <v>124203000</v>
      </c>
      <c r="M32" s="422"/>
      <c r="N32" s="422">
        <f t="shared" si="86"/>
        <v>124203000</v>
      </c>
      <c r="O32" s="422"/>
      <c r="P32" s="422">
        <f t="shared" si="46"/>
        <v>124203000</v>
      </c>
      <c r="Q32" s="422">
        <v>-51861476</v>
      </c>
      <c r="R32" s="422">
        <f t="shared" si="87"/>
        <v>72341524</v>
      </c>
      <c r="S32" s="422"/>
      <c r="T32" s="422"/>
      <c r="U32" s="422">
        <f t="shared" si="88"/>
        <v>0</v>
      </c>
      <c r="V32" s="422"/>
      <c r="W32" s="422">
        <f t="shared" si="89"/>
        <v>0</v>
      </c>
      <c r="X32" s="422"/>
      <c r="Y32" s="422"/>
      <c r="Z32" s="422"/>
      <c r="AA32" s="422"/>
      <c r="AB32" s="398"/>
      <c r="AC32" s="398"/>
      <c r="AD32" s="398"/>
      <c r="AE32" s="422"/>
      <c r="AF32" s="422"/>
      <c r="AG32" s="422"/>
      <c r="AH32" s="422"/>
      <c r="AI32" s="422"/>
      <c r="AJ32" s="422"/>
      <c r="AK32" s="422"/>
      <c r="AL32" s="422"/>
    </row>
    <row r="33" spans="1:38" s="389" customFormat="1" ht="35.25" customHeight="1" x14ac:dyDescent="0.2">
      <c r="A33" s="405" t="s">
        <v>869</v>
      </c>
      <c r="B33" s="398"/>
      <c r="C33" s="398">
        <v>5000000</v>
      </c>
      <c r="D33" s="420">
        <f t="shared" si="94"/>
        <v>5000000</v>
      </c>
      <c r="E33" s="454"/>
      <c r="F33" s="454"/>
      <c r="G33" s="454"/>
      <c r="H33" s="398">
        <f t="shared" si="84"/>
        <v>5000000</v>
      </c>
      <c r="I33" s="398">
        <v>34032590</v>
      </c>
      <c r="J33" s="422">
        <f t="shared" si="36"/>
        <v>39032590</v>
      </c>
      <c r="K33" s="398"/>
      <c r="L33" s="422">
        <f t="shared" si="85"/>
        <v>39032590</v>
      </c>
      <c r="M33" s="398"/>
      <c r="N33" s="422">
        <f t="shared" si="86"/>
        <v>39032590</v>
      </c>
      <c r="O33" s="398"/>
      <c r="P33" s="422">
        <f t="shared" si="46"/>
        <v>39032590</v>
      </c>
      <c r="Q33" s="398">
        <v>-21094176</v>
      </c>
      <c r="R33" s="422">
        <f t="shared" si="87"/>
        <v>17938414</v>
      </c>
      <c r="S33" s="454"/>
      <c r="T33" s="398"/>
      <c r="U33" s="422">
        <f t="shared" si="88"/>
        <v>0</v>
      </c>
      <c r="V33" s="398"/>
      <c r="W33" s="422">
        <f t="shared" si="89"/>
        <v>0</v>
      </c>
      <c r="X33" s="398"/>
      <c r="Y33" s="422"/>
      <c r="Z33" s="398"/>
      <c r="AA33" s="422"/>
      <c r="AB33" s="454"/>
      <c r="AC33" s="454"/>
      <c r="AD33" s="454"/>
      <c r="AE33" s="398"/>
      <c r="AF33" s="422"/>
      <c r="AG33" s="398"/>
      <c r="AH33" s="422"/>
      <c r="AI33" s="398"/>
      <c r="AJ33" s="422"/>
      <c r="AK33" s="398"/>
      <c r="AL33" s="422"/>
    </row>
    <row r="34" spans="1:38" s="389" customFormat="1" ht="51" customHeight="1" x14ac:dyDescent="0.2">
      <c r="A34" s="405" t="s">
        <v>852</v>
      </c>
      <c r="B34" s="398">
        <v>1000000</v>
      </c>
      <c r="C34" s="398"/>
      <c r="D34" s="420">
        <f t="shared" si="94"/>
        <v>1000000</v>
      </c>
      <c r="E34" s="398">
        <v>8000000</v>
      </c>
      <c r="F34" s="398"/>
      <c r="G34" s="398"/>
      <c r="H34" s="398">
        <f t="shared" si="84"/>
        <v>1000000</v>
      </c>
      <c r="I34" s="398"/>
      <c r="J34" s="422">
        <f t="shared" si="36"/>
        <v>1000000</v>
      </c>
      <c r="K34" s="398"/>
      <c r="L34" s="422">
        <f t="shared" si="85"/>
        <v>1000000</v>
      </c>
      <c r="M34" s="398"/>
      <c r="N34" s="422">
        <f t="shared" si="86"/>
        <v>1000000</v>
      </c>
      <c r="O34" s="398"/>
      <c r="P34" s="422">
        <f t="shared" si="46"/>
        <v>1000000</v>
      </c>
      <c r="Q34" s="398">
        <v>-651600</v>
      </c>
      <c r="R34" s="422">
        <f t="shared" si="87"/>
        <v>348400</v>
      </c>
      <c r="S34" s="398">
        <f>E34+F34</f>
        <v>8000000</v>
      </c>
      <c r="T34" s="398"/>
      <c r="U34" s="422">
        <f t="shared" si="88"/>
        <v>8000000</v>
      </c>
      <c r="V34" s="398"/>
      <c r="W34" s="422">
        <f t="shared" si="89"/>
        <v>8000000</v>
      </c>
      <c r="X34" s="398"/>
      <c r="Y34" s="422">
        <f t="shared" si="90"/>
        <v>8000000</v>
      </c>
      <c r="Z34" s="398"/>
      <c r="AA34" s="422">
        <f t="shared" si="91"/>
        <v>8000000</v>
      </c>
      <c r="AB34" s="398"/>
      <c r="AC34" s="398"/>
      <c r="AD34" s="398"/>
      <c r="AE34" s="398"/>
      <c r="AF34" s="422">
        <f t="shared" si="92"/>
        <v>0</v>
      </c>
      <c r="AG34" s="398"/>
      <c r="AH34" s="422">
        <f t="shared" si="93"/>
        <v>0</v>
      </c>
      <c r="AI34" s="398"/>
      <c r="AJ34" s="422"/>
      <c r="AK34" s="398"/>
      <c r="AL34" s="422"/>
    </row>
    <row r="35" spans="1:38" s="389" customFormat="1" ht="48" customHeight="1" x14ac:dyDescent="0.2">
      <c r="A35" s="405" t="s">
        <v>853</v>
      </c>
      <c r="B35" s="398">
        <v>1000000</v>
      </c>
      <c r="C35" s="398"/>
      <c r="D35" s="420">
        <f t="shared" si="94"/>
        <v>1000000</v>
      </c>
      <c r="E35" s="398">
        <v>3500000</v>
      </c>
      <c r="F35" s="398"/>
      <c r="G35" s="398"/>
      <c r="H35" s="398">
        <f t="shared" si="84"/>
        <v>1000000</v>
      </c>
      <c r="I35" s="398"/>
      <c r="J35" s="422">
        <f t="shared" si="36"/>
        <v>1000000</v>
      </c>
      <c r="K35" s="398"/>
      <c r="L35" s="422">
        <f t="shared" si="85"/>
        <v>1000000</v>
      </c>
      <c r="M35" s="398"/>
      <c r="N35" s="422">
        <f t="shared" si="86"/>
        <v>1000000</v>
      </c>
      <c r="O35" s="398"/>
      <c r="P35" s="422">
        <f t="shared" si="46"/>
        <v>1000000</v>
      </c>
      <c r="Q35" s="398">
        <v>-651600</v>
      </c>
      <c r="R35" s="422">
        <f t="shared" si="87"/>
        <v>348400</v>
      </c>
      <c r="S35" s="398">
        <f>E35+F35</f>
        <v>3500000</v>
      </c>
      <c r="T35" s="398"/>
      <c r="U35" s="422">
        <f t="shared" si="88"/>
        <v>3500000</v>
      </c>
      <c r="V35" s="398"/>
      <c r="W35" s="422">
        <f t="shared" si="89"/>
        <v>3500000</v>
      </c>
      <c r="X35" s="398"/>
      <c r="Y35" s="422">
        <f t="shared" si="90"/>
        <v>3500000</v>
      </c>
      <c r="Z35" s="398"/>
      <c r="AA35" s="422">
        <f t="shared" si="91"/>
        <v>3500000</v>
      </c>
      <c r="AB35" s="398">
        <v>10500000</v>
      </c>
      <c r="AC35" s="398"/>
      <c r="AD35" s="398">
        <f>AB35+AC35</f>
        <v>10500000</v>
      </c>
      <c r="AE35" s="398"/>
      <c r="AF35" s="422">
        <f t="shared" si="92"/>
        <v>10500000</v>
      </c>
      <c r="AG35" s="398"/>
      <c r="AH35" s="422">
        <f t="shared" si="93"/>
        <v>10500000</v>
      </c>
      <c r="AI35" s="398"/>
      <c r="AJ35" s="422">
        <f t="shared" ref="AJ31:AJ51" si="95">AH35+AI35</f>
        <v>10500000</v>
      </c>
      <c r="AK35" s="398"/>
      <c r="AL35" s="422">
        <f t="shared" ref="AL31:AL51" si="96">AJ35+AK35</f>
        <v>10500000</v>
      </c>
    </row>
    <row r="36" spans="1:38" s="389" customFormat="1" ht="48" customHeight="1" x14ac:dyDescent="0.2">
      <c r="A36" s="405" t="s">
        <v>773</v>
      </c>
      <c r="B36" s="398">
        <v>1000000</v>
      </c>
      <c r="C36" s="398"/>
      <c r="D36" s="420">
        <f t="shared" si="94"/>
        <v>1000000</v>
      </c>
      <c r="E36" s="398">
        <v>3500000</v>
      </c>
      <c r="F36" s="398"/>
      <c r="G36" s="398"/>
      <c r="H36" s="398">
        <f t="shared" si="84"/>
        <v>1000000</v>
      </c>
      <c r="I36" s="398"/>
      <c r="J36" s="422">
        <f t="shared" si="36"/>
        <v>1000000</v>
      </c>
      <c r="K36" s="398"/>
      <c r="L36" s="422">
        <f t="shared" si="85"/>
        <v>1000000</v>
      </c>
      <c r="M36" s="398"/>
      <c r="N36" s="422">
        <f t="shared" si="86"/>
        <v>1000000</v>
      </c>
      <c r="O36" s="398"/>
      <c r="P36" s="422">
        <f t="shared" si="46"/>
        <v>1000000</v>
      </c>
      <c r="Q36" s="398">
        <v>-635000</v>
      </c>
      <c r="R36" s="422">
        <f t="shared" si="87"/>
        <v>365000</v>
      </c>
      <c r="S36" s="398">
        <f>E36+F36</f>
        <v>3500000</v>
      </c>
      <c r="T36" s="398"/>
      <c r="U36" s="422">
        <f t="shared" si="88"/>
        <v>3500000</v>
      </c>
      <c r="V36" s="398"/>
      <c r="W36" s="422">
        <f t="shared" si="89"/>
        <v>3500000</v>
      </c>
      <c r="X36" s="398"/>
      <c r="Y36" s="422">
        <f t="shared" si="90"/>
        <v>3500000</v>
      </c>
      <c r="Z36" s="398"/>
      <c r="AA36" s="422">
        <f t="shared" si="91"/>
        <v>3500000</v>
      </c>
      <c r="AB36" s="398">
        <v>10500000</v>
      </c>
      <c r="AC36" s="398"/>
      <c r="AD36" s="398">
        <f>AB36+AC36</f>
        <v>10500000</v>
      </c>
      <c r="AE36" s="398"/>
      <c r="AF36" s="422">
        <f t="shared" si="92"/>
        <v>10500000</v>
      </c>
      <c r="AG36" s="398"/>
      <c r="AH36" s="422">
        <f t="shared" si="93"/>
        <v>10500000</v>
      </c>
      <c r="AI36" s="398"/>
      <c r="AJ36" s="422">
        <f t="shared" si="95"/>
        <v>10500000</v>
      </c>
      <c r="AK36" s="398"/>
      <c r="AL36" s="422">
        <f t="shared" si="96"/>
        <v>10500000</v>
      </c>
    </row>
    <row r="37" spans="1:38" s="389" customFormat="1" ht="65.25" customHeight="1" x14ac:dyDescent="0.2">
      <c r="A37" s="405" t="s">
        <v>774</v>
      </c>
      <c r="B37" s="398">
        <v>10000000</v>
      </c>
      <c r="C37" s="398"/>
      <c r="D37" s="420">
        <f t="shared" si="94"/>
        <v>10000000</v>
      </c>
      <c r="E37" s="454"/>
      <c r="F37" s="454"/>
      <c r="G37" s="454"/>
      <c r="H37" s="398">
        <f t="shared" si="84"/>
        <v>10000000</v>
      </c>
      <c r="I37" s="454"/>
      <c r="J37" s="422">
        <f t="shared" si="36"/>
        <v>10000000</v>
      </c>
      <c r="K37" s="454"/>
      <c r="L37" s="422">
        <f t="shared" si="85"/>
        <v>10000000</v>
      </c>
      <c r="M37" s="424"/>
      <c r="N37" s="422">
        <f t="shared" si="86"/>
        <v>10000000</v>
      </c>
      <c r="O37" s="424"/>
      <c r="P37" s="422">
        <f t="shared" si="46"/>
        <v>10000000</v>
      </c>
      <c r="Q37" s="398">
        <v>-9951600</v>
      </c>
      <c r="R37" s="422">
        <f t="shared" si="87"/>
        <v>48400</v>
      </c>
      <c r="S37" s="454"/>
      <c r="T37" s="454"/>
      <c r="U37" s="422">
        <f t="shared" si="88"/>
        <v>0</v>
      </c>
      <c r="V37" s="454"/>
      <c r="W37" s="422">
        <f t="shared" si="89"/>
        <v>0</v>
      </c>
      <c r="X37" s="454"/>
      <c r="Y37" s="422"/>
      <c r="Z37" s="454"/>
      <c r="AA37" s="422"/>
      <c r="AB37" s="454"/>
      <c r="AC37" s="454"/>
      <c r="AD37" s="454"/>
      <c r="AE37" s="454"/>
      <c r="AF37" s="422"/>
      <c r="AG37" s="454"/>
      <c r="AH37" s="422"/>
      <c r="AI37" s="454"/>
      <c r="AJ37" s="422"/>
      <c r="AK37" s="454"/>
      <c r="AL37" s="422"/>
    </row>
    <row r="38" spans="1:38" s="389" customFormat="1" ht="78.75" hidden="1" customHeight="1" x14ac:dyDescent="0.2">
      <c r="A38" s="405" t="s">
        <v>905</v>
      </c>
      <c r="B38" s="398">
        <v>8156000</v>
      </c>
      <c r="C38" s="398"/>
      <c r="D38" s="420">
        <f t="shared" si="94"/>
        <v>8156000</v>
      </c>
      <c r="E38" s="454"/>
      <c r="F38" s="454"/>
      <c r="G38" s="454"/>
      <c r="H38" s="398">
        <f t="shared" si="84"/>
        <v>8156000</v>
      </c>
      <c r="I38" s="454"/>
      <c r="J38" s="422">
        <f t="shared" si="36"/>
        <v>8156000</v>
      </c>
      <c r="K38" s="454"/>
      <c r="L38" s="422">
        <f t="shared" si="85"/>
        <v>8156000</v>
      </c>
      <c r="M38" s="454"/>
      <c r="N38" s="422">
        <f t="shared" si="86"/>
        <v>8156000</v>
      </c>
      <c r="O38" s="454"/>
      <c r="P38" s="422">
        <f t="shared" si="46"/>
        <v>8156000</v>
      </c>
      <c r="Q38" s="454"/>
      <c r="R38" s="422">
        <f t="shared" si="87"/>
        <v>8156000</v>
      </c>
      <c r="S38" s="454"/>
      <c r="T38" s="454"/>
      <c r="U38" s="422">
        <f t="shared" si="88"/>
        <v>0</v>
      </c>
      <c r="V38" s="454"/>
      <c r="W38" s="422">
        <f t="shared" si="89"/>
        <v>0</v>
      </c>
      <c r="X38" s="454"/>
      <c r="Y38" s="422"/>
      <c r="Z38" s="454"/>
      <c r="AA38" s="422"/>
      <c r="AB38" s="454"/>
      <c r="AC38" s="454"/>
      <c r="AD38" s="454"/>
      <c r="AE38" s="454"/>
      <c r="AF38" s="422"/>
      <c r="AG38" s="454"/>
      <c r="AH38" s="422"/>
      <c r="AI38" s="454"/>
      <c r="AJ38" s="422"/>
      <c r="AK38" s="454"/>
      <c r="AL38" s="422"/>
    </row>
    <row r="39" spans="1:38" s="389" customFormat="1" ht="49.5" customHeight="1" x14ac:dyDescent="0.2">
      <c r="A39" s="405" t="s">
        <v>775</v>
      </c>
      <c r="B39" s="398">
        <v>10000000</v>
      </c>
      <c r="C39" s="398"/>
      <c r="D39" s="420">
        <f t="shared" si="94"/>
        <v>10000000</v>
      </c>
      <c r="E39" s="454"/>
      <c r="F39" s="454"/>
      <c r="G39" s="454"/>
      <c r="H39" s="398">
        <f t="shared" si="84"/>
        <v>10000000</v>
      </c>
      <c r="I39" s="454"/>
      <c r="J39" s="422">
        <f t="shared" si="36"/>
        <v>10000000</v>
      </c>
      <c r="K39" s="454"/>
      <c r="L39" s="422">
        <f t="shared" si="85"/>
        <v>10000000</v>
      </c>
      <c r="M39" s="424"/>
      <c r="N39" s="422">
        <f t="shared" si="86"/>
        <v>10000000</v>
      </c>
      <c r="O39" s="424"/>
      <c r="P39" s="422">
        <f t="shared" si="46"/>
        <v>10000000</v>
      </c>
      <c r="Q39" s="458">
        <v>-9951600</v>
      </c>
      <c r="R39" s="422">
        <f t="shared" si="87"/>
        <v>48400</v>
      </c>
      <c r="S39" s="454"/>
      <c r="T39" s="454"/>
      <c r="U39" s="422">
        <f t="shared" si="88"/>
        <v>0</v>
      </c>
      <c r="V39" s="454"/>
      <c r="W39" s="422">
        <f t="shared" si="89"/>
        <v>0</v>
      </c>
      <c r="X39" s="454"/>
      <c r="Y39" s="422"/>
      <c r="Z39" s="454"/>
      <c r="AA39" s="422"/>
      <c r="AB39" s="454"/>
      <c r="AC39" s="454"/>
      <c r="AD39" s="454"/>
      <c r="AE39" s="454"/>
      <c r="AF39" s="422"/>
      <c r="AG39" s="454"/>
      <c r="AH39" s="422"/>
      <c r="AI39" s="454"/>
      <c r="AJ39" s="422"/>
      <c r="AK39" s="454"/>
      <c r="AL39" s="422"/>
    </row>
    <row r="40" spans="1:38" s="389" customFormat="1" ht="47.25" hidden="1" customHeight="1" x14ac:dyDescent="0.2">
      <c r="A40" s="405" t="s">
        <v>776</v>
      </c>
      <c r="B40" s="398">
        <v>10000000</v>
      </c>
      <c r="C40" s="398"/>
      <c r="D40" s="420">
        <f t="shared" si="94"/>
        <v>10000000</v>
      </c>
      <c r="E40" s="455"/>
      <c r="F40" s="455"/>
      <c r="G40" s="455"/>
      <c r="H40" s="398">
        <f t="shared" si="84"/>
        <v>10000000</v>
      </c>
      <c r="I40" s="398"/>
      <c r="J40" s="422">
        <f t="shared" si="36"/>
        <v>10000000</v>
      </c>
      <c r="K40" s="398"/>
      <c r="L40" s="422">
        <f t="shared" si="85"/>
        <v>10000000</v>
      </c>
      <c r="M40" s="424"/>
      <c r="N40" s="422">
        <f t="shared" si="86"/>
        <v>10000000</v>
      </c>
      <c r="O40" s="458">
        <v>-10000000</v>
      </c>
      <c r="P40" s="422">
        <f t="shared" si="46"/>
        <v>0</v>
      </c>
      <c r="Q40" s="458"/>
      <c r="R40" s="422">
        <f t="shared" si="87"/>
        <v>0</v>
      </c>
      <c r="S40" s="455"/>
      <c r="T40" s="398"/>
      <c r="U40" s="422">
        <f t="shared" si="88"/>
        <v>0</v>
      </c>
      <c r="V40" s="398"/>
      <c r="W40" s="422">
        <f t="shared" si="89"/>
        <v>0</v>
      </c>
      <c r="X40" s="398"/>
      <c r="Y40" s="422">
        <f t="shared" si="90"/>
        <v>0</v>
      </c>
      <c r="Z40" s="398"/>
      <c r="AA40" s="422">
        <f t="shared" si="91"/>
        <v>0</v>
      </c>
      <c r="AB40" s="455"/>
      <c r="AC40" s="455"/>
      <c r="AD40" s="455"/>
      <c r="AE40" s="398"/>
      <c r="AF40" s="422">
        <f t="shared" si="92"/>
        <v>0</v>
      </c>
      <c r="AG40" s="398"/>
      <c r="AH40" s="422">
        <f t="shared" si="93"/>
        <v>0</v>
      </c>
      <c r="AI40" s="398"/>
      <c r="AJ40" s="422">
        <f t="shared" si="95"/>
        <v>0</v>
      </c>
      <c r="AK40" s="398"/>
      <c r="AL40" s="422">
        <f t="shared" si="96"/>
        <v>0</v>
      </c>
    </row>
    <row r="41" spans="1:38" s="389" customFormat="1" ht="30.75" hidden="1" customHeight="1" x14ac:dyDescent="0.2">
      <c r="A41" s="405" t="s">
        <v>854</v>
      </c>
      <c r="B41" s="398"/>
      <c r="C41" s="398"/>
      <c r="D41" s="420"/>
      <c r="E41" s="455"/>
      <c r="F41" s="455"/>
      <c r="G41" s="455"/>
      <c r="H41" s="398"/>
      <c r="I41" s="398">
        <v>2600000</v>
      </c>
      <c r="J41" s="422">
        <f t="shared" si="36"/>
        <v>2600000</v>
      </c>
      <c r="K41" s="398"/>
      <c r="L41" s="422">
        <f t="shared" si="85"/>
        <v>2600000</v>
      </c>
      <c r="M41" s="398"/>
      <c r="N41" s="422">
        <f t="shared" si="86"/>
        <v>2600000</v>
      </c>
      <c r="O41" s="398"/>
      <c r="P41" s="422">
        <f t="shared" si="46"/>
        <v>2600000</v>
      </c>
      <c r="Q41" s="398"/>
      <c r="R41" s="422">
        <f t="shared" si="87"/>
        <v>2600000</v>
      </c>
      <c r="S41" s="455"/>
      <c r="T41" s="398"/>
      <c r="U41" s="422">
        <f t="shared" si="88"/>
        <v>0</v>
      </c>
      <c r="V41" s="398"/>
      <c r="W41" s="422">
        <f t="shared" si="89"/>
        <v>0</v>
      </c>
      <c r="X41" s="398"/>
      <c r="Y41" s="422">
        <f t="shared" si="90"/>
        <v>0</v>
      </c>
      <c r="Z41" s="398"/>
      <c r="AA41" s="422">
        <f t="shared" si="91"/>
        <v>0</v>
      </c>
      <c r="AB41" s="455"/>
      <c r="AC41" s="455"/>
      <c r="AD41" s="455"/>
      <c r="AE41" s="398"/>
      <c r="AF41" s="422">
        <f t="shared" si="92"/>
        <v>0</v>
      </c>
      <c r="AG41" s="398"/>
      <c r="AH41" s="422">
        <f t="shared" si="93"/>
        <v>0</v>
      </c>
      <c r="AI41" s="398"/>
      <c r="AJ41" s="422">
        <f t="shared" si="95"/>
        <v>0</v>
      </c>
      <c r="AK41" s="398"/>
      <c r="AL41" s="422">
        <f t="shared" si="96"/>
        <v>0</v>
      </c>
    </row>
    <row r="42" spans="1:38" s="389" customFormat="1" ht="78" hidden="1" customHeight="1" x14ac:dyDescent="0.2">
      <c r="A42" s="405" t="s">
        <v>855</v>
      </c>
      <c r="B42" s="398"/>
      <c r="C42" s="398"/>
      <c r="D42" s="420"/>
      <c r="E42" s="455"/>
      <c r="F42" s="455"/>
      <c r="G42" s="455"/>
      <c r="H42" s="398"/>
      <c r="I42" s="398">
        <v>767284</v>
      </c>
      <c r="J42" s="422">
        <f t="shared" si="36"/>
        <v>767284</v>
      </c>
      <c r="K42" s="398"/>
      <c r="L42" s="422">
        <f t="shared" si="85"/>
        <v>767284</v>
      </c>
      <c r="M42" s="398"/>
      <c r="N42" s="422">
        <f t="shared" si="86"/>
        <v>767284</v>
      </c>
      <c r="O42" s="398"/>
      <c r="P42" s="422">
        <f t="shared" si="46"/>
        <v>767284</v>
      </c>
      <c r="Q42" s="398"/>
      <c r="R42" s="422">
        <f t="shared" si="87"/>
        <v>767284</v>
      </c>
      <c r="S42" s="455"/>
      <c r="T42" s="398"/>
      <c r="U42" s="422">
        <f t="shared" si="88"/>
        <v>0</v>
      </c>
      <c r="V42" s="398"/>
      <c r="W42" s="422">
        <f t="shared" si="89"/>
        <v>0</v>
      </c>
      <c r="X42" s="398"/>
      <c r="Y42" s="422">
        <f t="shared" si="90"/>
        <v>0</v>
      </c>
      <c r="Z42" s="398"/>
      <c r="AA42" s="422">
        <f t="shared" si="91"/>
        <v>0</v>
      </c>
      <c r="AB42" s="455"/>
      <c r="AC42" s="455"/>
      <c r="AD42" s="455"/>
      <c r="AE42" s="398"/>
      <c r="AF42" s="422">
        <f t="shared" si="92"/>
        <v>0</v>
      </c>
      <c r="AG42" s="398"/>
      <c r="AH42" s="422">
        <f t="shared" si="93"/>
        <v>0</v>
      </c>
      <c r="AI42" s="398"/>
      <c r="AJ42" s="422">
        <f t="shared" si="95"/>
        <v>0</v>
      </c>
      <c r="AK42" s="398"/>
      <c r="AL42" s="422">
        <f t="shared" si="96"/>
        <v>0</v>
      </c>
    </row>
    <row r="43" spans="1:38" s="389" customFormat="1" ht="47.25" hidden="1" customHeight="1" x14ac:dyDescent="0.2">
      <c r="A43" s="436" t="s">
        <v>842</v>
      </c>
      <c r="B43" s="398"/>
      <c r="C43" s="398"/>
      <c r="D43" s="420"/>
      <c r="E43" s="455"/>
      <c r="F43" s="455"/>
      <c r="G43" s="455"/>
      <c r="H43" s="398"/>
      <c r="I43" s="398">
        <v>9804950</v>
      </c>
      <c r="J43" s="422">
        <f t="shared" si="36"/>
        <v>9804950</v>
      </c>
      <c r="K43" s="398"/>
      <c r="L43" s="422">
        <f t="shared" si="85"/>
        <v>9804950</v>
      </c>
      <c r="M43" s="398"/>
      <c r="N43" s="422">
        <f t="shared" si="86"/>
        <v>9804950</v>
      </c>
      <c r="O43" s="398"/>
      <c r="P43" s="422">
        <f t="shared" si="46"/>
        <v>9804950</v>
      </c>
      <c r="Q43" s="398"/>
      <c r="R43" s="422">
        <f t="shared" si="87"/>
        <v>9804950</v>
      </c>
      <c r="S43" s="455"/>
      <c r="T43" s="398"/>
      <c r="U43" s="422">
        <f t="shared" si="88"/>
        <v>0</v>
      </c>
      <c r="V43" s="398"/>
      <c r="W43" s="422">
        <f t="shared" si="89"/>
        <v>0</v>
      </c>
      <c r="X43" s="398"/>
      <c r="Y43" s="422">
        <f t="shared" si="90"/>
        <v>0</v>
      </c>
      <c r="Z43" s="398"/>
      <c r="AA43" s="422">
        <f t="shared" si="91"/>
        <v>0</v>
      </c>
      <c r="AB43" s="455"/>
      <c r="AC43" s="455"/>
      <c r="AD43" s="455"/>
      <c r="AE43" s="398"/>
      <c r="AF43" s="422">
        <f t="shared" si="92"/>
        <v>0</v>
      </c>
      <c r="AG43" s="398"/>
      <c r="AH43" s="422">
        <f t="shared" si="93"/>
        <v>0</v>
      </c>
      <c r="AI43" s="398"/>
      <c r="AJ43" s="422">
        <f t="shared" si="95"/>
        <v>0</v>
      </c>
      <c r="AK43" s="398"/>
      <c r="AL43" s="422">
        <f t="shared" si="96"/>
        <v>0</v>
      </c>
    </row>
    <row r="44" spans="1:38" s="389" customFormat="1" ht="46.5" hidden="1" customHeight="1" x14ac:dyDescent="0.2">
      <c r="A44" s="436" t="s">
        <v>856</v>
      </c>
      <c r="B44" s="398"/>
      <c r="C44" s="398"/>
      <c r="D44" s="420"/>
      <c r="E44" s="455"/>
      <c r="F44" s="455"/>
      <c r="G44" s="455"/>
      <c r="H44" s="398"/>
      <c r="I44" s="398">
        <v>10584080</v>
      </c>
      <c r="J44" s="422">
        <f t="shared" si="36"/>
        <v>10584080</v>
      </c>
      <c r="K44" s="398"/>
      <c r="L44" s="422">
        <f t="shared" si="85"/>
        <v>10584080</v>
      </c>
      <c r="M44" s="398"/>
      <c r="N44" s="422">
        <f t="shared" si="86"/>
        <v>10584080</v>
      </c>
      <c r="O44" s="398"/>
      <c r="P44" s="422">
        <f t="shared" si="46"/>
        <v>10584080</v>
      </c>
      <c r="Q44" s="398"/>
      <c r="R44" s="422">
        <f t="shared" si="87"/>
        <v>10584080</v>
      </c>
      <c r="S44" s="455"/>
      <c r="T44" s="398"/>
      <c r="U44" s="422">
        <f t="shared" si="88"/>
        <v>0</v>
      </c>
      <c r="V44" s="398"/>
      <c r="W44" s="422">
        <f t="shared" si="89"/>
        <v>0</v>
      </c>
      <c r="X44" s="398"/>
      <c r="Y44" s="422">
        <f t="shared" si="90"/>
        <v>0</v>
      </c>
      <c r="Z44" s="398"/>
      <c r="AA44" s="422">
        <f t="shared" si="91"/>
        <v>0</v>
      </c>
      <c r="AB44" s="455"/>
      <c r="AC44" s="455"/>
      <c r="AD44" s="455"/>
      <c r="AE44" s="398"/>
      <c r="AF44" s="422">
        <f t="shared" si="92"/>
        <v>0</v>
      </c>
      <c r="AG44" s="398"/>
      <c r="AH44" s="422">
        <f t="shared" si="93"/>
        <v>0</v>
      </c>
      <c r="AI44" s="398"/>
      <c r="AJ44" s="422">
        <f t="shared" si="95"/>
        <v>0</v>
      </c>
      <c r="AK44" s="398"/>
      <c r="AL44" s="422">
        <f t="shared" si="96"/>
        <v>0</v>
      </c>
    </row>
    <row r="45" spans="1:38" s="389" customFormat="1" ht="48" hidden="1" customHeight="1" x14ac:dyDescent="0.2">
      <c r="A45" s="436" t="s">
        <v>857</v>
      </c>
      <c r="B45" s="398"/>
      <c r="C45" s="398"/>
      <c r="D45" s="420"/>
      <c r="E45" s="455"/>
      <c r="F45" s="455"/>
      <c r="G45" s="455"/>
      <c r="H45" s="398"/>
      <c r="I45" s="398">
        <v>8365290</v>
      </c>
      <c r="J45" s="422">
        <f t="shared" si="36"/>
        <v>8365290</v>
      </c>
      <c r="K45" s="398"/>
      <c r="L45" s="422">
        <f t="shared" si="85"/>
        <v>8365290</v>
      </c>
      <c r="M45" s="398"/>
      <c r="N45" s="422">
        <f t="shared" si="86"/>
        <v>8365290</v>
      </c>
      <c r="O45" s="398"/>
      <c r="P45" s="422">
        <f t="shared" si="46"/>
        <v>8365290</v>
      </c>
      <c r="Q45" s="398"/>
      <c r="R45" s="422">
        <f t="shared" si="87"/>
        <v>8365290</v>
      </c>
      <c r="S45" s="455"/>
      <c r="T45" s="398"/>
      <c r="U45" s="422">
        <f t="shared" si="88"/>
        <v>0</v>
      </c>
      <c r="V45" s="398"/>
      <c r="W45" s="422">
        <f t="shared" si="89"/>
        <v>0</v>
      </c>
      <c r="X45" s="398"/>
      <c r="Y45" s="422">
        <f t="shared" si="90"/>
        <v>0</v>
      </c>
      <c r="Z45" s="398"/>
      <c r="AA45" s="422">
        <f t="shared" si="91"/>
        <v>0</v>
      </c>
      <c r="AB45" s="455"/>
      <c r="AC45" s="455"/>
      <c r="AD45" s="455"/>
      <c r="AE45" s="398"/>
      <c r="AF45" s="422">
        <f t="shared" si="92"/>
        <v>0</v>
      </c>
      <c r="AG45" s="398"/>
      <c r="AH45" s="422">
        <f t="shared" si="93"/>
        <v>0</v>
      </c>
      <c r="AI45" s="398"/>
      <c r="AJ45" s="422">
        <f t="shared" si="95"/>
        <v>0</v>
      </c>
      <c r="AK45" s="398"/>
      <c r="AL45" s="422">
        <f t="shared" si="96"/>
        <v>0</v>
      </c>
    </row>
    <row r="46" spans="1:38" s="389" customFormat="1" ht="47.25" hidden="1" customHeight="1" x14ac:dyDescent="0.2">
      <c r="A46" s="436" t="s">
        <v>843</v>
      </c>
      <c r="B46" s="398"/>
      <c r="C46" s="398"/>
      <c r="D46" s="420"/>
      <c r="E46" s="455"/>
      <c r="F46" s="455"/>
      <c r="G46" s="455"/>
      <c r="H46" s="398"/>
      <c r="I46" s="398"/>
      <c r="J46" s="422">
        <f t="shared" si="36"/>
        <v>0</v>
      </c>
      <c r="K46" s="398"/>
      <c r="L46" s="422">
        <f t="shared" si="85"/>
        <v>0</v>
      </c>
      <c r="M46" s="398"/>
      <c r="N46" s="422">
        <f t="shared" ref="N46:N47" si="97">L46+M46</f>
        <v>0</v>
      </c>
      <c r="O46" s="398"/>
      <c r="P46" s="422">
        <f t="shared" si="46"/>
        <v>0</v>
      </c>
      <c r="Q46" s="398"/>
      <c r="R46" s="422">
        <f t="shared" si="87"/>
        <v>0</v>
      </c>
      <c r="S46" s="455"/>
      <c r="T46" s="398"/>
      <c r="U46" s="422">
        <f t="shared" si="88"/>
        <v>0</v>
      </c>
      <c r="V46" s="398"/>
      <c r="W46" s="422">
        <f t="shared" si="89"/>
        <v>0</v>
      </c>
      <c r="X46" s="398"/>
      <c r="Y46" s="422">
        <f t="shared" si="90"/>
        <v>0</v>
      </c>
      <c r="Z46" s="398"/>
      <c r="AA46" s="422">
        <f t="shared" si="91"/>
        <v>0</v>
      </c>
      <c r="AB46" s="455"/>
      <c r="AC46" s="455"/>
      <c r="AD46" s="455"/>
      <c r="AE46" s="398"/>
      <c r="AF46" s="422">
        <f t="shared" si="92"/>
        <v>0</v>
      </c>
      <c r="AG46" s="398"/>
      <c r="AH46" s="422">
        <f t="shared" si="93"/>
        <v>0</v>
      </c>
      <c r="AI46" s="398"/>
      <c r="AJ46" s="422">
        <f t="shared" si="95"/>
        <v>0</v>
      </c>
      <c r="AK46" s="398"/>
      <c r="AL46" s="422">
        <f t="shared" si="96"/>
        <v>0</v>
      </c>
    </row>
    <row r="47" spans="1:38" s="389" customFormat="1" ht="48" hidden="1" customHeight="1" x14ac:dyDescent="0.2">
      <c r="A47" s="436" t="s">
        <v>844</v>
      </c>
      <c r="B47" s="398"/>
      <c r="C47" s="398"/>
      <c r="D47" s="420"/>
      <c r="E47" s="455"/>
      <c r="F47" s="455"/>
      <c r="G47" s="455"/>
      <c r="H47" s="398"/>
      <c r="I47" s="398"/>
      <c r="J47" s="422">
        <f t="shared" si="36"/>
        <v>0</v>
      </c>
      <c r="K47" s="398"/>
      <c r="L47" s="422">
        <f t="shared" si="85"/>
        <v>0</v>
      </c>
      <c r="M47" s="398"/>
      <c r="N47" s="422">
        <f t="shared" si="97"/>
        <v>0</v>
      </c>
      <c r="O47" s="398">
        <v>15151290</v>
      </c>
      <c r="P47" s="422">
        <f t="shared" si="46"/>
        <v>15151290</v>
      </c>
      <c r="Q47" s="398"/>
      <c r="R47" s="422">
        <f t="shared" si="87"/>
        <v>15151290</v>
      </c>
      <c r="S47" s="455"/>
      <c r="T47" s="398"/>
      <c r="U47" s="422">
        <f t="shared" si="88"/>
        <v>0</v>
      </c>
      <c r="V47" s="398"/>
      <c r="W47" s="422">
        <f t="shared" si="89"/>
        <v>0</v>
      </c>
      <c r="X47" s="398"/>
      <c r="Y47" s="422">
        <f t="shared" si="90"/>
        <v>0</v>
      </c>
      <c r="Z47" s="398"/>
      <c r="AA47" s="422">
        <f t="shared" si="91"/>
        <v>0</v>
      </c>
      <c r="AB47" s="455"/>
      <c r="AC47" s="455"/>
      <c r="AD47" s="455"/>
      <c r="AE47" s="398"/>
      <c r="AF47" s="422">
        <f t="shared" si="92"/>
        <v>0</v>
      </c>
      <c r="AG47" s="398"/>
      <c r="AH47" s="422">
        <f t="shared" si="93"/>
        <v>0</v>
      </c>
      <c r="AI47" s="398"/>
      <c r="AJ47" s="422">
        <f t="shared" si="95"/>
        <v>0</v>
      </c>
      <c r="AK47" s="398"/>
      <c r="AL47" s="422">
        <f t="shared" si="96"/>
        <v>0</v>
      </c>
    </row>
    <row r="48" spans="1:38" s="389" customFormat="1" ht="48.75" hidden="1" customHeight="1" x14ac:dyDescent="0.2">
      <c r="A48" s="436" t="s">
        <v>845</v>
      </c>
      <c r="B48" s="398"/>
      <c r="C48" s="398"/>
      <c r="D48" s="420"/>
      <c r="E48" s="455"/>
      <c r="F48" s="455"/>
      <c r="G48" s="455"/>
      <c r="H48" s="398"/>
      <c r="I48" s="398">
        <v>6500000</v>
      </c>
      <c r="J48" s="422">
        <f t="shared" si="36"/>
        <v>6500000</v>
      </c>
      <c r="K48" s="398"/>
      <c r="L48" s="422">
        <f t="shared" si="85"/>
        <v>6500000</v>
      </c>
      <c r="M48" s="398"/>
      <c r="N48" s="422">
        <f>L48+M48</f>
        <v>6500000</v>
      </c>
      <c r="O48" s="398"/>
      <c r="P48" s="422">
        <f t="shared" si="46"/>
        <v>6500000</v>
      </c>
      <c r="Q48" s="398"/>
      <c r="R48" s="422">
        <f t="shared" si="87"/>
        <v>6500000</v>
      </c>
      <c r="S48" s="455"/>
      <c r="T48" s="398"/>
      <c r="U48" s="422">
        <f t="shared" si="88"/>
        <v>0</v>
      </c>
      <c r="V48" s="398"/>
      <c r="W48" s="422">
        <f t="shared" si="89"/>
        <v>0</v>
      </c>
      <c r="X48" s="398"/>
      <c r="Y48" s="422">
        <f t="shared" si="90"/>
        <v>0</v>
      </c>
      <c r="Z48" s="398"/>
      <c r="AA48" s="422">
        <f t="shared" si="91"/>
        <v>0</v>
      </c>
      <c r="AB48" s="455"/>
      <c r="AC48" s="455"/>
      <c r="AD48" s="455"/>
      <c r="AE48" s="398"/>
      <c r="AF48" s="422">
        <f t="shared" si="92"/>
        <v>0</v>
      </c>
      <c r="AG48" s="398"/>
      <c r="AH48" s="422">
        <f t="shared" si="93"/>
        <v>0</v>
      </c>
      <c r="AI48" s="398"/>
      <c r="AJ48" s="422">
        <f t="shared" si="95"/>
        <v>0</v>
      </c>
      <c r="AK48" s="398"/>
      <c r="AL48" s="422">
        <f t="shared" si="96"/>
        <v>0</v>
      </c>
    </row>
    <row r="49" spans="1:38" s="389" customFormat="1" ht="46.5" hidden="1" customHeight="1" x14ac:dyDescent="0.2">
      <c r="A49" s="436" t="s">
        <v>858</v>
      </c>
      <c r="B49" s="398"/>
      <c r="C49" s="398"/>
      <c r="D49" s="420"/>
      <c r="E49" s="455"/>
      <c r="F49" s="455"/>
      <c r="G49" s="455"/>
      <c r="H49" s="398"/>
      <c r="I49" s="398">
        <v>6694000</v>
      </c>
      <c r="J49" s="422">
        <f t="shared" si="36"/>
        <v>6694000</v>
      </c>
      <c r="K49" s="398"/>
      <c r="L49" s="422">
        <f t="shared" si="85"/>
        <v>6694000</v>
      </c>
      <c r="M49" s="398"/>
      <c r="N49" s="422">
        <f>L49+M49</f>
        <v>6694000</v>
      </c>
      <c r="O49" s="398"/>
      <c r="P49" s="422">
        <f t="shared" si="46"/>
        <v>6694000</v>
      </c>
      <c r="Q49" s="398"/>
      <c r="R49" s="422">
        <f t="shared" si="87"/>
        <v>6694000</v>
      </c>
      <c r="S49" s="455"/>
      <c r="T49" s="398"/>
      <c r="U49" s="422">
        <f t="shared" si="88"/>
        <v>0</v>
      </c>
      <c r="V49" s="398"/>
      <c r="W49" s="422">
        <f t="shared" si="89"/>
        <v>0</v>
      </c>
      <c r="X49" s="398"/>
      <c r="Y49" s="422">
        <f t="shared" si="90"/>
        <v>0</v>
      </c>
      <c r="Z49" s="398"/>
      <c r="AA49" s="422">
        <f t="shared" si="91"/>
        <v>0</v>
      </c>
      <c r="AB49" s="455"/>
      <c r="AC49" s="455"/>
      <c r="AD49" s="455"/>
      <c r="AE49" s="398"/>
      <c r="AF49" s="422">
        <f t="shared" si="92"/>
        <v>0</v>
      </c>
      <c r="AG49" s="398"/>
      <c r="AH49" s="422">
        <f t="shared" si="93"/>
        <v>0</v>
      </c>
      <c r="AI49" s="398"/>
      <c r="AJ49" s="422">
        <f t="shared" si="95"/>
        <v>0</v>
      </c>
      <c r="AK49" s="398"/>
      <c r="AL49" s="422">
        <f t="shared" si="96"/>
        <v>0</v>
      </c>
    </row>
    <row r="50" spans="1:38" s="389" customFormat="1" ht="78.75" hidden="1" customHeight="1" x14ac:dyDescent="0.2">
      <c r="A50" s="436" t="s">
        <v>846</v>
      </c>
      <c r="B50" s="398"/>
      <c r="C50" s="398"/>
      <c r="D50" s="420"/>
      <c r="E50" s="455"/>
      <c r="F50" s="455"/>
      <c r="G50" s="455"/>
      <c r="H50" s="398"/>
      <c r="I50" s="398"/>
      <c r="J50" s="422">
        <f t="shared" si="36"/>
        <v>0</v>
      </c>
      <c r="K50" s="398"/>
      <c r="L50" s="422">
        <f t="shared" si="85"/>
        <v>0</v>
      </c>
      <c r="M50" s="398"/>
      <c r="N50" s="422">
        <f>L50+M50</f>
        <v>0</v>
      </c>
      <c r="O50" s="398"/>
      <c r="P50" s="422">
        <f t="shared" si="46"/>
        <v>0</v>
      </c>
      <c r="Q50" s="398"/>
      <c r="R50" s="422">
        <f t="shared" si="87"/>
        <v>0</v>
      </c>
      <c r="S50" s="455"/>
      <c r="T50" s="398"/>
      <c r="U50" s="422">
        <f t="shared" si="88"/>
        <v>0</v>
      </c>
      <c r="V50" s="398"/>
      <c r="W50" s="422">
        <f t="shared" si="89"/>
        <v>0</v>
      </c>
      <c r="X50" s="398"/>
      <c r="Y50" s="422">
        <f t="shared" si="90"/>
        <v>0</v>
      </c>
      <c r="Z50" s="398"/>
      <c r="AA50" s="422">
        <f t="shared" si="91"/>
        <v>0</v>
      </c>
      <c r="AB50" s="455"/>
      <c r="AC50" s="455"/>
      <c r="AD50" s="455"/>
      <c r="AE50" s="398"/>
      <c r="AF50" s="422">
        <f t="shared" si="92"/>
        <v>0</v>
      </c>
      <c r="AG50" s="398"/>
      <c r="AH50" s="422">
        <f t="shared" si="93"/>
        <v>0</v>
      </c>
      <c r="AI50" s="398"/>
      <c r="AJ50" s="422">
        <f t="shared" si="95"/>
        <v>0</v>
      </c>
      <c r="AK50" s="398"/>
      <c r="AL50" s="422">
        <f t="shared" si="96"/>
        <v>0</v>
      </c>
    </row>
    <row r="51" spans="1:38" s="389" customFormat="1" ht="45.75" hidden="1" customHeight="1" x14ac:dyDescent="0.2">
      <c r="A51" s="436" t="s">
        <v>868</v>
      </c>
      <c r="B51" s="398"/>
      <c r="C51" s="398"/>
      <c r="D51" s="420"/>
      <c r="E51" s="455"/>
      <c r="F51" s="455"/>
      <c r="G51" s="455"/>
      <c r="H51" s="398"/>
      <c r="I51" s="398"/>
      <c r="J51" s="422">
        <f t="shared" si="36"/>
        <v>0</v>
      </c>
      <c r="K51" s="398"/>
      <c r="L51" s="422">
        <f t="shared" si="85"/>
        <v>0</v>
      </c>
      <c r="M51" s="398"/>
      <c r="N51" s="422">
        <f>L51+M51</f>
        <v>0</v>
      </c>
      <c r="O51" s="398"/>
      <c r="P51" s="422">
        <f t="shared" si="46"/>
        <v>0</v>
      </c>
      <c r="Q51" s="398"/>
      <c r="R51" s="422">
        <f t="shared" si="87"/>
        <v>0</v>
      </c>
      <c r="S51" s="455"/>
      <c r="T51" s="398"/>
      <c r="U51" s="422">
        <f t="shared" si="88"/>
        <v>0</v>
      </c>
      <c r="V51" s="398"/>
      <c r="W51" s="422">
        <f t="shared" si="89"/>
        <v>0</v>
      </c>
      <c r="X51" s="398"/>
      <c r="Y51" s="422">
        <f t="shared" si="90"/>
        <v>0</v>
      </c>
      <c r="Z51" s="398"/>
      <c r="AA51" s="422">
        <f t="shared" si="91"/>
        <v>0</v>
      </c>
      <c r="AB51" s="455"/>
      <c r="AC51" s="455"/>
      <c r="AD51" s="455"/>
      <c r="AE51" s="398"/>
      <c r="AF51" s="422">
        <f t="shared" si="92"/>
        <v>0</v>
      </c>
      <c r="AG51" s="398"/>
      <c r="AH51" s="422">
        <f t="shared" si="93"/>
        <v>0</v>
      </c>
      <c r="AI51" s="398"/>
      <c r="AJ51" s="422">
        <f t="shared" si="95"/>
        <v>0</v>
      </c>
      <c r="AK51" s="398"/>
      <c r="AL51" s="422">
        <f t="shared" si="96"/>
        <v>0</v>
      </c>
    </row>
    <row r="52" spans="1:38" s="389" customFormat="1" ht="19.5" customHeight="1" x14ac:dyDescent="0.2">
      <c r="A52" s="410" t="s">
        <v>692</v>
      </c>
      <c r="B52" s="417">
        <f>B53</f>
        <v>95400000</v>
      </c>
      <c r="C52" s="417"/>
      <c r="D52" s="417">
        <f t="shared" ref="D52:D74" si="98">B52+C52</f>
        <v>95400000</v>
      </c>
      <c r="E52" s="417">
        <f t="shared" ref="E52" si="99">E53</f>
        <v>105000000</v>
      </c>
      <c r="F52" s="417"/>
      <c r="G52" s="417">
        <f>G53</f>
        <v>0</v>
      </c>
      <c r="H52" s="417">
        <f>H53</f>
        <v>95400000</v>
      </c>
      <c r="I52" s="417">
        <f t="shared" ref="I52:AK52" si="100">I53</f>
        <v>33300000</v>
      </c>
      <c r="J52" s="417">
        <f t="shared" si="100"/>
        <v>128700000</v>
      </c>
      <c r="K52" s="417">
        <f t="shared" si="100"/>
        <v>0</v>
      </c>
      <c r="L52" s="417">
        <f t="shared" si="100"/>
        <v>128700000</v>
      </c>
      <c r="M52" s="417">
        <f t="shared" si="100"/>
        <v>0</v>
      </c>
      <c r="N52" s="417">
        <f t="shared" si="100"/>
        <v>128700000</v>
      </c>
      <c r="O52" s="417"/>
      <c r="P52" s="417">
        <f t="shared" si="100"/>
        <v>128700000</v>
      </c>
      <c r="Q52" s="417">
        <f t="shared" si="100"/>
        <v>7200000</v>
      </c>
      <c r="R52" s="417">
        <f t="shared" si="100"/>
        <v>135900000</v>
      </c>
      <c r="S52" s="417">
        <f>E52+F52</f>
        <v>105000000</v>
      </c>
      <c r="T52" s="417">
        <f t="shared" si="100"/>
        <v>-25000000</v>
      </c>
      <c r="U52" s="417">
        <f t="shared" si="100"/>
        <v>80000000</v>
      </c>
      <c r="V52" s="417">
        <f t="shared" si="100"/>
        <v>0</v>
      </c>
      <c r="W52" s="417">
        <f t="shared" si="100"/>
        <v>80000000</v>
      </c>
      <c r="X52" s="417">
        <f t="shared" si="100"/>
        <v>0</v>
      </c>
      <c r="Y52" s="417">
        <f t="shared" si="100"/>
        <v>80000000</v>
      </c>
      <c r="Z52" s="417">
        <f t="shared" si="100"/>
        <v>0</v>
      </c>
      <c r="AA52" s="417">
        <f t="shared" si="100"/>
        <v>80000000</v>
      </c>
      <c r="AB52" s="417">
        <f t="shared" si="100"/>
        <v>0</v>
      </c>
      <c r="AC52" s="417">
        <f t="shared" si="100"/>
        <v>0</v>
      </c>
      <c r="AD52" s="417">
        <f t="shared" si="100"/>
        <v>0</v>
      </c>
      <c r="AE52" s="417">
        <f t="shared" si="100"/>
        <v>0</v>
      </c>
      <c r="AF52" s="417">
        <f t="shared" ref="AF52:AL52" si="101">AF53</f>
        <v>0</v>
      </c>
      <c r="AG52" s="417">
        <f t="shared" si="100"/>
        <v>0</v>
      </c>
      <c r="AH52" s="417">
        <f t="shared" si="101"/>
        <v>0</v>
      </c>
      <c r="AI52" s="417">
        <f t="shared" si="100"/>
        <v>0</v>
      </c>
      <c r="AJ52" s="417">
        <f t="shared" si="101"/>
        <v>0</v>
      </c>
      <c r="AK52" s="417">
        <f t="shared" si="100"/>
        <v>0</v>
      </c>
      <c r="AL52" s="417">
        <f t="shared" si="101"/>
        <v>0</v>
      </c>
    </row>
    <row r="53" spans="1:38" s="389" customFormat="1" ht="47.25" customHeight="1" x14ac:dyDescent="0.2">
      <c r="A53" s="425" t="s">
        <v>693</v>
      </c>
      <c r="B53" s="417">
        <f>B54+B56</f>
        <v>95400000</v>
      </c>
      <c r="C53" s="417"/>
      <c r="D53" s="417">
        <f t="shared" si="98"/>
        <v>95400000</v>
      </c>
      <c r="E53" s="417">
        <f>E54+E56</f>
        <v>105000000</v>
      </c>
      <c r="F53" s="417"/>
      <c r="G53" s="417">
        <f>SUM(G54:G56)</f>
        <v>0</v>
      </c>
      <c r="H53" s="417">
        <f t="shared" ref="H53:S53" si="102">SUM(H54:H56)</f>
        <v>95400000</v>
      </c>
      <c r="I53" s="417">
        <f t="shared" si="102"/>
        <v>33300000</v>
      </c>
      <c r="J53" s="417">
        <f t="shared" si="102"/>
        <v>128700000</v>
      </c>
      <c r="K53" s="417">
        <f t="shared" ref="K53:L53" si="103">SUM(K54:K56)</f>
        <v>0</v>
      </c>
      <c r="L53" s="417">
        <f t="shared" si="103"/>
        <v>128700000</v>
      </c>
      <c r="M53" s="417">
        <f t="shared" ref="M53:N53" si="104">SUM(M54:M56)</f>
        <v>0</v>
      </c>
      <c r="N53" s="417">
        <f t="shared" si="104"/>
        <v>128700000</v>
      </c>
      <c r="O53" s="417"/>
      <c r="P53" s="417">
        <f t="shared" ref="P53:R53" si="105">SUM(P54:P56)</f>
        <v>128700000</v>
      </c>
      <c r="Q53" s="417">
        <f t="shared" si="105"/>
        <v>7200000</v>
      </c>
      <c r="R53" s="417">
        <f t="shared" si="105"/>
        <v>135900000</v>
      </c>
      <c r="S53" s="417">
        <f t="shared" si="102"/>
        <v>105000000</v>
      </c>
      <c r="T53" s="417">
        <f>SUM(T54:T56)</f>
        <v>-25000000</v>
      </c>
      <c r="U53" s="417">
        <f t="shared" ref="U53:AF53" si="106">SUM(U54:U56)</f>
        <v>80000000</v>
      </c>
      <c r="V53" s="417">
        <f>SUM(V54:V56)</f>
        <v>0</v>
      </c>
      <c r="W53" s="417">
        <f t="shared" ref="W53" si="107">SUM(W54:W56)</f>
        <v>80000000</v>
      </c>
      <c r="X53" s="417">
        <f>SUM(X54:X56)</f>
        <v>0</v>
      </c>
      <c r="Y53" s="417">
        <f t="shared" ref="Y53:AA53" si="108">SUM(Y54:Y56)</f>
        <v>80000000</v>
      </c>
      <c r="Z53" s="417">
        <f>SUM(Z54:Z56)</f>
        <v>0</v>
      </c>
      <c r="AA53" s="417">
        <f t="shared" si="108"/>
        <v>80000000</v>
      </c>
      <c r="AB53" s="417">
        <f t="shared" si="106"/>
        <v>0</v>
      </c>
      <c r="AC53" s="417">
        <f t="shared" si="106"/>
        <v>0</v>
      </c>
      <c r="AD53" s="417">
        <f t="shared" si="106"/>
        <v>0</v>
      </c>
      <c r="AE53" s="417">
        <f t="shared" si="106"/>
        <v>0</v>
      </c>
      <c r="AF53" s="417">
        <f t="shared" si="106"/>
        <v>0</v>
      </c>
      <c r="AG53" s="417">
        <f t="shared" ref="AG53:AH53" si="109">SUM(AG54:AG56)</f>
        <v>0</v>
      </c>
      <c r="AH53" s="417">
        <f t="shared" si="109"/>
        <v>0</v>
      </c>
      <c r="AI53" s="417">
        <f t="shared" ref="AI53:AJ53" si="110">SUM(AI54:AI56)</f>
        <v>0</v>
      </c>
      <c r="AJ53" s="417">
        <f t="shared" si="110"/>
        <v>0</v>
      </c>
      <c r="AK53" s="417">
        <f t="shared" ref="AK53:AL53" si="111">SUM(AK54:AK56)</f>
        <v>0</v>
      </c>
      <c r="AL53" s="417">
        <f t="shared" si="111"/>
        <v>0</v>
      </c>
    </row>
    <row r="54" spans="1:38" s="389" customFormat="1" ht="104.25" customHeight="1" x14ac:dyDescent="0.2">
      <c r="A54" s="428" t="s">
        <v>867</v>
      </c>
      <c r="B54" s="398">
        <v>20000000</v>
      </c>
      <c r="C54" s="398"/>
      <c r="D54" s="398">
        <f t="shared" si="98"/>
        <v>20000000</v>
      </c>
      <c r="E54" s="398">
        <v>80000000</v>
      </c>
      <c r="F54" s="398"/>
      <c r="G54" s="398"/>
      <c r="H54" s="398">
        <f>D54+G54</f>
        <v>20000000</v>
      </c>
      <c r="I54" s="398"/>
      <c r="J54" s="422">
        <f t="shared" si="36"/>
        <v>20000000</v>
      </c>
      <c r="K54" s="398"/>
      <c r="L54" s="422">
        <f t="shared" ref="L54:L56" si="112">J54+K54</f>
        <v>20000000</v>
      </c>
      <c r="M54" s="398"/>
      <c r="N54" s="422">
        <f>L54+M54</f>
        <v>20000000</v>
      </c>
      <c r="O54" s="398"/>
      <c r="P54" s="422">
        <f t="shared" ref="P54:P56" si="113">N54+O54</f>
        <v>20000000</v>
      </c>
      <c r="Q54" s="398">
        <v>7200000</v>
      </c>
      <c r="R54" s="422">
        <f t="shared" ref="R54:R56" si="114">P54+Q54</f>
        <v>27200000</v>
      </c>
      <c r="S54" s="398">
        <f>E54+F54</f>
        <v>80000000</v>
      </c>
      <c r="T54" s="398"/>
      <c r="U54" s="422">
        <f t="shared" ref="U54:U56" si="115">S54+T54</f>
        <v>80000000</v>
      </c>
      <c r="V54" s="398"/>
      <c r="W54" s="422">
        <f t="shared" ref="W54:W56" si="116">U54+V54</f>
        <v>80000000</v>
      </c>
      <c r="X54" s="398"/>
      <c r="Y54" s="422">
        <f t="shared" ref="Y54:Y56" si="117">W54+X54</f>
        <v>80000000</v>
      </c>
      <c r="Z54" s="398"/>
      <c r="AA54" s="422">
        <f t="shared" ref="AA54:AA56" si="118">Y54+Z54</f>
        <v>80000000</v>
      </c>
      <c r="AB54" s="398"/>
      <c r="AC54" s="398"/>
      <c r="AD54" s="398"/>
      <c r="AE54" s="398"/>
      <c r="AF54" s="422">
        <f t="shared" ref="AF54:AF56" si="119">AD54+AE54</f>
        <v>0</v>
      </c>
      <c r="AG54" s="398"/>
      <c r="AH54" s="422">
        <f t="shared" ref="AH54:AH56" si="120">AF54+AG54</f>
        <v>0</v>
      </c>
      <c r="AI54" s="398"/>
      <c r="AJ54" s="422"/>
      <c r="AK54" s="398"/>
      <c r="AL54" s="422"/>
    </row>
    <row r="55" spans="1:38" s="389" customFormat="1" ht="117.75" hidden="1" customHeight="1" x14ac:dyDescent="0.2">
      <c r="A55" s="428" t="s">
        <v>978</v>
      </c>
      <c r="B55" s="398"/>
      <c r="C55" s="398"/>
      <c r="D55" s="398"/>
      <c r="E55" s="398"/>
      <c r="F55" s="398"/>
      <c r="G55" s="398"/>
      <c r="H55" s="398"/>
      <c r="I55" s="398"/>
      <c r="J55" s="422"/>
      <c r="K55" s="398"/>
      <c r="L55" s="422"/>
      <c r="M55" s="398"/>
      <c r="N55" s="422">
        <f>L55+M55</f>
        <v>0</v>
      </c>
      <c r="O55" s="398"/>
      <c r="P55" s="422">
        <f t="shared" si="113"/>
        <v>0</v>
      </c>
      <c r="Q55" s="398"/>
      <c r="R55" s="422">
        <f t="shared" si="114"/>
        <v>0</v>
      </c>
      <c r="S55" s="398"/>
      <c r="T55" s="398"/>
      <c r="U55" s="422"/>
      <c r="V55" s="398"/>
      <c r="W55" s="422">
        <f t="shared" si="116"/>
        <v>0</v>
      </c>
      <c r="X55" s="398"/>
      <c r="Y55" s="422">
        <f t="shared" si="117"/>
        <v>0</v>
      </c>
      <c r="Z55" s="398"/>
      <c r="AA55" s="422">
        <f t="shared" si="118"/>
        <v>0</v>
      </c>
      <c r="AB55" s="398"/>
      <c r="AC55" s="398"/>
      <c r="AD55" s="398"/>
      <c r="AE55" s="398"/>
      <c r="AF55" s="422"/>
      <c r="AG55" s="398"/>
      <c r="AH55" s="422">
        <f t="shared" si="120"/>
        <v>0</v>
      </c>
      <c r="AI55" s="398"/>
      <c r="AJ55" s="422">
        <f t="shared" ref="AJ54:AJ56" si="121">AH55+AI55</f>
        <v>0</v>
      </c>
      <c r="AK55" s="398"/>
      <c r="AL55" s="422">
        <f t="shared" ref="AL54:AL56" si="122">AJ55+AK55</f>
        <v>0</v>
      </c>
    </row>
    <row r="56" spans="1:38" s="389" customFormat="1" ht="49.9" hidden="1" customHeight="1" x14ac:dyDescent="0.2">
      <c r="A56" s="429" t="s">
        <v>777</v>
      </c>
      <c r="B56" s="398">
        <v>75400000</v>
      </c>
      <c r="C56" s="398"/>
      <c r="D56" s="398">
        <f t="shared" si="98"/>
        <v>75400000</v>
      </c>
      <c r="E56" s="398">
        <v>25000000</v>
      </c>
      <c r="F56" s="398"/>
      <c r="G56" s="398"/>
      <c r="H56" s="398">
        <f>D56+G56</f>
        <v>75400000</v>
      </c>
      <c r="I56" s="398">
        <v>33300000</v>
      </c>
      <c r="J56" s="422">
        <f t="shared" si="36"/>
        <v>108700000</v>
      </c>
      <c r="K56" s="398"/>
      <c r="L56" s="422">
        <f t="shared" si="112"/>
        <v>108700000</v>
      </c>
      <c r="M56" s="398"/>
      <c r="N56" s="422">
        <f>L56+M56</f>
        <v>108700000</v>
      </c>
      <c r="O56" s="398"/>
      <c r="P56" s="422">
        <f t="shared" si="113"/>
        <v>108700000</v>
      </c>
      <c r="Q56" s="398"/>
      <c r="R56" s="422">
        <f t="shared" si="114"/>
        <v>108700000</v>
      </c>
      <c r="S56" s="398">
        <f>E56+F56</f>
        <v>25000000</v>
      </c>
      <c r="T56" s="398">
        <v>-25000000</v>
      </c>
      <c r="U56" s="422">
        <f t="shared" si="115"/>
        <v>0</v>
      </c>
      <c r="V56" s="398"/>
      <c r="W56" s="422">
        <f t="shared" si="116"/>
        <v>0</v>
      </c>
      <c r="X56" s="398"/>
      <c r="Y56" s="422">
        <f t="shared" si="117"/>
        <v>0</v>
      </c>
      <c r="Z56" s="398"/>
      <c r="AA56" s="422">
        <f t="shared" si="118"/>
        <v>0</v>
      </c>
      <c r="AB56" s="421"/>
      <c r="AC56" s="421"/>
      <c r="AD56" s="421"/>
      <c r="AE56" s="398"/>
      <c r="AF56" s="422">
        <f t="shared" si="119"/>
        <v>0</v>
      </c>
      <c r="AG56" s="398"/>
      <c r="AH56" s="422">
        <f t="shared" si="120"/>
        <v>0</v>
      </c>
      <c r="AI56" s="398"/>
      <c r="AJ56" s="422">
        <f t="shared" si="121"/>
        <v>0</v>
      </c>
      <c r="AK56" s="398"/>
      <c r="AL56" s="422">
        <f t="shared" si="122"/>
        <v>0</v>
      </c>
    </row>
    <row r="57" spans="1:38" s="389" customFormat="1" ht="65.25" hidden="1" customHeight="1" x14ac:dyDescent="0.2">
      <c r="A57" s="408" t="s">
        <v>841</v>
      </c>
      <c r="B57" s="398"/>
      <c r="C57" s="398"/>
      <c r="D57" s="398"/>
      <c r="E57" s="398"/>
      <c r="F57" s="398"/>
      <c r="G57" s="398"/>
      <c r="H57" s="402">
        <f>H58</f>
        <v>0</v>
      </c>
      <c r="I57" s="402">
        <f t="shared" ref="I57:AL57" si="123">I58</f>
        <v>48418484</v>
      </c>
      <c r="J57" s="402">
        <f t="shared" si="123"/>
        <v>48418484</v>
      </c>
      <c r="K57" s="402">
        <f t="shared" si="123"/>
        <v>0</v>
      </c>
      <c r="L57" s="402">
        <f t="shared" si="123"/>
        <v>48418484</v>
      </c>
      <c r="M57" s="402">
        <f t="shared" si="123"/>
        <v>0</v>
      </c>
      <c r="N57" s="402">
        <f t="shared" si="123"/>
        <v>48418484</v>
      </c>
      <c r="O57" s="402"/>
      <c r="P57" s="402">
        <f t="shared" si="123"/>
        <v>48418484</v>
      </c>
      <c r="Q57" s="402"/>
      <c r="R57" s="402">
        <f t="shared" si="123"/>
        <v>48418484</v>
      </c>
      <c r="S57" s="402">
        <f t="shared" si="123"/>
        <v>0</v>
      </c>
      <c r="T57" s="402">
        <f t="shared" si="123"/>
        <v>0</v>
      </c>
      <c r="U57" s="402">
        <f t="shared" si="123"/>
        <v>0</v>
      </c>
      <c r="V57" s="402">
        <f t="shared" si="123"/>
        <v>0</v>
      </c>
      <c r="W57" s="402">
        <f t="shared" si="123"/>
        <v>0</v>
      </c>
      <c r="X57" s="402">
        <f t="shared" si="123"/>
        <v>0</v>
      </c>
      <c r="Y57" s="402">
        <f t="shared" si="123"/>
        <v>0</v>
      </c>
      <c r="Z57" s="402">
        <f t="shared" si="123"/>
        <v>0</v>
      </c>
      <c r="AA57" s="402">
        <f t="shared" si="123"/>
        <v>0</v>
      </c>
      <c r="AB57" s="402">
        <f t="shared" si="123"/>
        <v>0</v>
      </c>
      <c r="AC57" s="402">
        <f t="shared" si="123"/>
        <v>0</v>
      </c>
      <c r="AD57" s="402">
        <f t="shared" si="123"/>
        <v>0</v>
      </c>
      <c r="AE57" s="402">
        <f t="shared" si="123"/>
        <v>0</v>
      </c>
      <c r="AF57" s="402">
        <f t="shared" si="123"/>
        <v>0</v>
      </c>
      <c r="AG57" s="402">
        <f t="shared" si="123"/>
        <v>0</v>
      </c>
      <c r="AH57" s="402">
        <f t="shared" si="123"/>
        <v>0</v>
      </c>
      <c r="AI57" s="402">
        <f t="shared" si="123"/>
        <v>0</v>
      </c>
      <c r="AJ57" s="402">
        <f t="shared" si="123"/>
        <v>0</v>
      </c>
      <c r="AK57" s="402">
        <f t="shared" si="123"/>
        <v>0</v>
      </c>
      <c r="AL57" s="402">
        <f t="shared" si="123"/>
        <v>0</v>
      </c>
    </row>
    <row r="58" spans="1:38" s="389" customFormat="1" ht="67.900000000000006" hidden="1" customHeight="1" x14ac:dyDescent="0.2">
      <c r="A58" s="428" t="s">
        <v>859</v>
      </c>
      <c r="B58" s="398"/>
      <c r="C58" s="398"/>
      <c r="D58" s="398"/>
      <c r="E58" s="398"/>
      <c r="F58" s="398"/>
      <c r="G58" s="398"/>
      <c r="H58" s="398"/>
      <c r="I58" s="398">
        <v>48418484</v>
      </c>
      <c r="J58" s="422">
        <f t="shared" si="36"/>
        <v>48418484</v>
      </c>
      <c r="K58" s="398"/>
      <c r="L58" s="422">
        <f t="shared" ref="L58" si="124">J58+K58</f>
        <v>48418484</v>
      </c>
      <c r="M58" s="398"/>
      <c r="N58" s="422">
        <f>L58+M58</f>
        <v>48418484</v>
      </c>
      <c r="O58" s="398"/>
      <c r="P58" s="422">
        <f t="shared" ref="P58" si="125">N58+O58</f>
        <v>48418484</v>
      </c>
      <c r="Q58" s="398"/>
      <c r="R58" s="422">
        <f t="shared" ref="R58" si="126">P58+Q58</f>
        <v>48418484</v>
      </c>
      <c r="S58" s="398"/>
      <c r="T58" s="398"/>
      <c r="U58" s="422">
        <f t="shared" ref="U58" si="127">S58+T58</f>
        <v>0</v>
      </c>
      <c r="V58" s="398"/>
      <c r="W58" s="422">
        <f t="shared" ref="W58" si="128">U58+V58</f>
        <v>0</v>
      </c>
      <c r="X58" s="398"/>
      <c r="Y58" s="422">
        <f t="shared" ref="Y58" si="129">W58+X58</f>
        <v>0</v>
      </c>
      <c r="Z58" s="398"/>
      <c r="AA58" s="422">
        <f t="shared" ref="AA58" si="130">Y58+Z58</f>
        <v>0</v>
      </c>
      <c r="AB58" s="421"/>
      <c r="AC58" s="421"/>
      <c r="AD58" s="421"/>
      <c r="AE58" s="398"/>
      <c r="AF58" s="422">
        <f t="shared" ref="AF58" si="131">AD58+AE58</f>
        <v>0</v>
      </c>
      <c r="AG58" s="398"/>
      <c r="AH58" s="422">
        <f t="shared" ref="AH58" si="132">AF58+AG58</f>
        <v>0</v>
      </c>
      <c r="AI58" s="398"/>
      <c r="AJ58" s="422">
        <f t="shared" ref="AJ58" si="133">AH58+AI58</f>
        <v>0</v>
      </c>
      <c r="AK58" s="398"/>
      <c r="AL58" s="422">
        <f t="shared" ref="AL58" si="134">AJ58+AK58</f>
        <v>0</v>
      </c>
    </row>
    <row r="59" spans="1:38" s="389" customFormat="1" ht="80.25" hidden="1" customHeight="1" x14ac:dyDescent="0.2">
      <c r="A59" s="443" t="s">
        <v>860</v>
      </c>
      <c r="B59" s="398"/>
      <c r="C59" s="398"/>
      <c r="D59" s="398"/>
      <c r="E59" s="398"/>
      <c r="F59" s="398"/>
      <c r="G59" s="398"/>
      <c r="H59" s="402">
        <f t="shared" ref="H59:AL59" si="135">H60</f>
        <v>0</v>
      </c>
      <c r="I59" s="402">
        <f t="shared" si="135"/>
        <v>1973870</v>
      </c>
      <c r="J59" s="402">
        <f t="shared" si="135"/>
        <v>1973870</v>
      </c>
      <c r="K59" s="402">
        <f t="shared" si="135"/>
        <v>0</v>
      </c>
      <c r="L59" s="402">
        <f t="shared" si="135"/>
        <v>1973870</v>
      </c>
      <c r="M59" s="402">
        <f t="shared" si="135"/>
        <v>0</v>
      </c>
      <c r="N59" s="402">
        <f t="shared" si="135"/>
        <v>1973870</v>
      </c>
      <c r="O59" s="402"/>
      <c r="P59" s="402">
        <f t="shared" si="135"/>
        <v>1973870</v>
      </c>
      <c r="Q59" s="402"/>
      <c r="R59" s="402">
        <f t="shared" si="135"/>
        <v>1973870</v>
      </c>
      <c r="S59" s="402">
        <f t="shared" si="135"/>
        <v>0</v>
      </c>
      <c r="T59" s="402">
        <f t="shared" si="135"/>
        <v>0</v>
      </c>
      <c r="U59" s="402">
        <f t="shared" si="135"/>
        <v>0</v>
      </c>
      <c r="V59" s="402">
        <f t="shared" si="135"/>
        <v>0</v>
      </c>
      <c r="W59" s="402">
        <f t="shared" si="135"/>
        <v>0</v>
      </c>
      <c r="X59" s="402">
        <f t="shared" si="135"/>
        <v>0</v>
      </c>
      <c r="Y59" s="402">
        <f t="shared" si="135"/>
        <v>0</v>
      </c>
      <c r="Z59" s="402">
        <f t="shared" si="135"/>
        <v>0</v>
      </c>
      <c r="AA59" s="402">
        <f t="shared" si="135"/>
        <v>0</v>
      </c>
      <c r="AB59" s="402">
        <f t="shared" si="135"/>
        <v>0</v>
      </c>
      <c r="AC59" s="402">
        <f t="shared" si="135"/>
        <v>0</v>
      </c>
      <c r="AD59" s="402">
        <f t="shared" si="135"/>
        <v>0</v>
      </c>
      <c r="AE59" s="402">
        <f t="shared" si="135"/>
        <v>0</v>
      </c>
      <c r="AF59" s="402">
        <f t="shared" si="135"/>
        <v>0</v>
      </c>
      <c r="AG59" s="402">
        <f t="shared" si="135"/>
        <v>0</v>
      </c>
      <c r="AH59" s="402">
        <f t="shared" si="135"/>
        <v>0</v>
      </c>
      <c r="AI59" s="402">
        <f t="shared" si="135"/>
        <v>0</v>
      </c>
      <c r="AJ59" s="402">
        <f t="shared" si="135"/>
        <v>0</v>
      </c>
      <c r="AK59" s="402">
        <f t="shared" si="135"/>
        <v>0</v>
      </c>
      <c r="AL59" s="402">
        <f t="shared" si="135"/>
        <v>0</v>
      </c>
    </row>
    <row r="60" spans="1:38" s="389" customFormat="1" ht="82.5" hidden="1" customHeight="1" x14ac:dyDescent="0.2">
      <c r="A60" s="429" t="s">
        <v>866</v>
      </c>
      <c r="B60" s="398"/>
      <c r="C60" s="398"/>
      <c r="D60" s="398"/>
      <c r="E60" s="398"/>
      <c r="F60" s="398"/>
      <c r="G60" s="398"/>
      <c r="H60" s="398"/>
      <c r="I60" s="398">
        <f>200000+1773870</f>
        <v>1973870</v>
      </c>
      <c r="J60" s="422">
        <f t="shared" si="36"/>
        <v>1973870</v>
      </c>
      <c r="K60" s="398"/>
      <c r="L60" s="422">
        <f t="shared" ref="L60" si="136">J60+K60</f>
        <v>1973870</v>
      </c>
      <c r="M60" s="398"/>
      <c r="N60" s="422">
        <f>L60+M60</f>
        <v>1973870</v>
      </c>
      <c r="O60" s="398"/>
      <c r="P60" s="422">
        <f t="shared" ref="P60" si="137">N60+O60</f>
        <v>1973870</v>
      </c>
      <c r="Q60" s="398"/>
      <c r="R60" s="422">
        <f t="shared" ref="R60" si="138">P60+Q60</f>
        <v>1973870</v>
      </c>
      <c r="S60" s="398"/>
      <c r="T60" s="398"/>
      <c r="U60" s="422">
        <f t="shared" ref="U60" si="139">S60+T60</f>
        <v>0</v>
      </c>
      <c r="V60" s="398"/>
      <c r="W60" s="422">
        <f t="shared" ref="W60" si="140">U60+V60</f>
        <v>0</v>
      </c>
      <c r="X60" s="398"/>
      <c r="Y60" s="422">
        <f t="shared" ref="Y60" si="141">W60+X60</f>
        <v>0</v>
      </c>
      <c r="Z60" s="398"/>
      <c r="AA60" s="422">
        <f t="shared" ref="AA60" si="142">Y60+Z60</f>
        <v>0</v>
      </c>
      <c r="AB60" s="421"/>
      <c r="AC60" s="421"/>
      <c r="AD60" s="421"/>
      <c r="AE60" s="398"/>
      <c r="AF60" s="422">
        <f t="shared" ref="AF60" si="143">AD60+AE60</f>
        <v>0</v>
      </c>
      <c r="AG60" s="398"/>
      <c r="AH60" s="422">
        <f t="shared" ref="AH60" si="144">AF60+AG60</f>
        <v>0</v>
      </c>
      <c r="AI60" s="398"/>
      <c r="AJ60" s="422">
        <f t="shared" ref="AJ60" si="145">AH60+AI60</f>
        <v>0</v>
      </c>
      <c r="AK60" s="398"/>
      <c r="AL60" s="422">
        <f t="shared" ref="AL60" si="146">AJ60+AK60</f>
        <v>0</v>
      </c>
    </row>
    <row r="61" spans="1:38" s="389" customFormat="1" ht="82.5" hidden="1" customHeight="1" x14ac:dyDescent="0.2">
      <c r="A61" s="447" t="s">
        <v>847</v>
      </c>
      <c r="B61" s="398"/>
      <c r="C61" s="398"/>
      <c r="D61" s="398"/>
      <c r="E61" s="398"/>
      <c r="F61" s="398"/>
      <c r="G61" s="398"/>
      <c r="H61" s="402">
        <f t="shared" ref="H61:AK61" si="147">H62</f>
        <v>0</v>
      </c>
      <c r="I61" s="402">
        <f t="shared" si="147"/>
        <v>4976024.72</v>
      </c>
      <c r="J61" s="402">
        <f t="shared" si="147"/>
        <v>4976024.72</v>
      </c>
      <c r="K61" s="402">
        <f t="shared" si="147"/>
        <v>0</v>
      </c>
      <c r="L61" s="402">
        <f t="shared" si="147"/>
        <v>4976024.72</v>
      </c>
      <c r="M61" s="402">
        <f t="shared" si="147"/>
        <v>0</v>
      </c>
      <c r="N61" s="402">
        <f t="shared" si="147"/>
        <v>4976024.72</v>
      </c>
      <c r="O61" s="402"/>
      <c r="P61" s="402">
        <f t="shared" si="147"/>
        <v>4976024.72</v>
      </c>
      <c r="Q61" s="402"/>
      <c r="R61" s="402">
        <f t="shared" si="147"/>
        <v>4976024.72</v>
      </c>
      <c r="S61" s="402">
        <f t="shared" si="147"/>
        <v>0</v>
      </c>
      <c r="T61" s="402">
        <f t="shared" si="147"/>
        <v>0</v>
      </c>
      <c r="U61" s="402">
        <f t="shared" si="147"/>
        <v>0</v>
      </c>
      <c r="V61" s="402">
        <f t="shared" si="147"/>
        <v>0</v>
      </c>
      <c r="W61" s="402">
        <f t="shared" si="147"/>
        <v>0</v>
      </c>
      <c r="X61" s="402">
        <f t="shared" si="147"/>
        <v>0</v>
      </c>
      <c r="Y61" s="402">
        <f t="shared" si="147"/>
        <v>0</v>
      </c>
      <c r="Z61" s="402">
        <f t="shared" si="147"/>
        <v>0</v>
      </c>
      <c r="AA61" s="402">
        <f t="shared" si="147"/>
        <v>0</v>
      </c>
      <c r="AB61" s="402">
        <f t="shared" si="147"/>
        <v>0</v>
      </c>
      <c r="AC61" s="402">
        <f t="shared" si="147"/>
        <v>0</v>
      </c>
      <c r="AD61" s="402">
        <f t="shared" si="147"/>
        <v>0</v>
      </c>
      <c r="AE61" s="402">
        <f t="shared" si="147"/>
        <v>0</v>
      </c>
      <c r="AF61" s="402">
        <f t="shared" ref="AF61:AL61" si="148">AF62</f>
        <v>0</v>
      </c>
      <c r="AG61" s="402">
        <f t="shared" si="147"/>
        <v>0</v>
      </c>
      <c r="AH61" s="402">
        <f t="shared" si="148"/>
        <v>0</v>
      </c>
      <c r="AI61" s="402">
        <f t="shared" si="147"/>
        <v>0</v>
      </c>
      <c r="AJ61" s="402">
        <f t="shared" si="148"/>
        <v>0</v>
      </c>
      <c r="AK61" s="402">
        <f t="shared" si="147"/>
        <v>0</v>
      </c>
      <c r="AL61" s="402">
        <f t="shared" si="148"/>
        <v>0</v>
      </c>
    </row>
    <row r="62" spans="1:38" s="389" customFormat="1" ht="91.5" hidden="1" customHeight="1" x14ac:dyDescent="0.2">
      <c r="A62" s="436" t="s">
        <v>861</v>
      </c>
      <c r="B62" s="398"/>
      <c r="C62" s="398"/>
      <c r="D62" s="398"/>
      <c r="E62" s="398"/>
      <c r="F62" s="398"/>
      <c r="G62" s="398"/>
      <c r="H62" s="398"/>
      <c r="I62" s="398">
        <v>4976024.72</v>
      </c>
      <c r="J62" s="422">
        <f t="shared" si="36"/>
        <v>4976024.72</v>
      </c>
      <c r="K62" s="398"/>
      <c r="L62" s="422">
        <f t="shared" ref="L62" si="149">J62+K62</f>
        <v>4976024.72</v>
      </c>
      <c r="M62" s="398"/>
      <c r="N62" s="422">
        <f>L62+M62</f>
        <v>4976024.72</v>
      </c>
      <c r="O62" s="398"/>
      <c r="P62" s="422">
        <f t="shared" ref="P62" si="150">N62+O62</f>
        <v>4976024.72</v>
      </c>
      <c r="Q62" s="398"/>
      <c r="R62" s="422">
        <f t="shared" ref="R62" si="151">P62+Q62</f>
        <v>4976024.72</v>
      </c>
      <c r="S62" s="398"/>
      <c r="T62" s="398"/>
      <c r="U62" s="422">
        <f t="shared" ref="U62:U69" si="152">S62+T62</f>
        <v>0</v>
      </c>
      <c r="V62" s="398"/>
      <c r="W62" s="422">
        <f t="shared" ref="W62" si="153">U62+V62</f>
        <v>0</v>
      </c>
      <c r="X62" s="398"/>
      <c r="Y62" s="422">
        <f t="shared" ref="Y62" si="154">W62+X62</f>
        <v>0</v>
      </c>
      <c r="Z62" s="398"/>
      <c r="AA62" s="422">
        <f t="shared" ref="AA62" si="155">Y62+Z62</f>
        <v>0</v>
      </c>
      <c r="AB62" s="421"/>
      <c r="AC62" s="421"/>
      <c r="AD62" s="421"/>
      <c r="AE62" s="398"/>
      <c r="AF62" s="422">
        <f t="shared" ref="AF62" si="156">AD62+AE62</f>
        <v>0</v>
      </c>
      <c r="AG62" s="398"/>
      <c r="AH62" s="422">
        <f t="shared" ref="AH62" si="157">AF62+AG62</f>
        <v>0</v>
      </c>
      <c r="AI62" s="398"/>
      <c r="AJ62" s="422">
        <f t="shared" ref="AJ62" si="158">AH62+AI62</f>
        <v>0</v>
      </c>
      <c r="AK62" s="398"/>
      <c r="AL62" s="422">
        <f t="shared" ref="AL62" si="159">AJ62+AK62</f>
        <v>0</v>
      </c>
    </row>
    <row r="63" spans="1:38" s="389" customFormat="1" ht="65.25" customHeight="1" x14ac:dyDescent="0.2">
      <c r="A63" s="403" t="s">
        <v>882</v>
      </c>
      <c r="B63" s="398"/>
      <c r="C63" s="398"/>
      <c r="D63" s="398"/>
      <c r="E63" s="398"/>
      <c r="F63" s="398"/>
      <c r="G63" s="398"/>
      <c r="H63" s="402">
        <f>H64</f>
        <v>66064000</v>
      </c>
      <c r="I63" s="402">
        <f t="shared" ref="I63:AL63" si="160">I64</f>
        <v>0</v>
      </c>
      <c r="J63" s="402">
        <f t="shared" si="160"/>
        <v>66064000</v>
      </c>
      <c r="K63" s="402">
        <f t="shared" si="160"/>
        <v>0</v>
      </c>
      <c r="L63" s="402">
        <f t="shared" si="160"/>
        <v>66064000</v>
      </c>
      <c r="M63" s="402">
        <f t="shared" si="160"/>
        <v>0</v>
      </c>
      <c r="N63" s="402">
        <f t="shared" si="160"/>
        <v>66064000</v>
      </c>
      <c r="O63" s="402">
        <f t="shared" si="160"/>
        <v>0</v>
      </c>
      <c r="P63" s="402">
        <f t="shared" si="160"/>
        <v>66064000</v>
      </c>
      <c r="Q63" s="402">
        <f>Q64+Q65+Q66+Q67</f>
        <v>8986000</v>
      </c>
      <c r="R63" s="402">
        <f>P63+Q63</f>
        <v>75050000</v>
      </c>
      <c r="S63" s="402">
        <f t="shared" si="160"/>
        <v>68000000</v>
      </c>
      <c r="T63" s="402">
        <f t="shared" si="160"/>
        <v>0</v>
      </c>
      <c r="U63" s="402">
        <f t="shared" si="160"/>
        <v>68000000</v>
      </c>
      <c r="V63" s="402">
        <f t="shared" si="160"/>
        <v>0</v>
      </c>
      <c r="W63" s="402">
        <f t="shared" si="160"/>
        <v>68000000</v>
      </c>
      <c r="X63" s="402">
        <f t="shared" si="160"/>
        <v>0</v>
      </c>
      <c r="Y63" s="402">
        <f t="shared" si="160"/>
        <v>68000000</v>
      </c>
      <c r="Z63" s="402">
        <f t="shared" si="160"/>
        <v>0</v>
      </c>
      <c r="AA63" s="402">
        <f t="shared" si="160"/>
        <v>68000000</v>
      </c>
      <c r="AB63" s="402">
        <f t="shared" si="160"/>
        <v>0</v>
      </c>
      <c r="AC63" s="402">
        <f t="shared" si="160"/>
        <v>0</v>
      </c>
      <c r="AD63" s="402">
        <f t="shared" si="160"/>
        <v>0</v>
      </c>
      <c r="AE63" s="402">
        <f t="shared" si="160"/>
        <v>0</v>
      </c>
      <c r="AF63" s="402">
        <f t="shared" si="160"/>
        <v>0</v>
      </c>
      <c r="AG63" s="402">
        <f t="shared" si="160"/>
        <v>0</v>
      </c>
      <c r="AH63" s="402">
        <f t="shared" si="160"/>
        <v>0</v>
      </c>
      <c r="AI63" s="402">
        <f t="shared" si="160"/>
        <v>0</v>
      </c>
      <c r="AJ63" s="402">
        <f t="shared" si="160"/>
        <v>0</v>
      </c>
      <c r="AK63" s="402">
        <f t="shared" si="160"/>
        <v>0</v>
      </c>
      <c r="AL63" s="402">
        <f t="shared" si="160"/>
        <v>0</v>
      </c>
    </row>
    <row r="64" spans="1:38" s="389" customFormat="1" ht="48.75" customHeight="1" x14ac:dyDescent="0.2">
      <c r="A64" s="453" t="s">
        <v>883</v>
      </c>
      <c r="B64" s="398"/>
      <c r="C64" s="398"/>
      <c r="D64" s="398"/>
      <c r="E64" s="398"/>
      <c r="F64" s="398"/>
      <c r="G64" s="398"/>
      <c r="H64" s="398">
        <v>66064000</v>
      </c>
      <c r="I64" s="398">
        <v>0</v>
      </c>
      <c r="J64" s="422">
        <f t="shared" si="36"/>
        <v>66064000</v>
      </c>
      <c r="K64" s="398">
        <v>0</v>
      </c>
      <c r="L64" s="422">
        <f t="shared" ref="L64" si="161">J64+K64</f>
        <v>66064000</v>
      </c>
      <c r="M64" s="398">
        <v>0</v>
      </c>
      <c r="N64" s="422">
        <f>L64+M64</f>
        <v>66064000</v>
      </c>
      <c r="O64" s="398"/>
      <c r="P64" s="422">
        <f t="shared" ref="P64" si="162">N64+O64</f>
        <v>66064000</v>
      </c>
      <c r="Q64" s="398">
        <v>-12424000</v>
      </c>
      <c r="R64" s="422">
        <f t="shared" ref="R64:R67" si="163">P64+Q64</f>
        <v>53640000</v>
      </c>
      <c r="S64" s="398">
        <v>68000000</v>
      </c>
      <c r="T64" s="398"/>
      <c r="U64" s="422">
        <f t="shared" si="152"/>
        <v>68000000</v>
      </c>
      <c r="V64" s="398"/>
      <c r="W64" s="422">
        <f t="shared" ref="W64" si="164">U64+V64</f>
        <v>68000000</v>
      </c>
      <c r="X64" s="398"/>
      <c r="Y64" s="422">
        <f t="shared" ref="Y64" si="165">W64+X64</f>
        <v>68000000</v>
      </c>
      <c r="Z64" s="398"/>
      <c r="AA64" s="422">
        <f t="shared" ref="AA64" si="166">Y64+Z64</f>
        <v>68000000</v>
      </c>
      <c r="AB64" s="421"/>
      <c r="AC64" s="421"/>
      <c r="AD64" s="421"/>
      <c r="AE64" s="398"/>
      <c r="AF64" s="422">
        <f t="shared" ref="AF64" si="167">AD64+AE64</f>
        <v>0</v>
      </c>
      <c r="AG64" s="398"/>
      <c r="AH64" s="422">
        <f t="shared" ref="AH64" si="168">AF64+AG64</f>
        <v>0</v>
      </c>
      <c r="AI64" s="398"/>
      <c r="AJ64" s="422"/>
      <c r="AK64" s="398"/>
      <c r="AL64" s="422"/>
    </row>
    <row r="65" spans="1:38" s="389" customFormat="1" ht="48.75" customHeight="1" x14ac:dyDescent="0.2">
      <c r="A65" s="453" t="s">
        <v>985</v>
      </c>
      <c r="B65" s="398"/>
      <c r="C65" s="398"/>
      <c r="D65" s="398"/>
      <c r="E65" s="398"/>
      <c r="F65" s="398"/>
      <c r="G65" s="398"/>
      <c r="H65" s="398"/>
      <c r="I65" s="398"/>
      <c r="J65" s="422"/>
      <c r="K65" s="398"/>
      <c r="L65" s="422"/>
      <c r="M65" s="398"/>
      <c r="N65" s="422"/>
      <c r="O65" s="398"/>
      <c r="P65" s="422"/>
      <c r="Q65" s="398">
        <v>13410000</v>
      </c>
      <c r="R65" s="422">
        <f t="shared" si="163"/>
        <v>13410000</v>
      </c>
      <c r="S65" s="398"/>
      <c r="T65" s="398"/>
      <c r="U65" s="422"/>
      <c r="V65" s="398"/>
      <c r="W65" s="422"/>
      <c r="X65" s="398"/>
      <c r="Y65" s="422"/>
      <c r="Z65" s="398"/>
      <c r="AA65" s="422"/>
      <c r="AB65" s="421"/>
      <c r="AC65" s="421"/>
      <c r="AD65" s="421"/>
      <c r="AE65" s="398"/>
      <c r="AF65" s="422"/>
      <c r="AG65" s="398"/>
      <c r="AH65" s="422"/>
      <c r="AI65" s="398"/>
      <c r="AJ65" s="422"/>
      <c r="AK65" s="398"/>
      <c r="AL65" s="422"/>
    </row>
    <row r="66" spans="1:38" s="389" customFormat="1" ht="48.75" customHeight="1" x14ac:dyDescent="0.2">
      <c r="A66" s="453" t="s">
        <v>986</v>
      </c>
      <c r="B66" s="398"/>
      <c r="C66" s="398"/>
      <c r="D66" s="398"/>
      <c r="E66" s="398"/>
      <c r="F66" s="398"/>
      <c r="G66" s="398"/>
      <c r="H66" s="398"/>
      <c r="I66" s="398"/>
      <c r="J66" s="422"/>
      <c r="K66" s="398"/>
      <c r="L66" s="422"/>
      <c r="M66" s="398"/>
      <c r="N66" s="422"/>
      <c r="O66" s="398"/>
      <c r="P66" s="422"/>
      <c r="Q66" s="398">
        <v>3000000</v>
      </c>
      <c r="R66" s="422">
        <f t="shared" si="163"/>
        <v>3000000</v>
      </c>
      <c r="S66" s="398"/>
      <c r="T66" s="398"/>
      <c r="U66" s="422"/>
      <c r="V66" s="398"/>
      <c r="W66" s="422"/>
      <c r="X66" s="398"/>
      <c r="Y66" s="422"/>
      <c r="Z66" s="398"/>
      <c r="AA66" s="422"/>
      <c r="AB66" s="421"/>
      <c r="AC66" s="421"/>
      <c r="AD66" s="421"/>
      <c r="AE66" s="398"/>
      <c r="AF66" s="422"/>
      <c r="AG66" s="398"/>
      <c r="AH66" s="422"/>
      <c r="AI66" s="398"/>
      <c r="AJ66" s="422"/>
      <c r="AK66" s="398"/>
      <c r="AL66" s="422"/>
    </row>
    <row r="67" spans="1:38" s="389" customFormat="1" ht="68.25" customHeight="1" x14ac:dyDescent="0.2">
      <c r="A67" s="453" t="s">
        <v>987</v>
      </c>
      <c r="B67" s="398"/>
      <c r="C67" s="398"/>
      <c r="D67" s="398"/>
      <c r="E67" s="398"/>
      <c r="F67" s="398"/>
      <c r="G67" s="398"/>
      <c r="H67" s="398"/>
      <c r="I67" s="398"/>
      <c r="J67" s="422"/>
      <c r="K67" s="398"/>
      <c r="L67" s="422"/>
      <c r="M67" s="398"/>
      <c r="N67" s="422"/>
      <c r="O67" s="398"/>
      <c r="P67" s="422"/>
      <c r="Q67" s="398">
        <v>5000000</v>
      </c>
      <c r="R67" s="422">
        <f t="shared" si="163"/>
        <v>5000000</v>
      </c>
      <c r="S67" s="398"/>
      <c r="T67" s="398"/>
      <c r="U67" s="422"/>
      <c r="V67" s="398"/>
      <c r="W67" s="422"/>
      <c r="X67" s="398"/>
      <c r="Y67" s="422"/>
      <c r="Z67" s="398"/>
      <c r="AA67" s="422"/>
      <c r="AB67" s="421"/>
      <c r="AC67" s="421"/>
      <c r="AD67" s="421"/>
      <c r="AE67" s="398"/>
      <c r="AF67" s="422"/>
      <c r="AG67" s="398"/>
      <c r="AH67" s="422"/>
      <c r="AI67" s="398"/>
      <c r="AJ67" s="422"/>
      <c r="AK67" s="398"/>
      <c r="AL67" s="422"/>
    </row>
    <row r="68" spans="1:38" s="389" customFormat="1" ht="64.900000000000006" hidden="1" customHeight="1" x14ac:dyDescent="0.2">
      <c r="A68" s="408" t="s">
        <v>884</v>
      </c>
      <c r="B68" s="398"/>
      <c r="C68" s="398"/>
      <c r="D68" s="398"/>
      <c r="E68" s="398"/>
      <c r="F68" s="398"/>
      <c r="G68" s="398"/>
      <c r="H68" s="402">
        <f>H69</f>
        <v>0</v>
      </c>
      <c r="I68" s="402">
        <f>I69</f>
        <v>13850000</v>
      </c>
      <c r="J68" s="402">
        <f t="shared" ref="J68:AL68" si="169">J69</f>
        <v>13850000</v>
      </c>
      <c r="K68" s="402">
        <f>K69</f>
        <v>0</v>
      </c>
      <c r="L68" s="402">
        <f t="shared" si="169"/>
        <v>13850000</v>
      </c>
      <c r="M68" s="402">
        <f>M69</f>
        <v>0</v>
      </c>
      <c r="N68" s="402">
        <f t="shared" si="169"/>
        <v>13850000</v>
      </c>
      <c r="O68" s="402">
        <f>O69</f>
        <v>0</v>
      </c>
      <c r="P68" s="402">
        <f t="shared" si="169"/>
        <v>13850000</v>
      </c>
      <c r="Q68" s="402">
        <f>Q69</f>
        <v>0</v>
      </c>
      <c r="R68" s="402">
        <f t="shared" si="169"/>
        <v>13850000</v>
      </c>
      <c r="S68" s="402">
        <f t="shared" si="169"/>
        <v>0</v>
      </c>
      <c r="T68" s="402">
        <f t="shared" si="169"/>
        <v>0</v>
      </c>
      <c r="U68" s="402">
        <f t="shared" si="169"/>
        <v>0</v>
      </c>
      <c r="V68" s="402">
        <f t="shared" si="169"/>
        <v>0</v>
      </c>
      <c r="W68" s="402">
        <f t="shared" si="169"/>
        <v>0</v>
      </c>
      <c r="X68" s="402">
        <f t="shared" si="169"/>
        <v>0</v>
      </c>
      <c r="Y68" s="402">
        <f t="shared" si="169"/>
        <v>0</v>
      </c>
      <c r="Z68" s="402">
        <f t="shared" si="169"/>
        <v>0</v>
      </c>
      <c r="AA68" s="402">
        <f t="shared" si="169"/>
        <v>0</v>
      </c>
      <c r="AB68" s="402">
        <f t="shared" si="169"/>
        <v>0</v>
      </c>
      <c r="AC68" s="402">
        <f t="shared" si="169"/>
        <v>0</v>
      </c>
      <c r="AD68" s="402">
        <f t="shared" si="169"/>
        <v>0</v>
      </c>
      <c r="AE68" s="402">
        <f t="shared" si="169"/>
        <v>0</v>
      </c>
      <c r="AF68" s="402">
        <f t="shared" si="169"/>
        <v>0</v>
      </c>
      <c r="AG68" s="402">
        <f t="shared" si="169"/>
        <v>0</v>
      </c>
      <c r="AH68" s="402">
        <f t="shared" si="169"/>
        <v>0</v>
      </c>
      <c r="AI68" s="402">
        <f t="shared" si="169"/>
        <v>0</v>
      </c>
      <c r="AJ68" s="402">
        <f t="shared" si="169"/>
        <v>0</v>
      </c>
      <c r="AK68" s="402">
        <f t="shared" si="169"/>
        <v>0</v>
      </c>
      <c r="AL68" s="402">
        <f t="shared" si="169"/>
        <v>0</v>
      </c>
    </row>
    <row r="69" spans="1:38" s="389" customFormat="1" ht="49.5" hidden="1" customHeight="1" x14ac:dyDescent="0.2">
      <c r="A69" s="428" t="s">
        <v>885</v>
      </c>
      <c r="B69" s="398"/>
      <c r="C69" s="398"/>
      <c r="D69" s="398"/>
      <c r="E69" s="398"/>
      <c r="F69" s="398"/>
      <c r="G69" s="398"/>
      <c r="H69" s="398"/>
      <c r="I69" s="398">
        <v>13850000</v>
      </c>
      <c r="J69" s="422">
        <f t="shared" si="36"/>
        <v>13850000</v>
      </c>
      <c r="K69" s="398"/>
      <c r="L69" s="422">
        <f t="shared" ref="L69" si="170">J69+K69</f>
        <v>13850000</v>
      </c>
      <c r="M69" s="398"/>
      <c r="N69" s="422">
        <f>L69+M69</f>
        <v>13850000</v>
      </c>
      <c r="O69" s="398"/>
      <c r="P69" s="422">
        <f t="shared" ref="P69" si="171">N69+O69</f>
        <v>13850000</v>
      </c>
      <c r="Q69" s="398"/>
      <c r="R69" s="422">
        <f t="shared" ref="R69" si="172">P69+Q69</f>
        <v>13850000</v>
      </c>
      <c r="S69" s="398"/>
      <c r="T69" s="398"/>
      <c r="U69" s="422">
        <f t="shared" si="152"/>
        <v>0</v>
      </c>
      <c r="V69" s="398"/>
      <c r="W69" s="422">
        <f t="shared" ref="W69" si="173">U69+V69</f>
        <v>0</v>
      </c>
      <c r="X69" s="398"/>
      <c r="Y69" s="422">
        <f t="shared" ref="Y69" si="174">W69+X69</f>
        <v>0</v>
      </c>
      <c r="Z69" s="398"/>
      <c r="AA69" s="422">
        <f t="shared" ref="AA69" si="175">Y69+Z69</f>
        <v>0</v>
      </c>
      <c r="AB69" s="421"/>
      <c r="AC69" s="421"/>
      <c r="AD69" s="421"/>
      <c r="AE69" s="398"/>
      <c r="AF69" s="422">
        <f t="shared" ref="AF69" si="176">AD69+AE69</f>
        <v>0</v>
      </c>
      <c r="AG69" s="398"/>
      <c r="AH69" s="422">
        <f t="shared" ref="AH69" si="177">AF69+AG69</f>
        <v>0</v>
      </c>
      <c r="AI69" s="398"/>
      <c r="AJ69" s="422">
        <f t="shared" ref="AJ69" si="178">AH69+AI69</f>
        <v>0</v>
      </c>
      <c r="AK69" s="398"/>
      <c r="AL69" s="422">
        <f t="shared" ref="AL69" si="179">AJ69+AK69</f>
        <v>0</v>
      </c>
    </row>
    <row r="70" spans="1:38" s="389" customFormat="1" ht="49.5" customHeight="1" x14ac:dyDescent="0.2">
      <c r="A70" s="457" t="s">
        <v>886</v>
      </c>
      <c r="B70" s="398"/>
      <c r="C70" s="398"/>
      <c r="D70" s="398"/>
      <c r="E70" s="398"/>
      <c r="F70" s="398"/>
      <c r="G70" s="398"/>
      <c r="H70" s="398"/>
      <c r="I70" s="398"/>
      <c r="J70" s="422"/>
      <c r="K70" s="398"/>
      <c r="L70" s="422"/>
      <c r="M70" s="398"/>
      <c r="N70" s="422"/>
      <c r="O70" s="398"/>
      <c r="P70" s="438">
        <f>P71</f>
        <v>99750000</v>
      </c>
      <c r="Q70" s="438">
        <f t="shared" ref="Q70:AL70" si="180">Q71</f>
        <v>-31694000</v>
      </c>
      <c r="R70" s="438">
        <f t="shared" si="180"/>
        <v>68056000</v>
      </c>
      <c r="S70" s="438">
        <f t="shared" si="180"/>
        <v>99000000</v>
      </c>
      <c r="T70" s="438">
        <f t="shared" si="180"/>
        <v>0</v>
      </c>
      <c r="U70" s="438">
        <f t="shared" si="180"/>
        <v>99000000</v>
      </c>
      <c r="V70" s="438">
        <f t="shared" si="180"/>
        <v>0</v>
      </c>
      <c r="W70" s="438">
        <f t="shared" si="180"/>
        <v>99000000</v>
      </c>
      <c r="X70" s="438">
        <f t="shared" si="180"/>
        <v>0</v>
      </c>
      <c r="Y70" s="438">
        <f t="shared" si="180"/>
        <v>99000000</v>
      </c>
      <c r="Z70" s="438">
        <f t="shared" si="180"/>
        <v>0</v>
      </c>
      <c r="AA70" s="438">
        <f t="shared" si="180"/>
        <v>99000000</v>
      </c>
      <c r="AB70" s="438">
        <f t="shared" si="180"/>
        <v>0</v>
      </c>
      <c r="AC70" s="438">
        <f t="shared" si="180"/>
        <v>0</v>
      </c>
      <c r="AD70" s="438">
        <f t="shared" si="180"/>
        <v>102000000</v>
      </c>
      <c r="AE70" s="438">
        <f t="shared" si="180"/>
        <v>0</v>
      </c>
      <c r="AF70" s="438">
        <f t="shared" si="180"/>
        <v>102000000</v>
      </c>
      <c r="AG70" s="438">
        <f t="shared" si="180"/>
        <v>0</v>
      </c>
      <c r="AH70" s="438">
        <f t="shared" si="180"/>
        <v>102000000</v>
      </c>
      <c r="AI70" s="438">
        <f t="shared" si="180"/>
        <v>0</v>
      </c>
      <c r="AJ70" s="438">
        <f t="shared" si="180"/>
        <v>102000000</v>
      </c>
      <c r="AK70" s="438">
        <f t="shared" si="180"/>
        <v>0</v>
      </c>
      <c r="AL70" s="438">
        <f t="shared" si="180"/>
        <v>102000000</v>
      </c>
    </row>
    <row r="71" spans="1:38" s="389" customFormat="1" ht="114" customHeight="1" x14ac:dyDescent="0.2">
      <c r="A71" s="405" t="s">
        <v>1014</v>
      </c>
      <c r="B71" s="398"/>
      <c r="C71" s="398"/>
      <c r="D71" s="398"/>
      <c r="E71" s="398"/>
      <c r="F71" s="398"/>
      <c r="G71" s="398"/>
      <c r="H71" s="398"/>
      <c r="I71" s="398"/>
      <c r="J71" s="422"/>
      <c r="K71" s="398"/>
      <c r="L71" s="422"/>
      <c r="M71" s="398"/>
      <c r="N71" s="422"/>
      <c r="O71" s="398"/>
      <c r="P71" s="422">
        <v>99750000</v>
      </c>
      <c r="Q71" s="421">
        <v>-31694000</v>
      </c>
      <c r="R71" s="422">
        <f t="shared" ref="R71" si="181">P71+Q71</f>
        <v>68056000</v>
      </c>
      <c r="S71" s="452">
        <v>99000000</v>
      </c>
      <c r="T71" s="421"/>
      <c r="U71" s="422">
        <f t="shared" ref="U71" si="182">S71+T71</f>
        <v>99000000</v>
      </c>
      <c r="V71" s="421"/>
      <c r="W71" s="422">
        <f t="shared" ref="W71" si="183">U71+V71</f>
        <v>99000000</v>
      </c>
      <c r="X71" s="421"/>
      <c r="Y71" s="422">
        <f t="shared" ref="Y71" si="184">W71+X71</f>
        <v>99000000</v>
      </c>
      <c r="Z71" s="421"/>
      <c r="AA71" s="422">
        <f t="shared" ref="AA71" si="185">Y71+Z71</f>
        <v>99000000</v>
      </c>
      <c r="AB71" s="421"/>
      <c r="AC71" s="421"/>
      <c r="AD71" s="452">
        <v>102000000</v>
      </c>
      <c r="AE71" s="421"/>
      <c r="AF71" s="422">
        <f t="shared" ref="AF71" si="186">AD71+AE71</f>
        <v>102000000</v>
      </c>
      <c r="AG71" s="421"/>
      <c r="AH71" s="422">
        <f t="shared" ref="AH71" si="187">AF71+AG71</f>
        <v>102000000</v>
      </c>
      <c r="AI71" s="421"/>
      <c r="AJ71" s="422">
        <f t="shared" ref="AJ71" si="188">AH71+AI71</f>
        <v>102000000</v>
      </c>
      <c r="AK71" s="421"/>
      <c r="AL71" s="422">
        <f t="shared" ref="AL71" si="189">AJ71+AK71</f>
        <v>102000000</v>
      </c>
    </row>
    <row r="72" spans="1:38" s="389" customFormat="1" ht="23.25" customHeight="1" x14ac:dyDescent="0.2">
      <c r="A72" s="444" t="s">
        <v>736</v>
      </c>
      <c r="B72" s="402">
        <f>B74</f>
        <v>32500000</v>
      </c>
      <c r="C72" s="402"/>
      <c r="D72" s="402">
        <f t="shared" si="98"/>
        <v>32500000</v>
      </c>
      <c r="E72" s="402"/>
      <c r="F72" s="402"/>
      <c r="G72" s="402">
        <f>G74</f>
        <v>0</v>
      </c>
      <c r="H72" s="402">
        <f t="shared" ref="H72:AF72" si="190">H74+H75</f>
        <v>32500000</v>
      </c>
      <c r="I72" s="402">
        <f t="shared" si="190"/>
        <v>188070</v>
      </c>
      <c r="J72" s="402">
        <f t="shared" si="190"/>
        <v>32688070</v>
      </c>
      <c r="K72" s="402">
        <f t="shared" ref="K72:L72" si="191">K74+K75</f>
        <v>0</v>
      </c>
      <c r="L72" s="402">
        <f t="shared" si="191"/>
        <v>32688070</v>
      </c>
      <c r="M72" s="402">
        <f t="shared" ref="M72:N72" si="192">M74+M75</f>
        <v>0</v>
      </c>
      <c r="N72" s="402">
        <f t="shared" si="192"/>
        <v>32688070</v>
      </c>
      <c r="O72" s="402">
        <f t="shared" ref="O72:P72" si="193">O74+O75</f>
        <v>0</v>
      </c>
      <c r="P72" s="402">
        <f t="shared" si="193"/>
        <v>32688070</v>
      </c>
      <c r="Q72" s="402">
        <f t="shared" ref="Q72:R72" si="194">Q74+Q75</f>
        <v>-28500000</v>
      </c>
      <c r="R72" s="402">
        <f t="shared" si="194"/>
        <v>4188070</v>
      </c>
      <c r="S72" s="402">
        <f t="shared" si="190"/>
        <v>0</v>
      </c>
      <c r="T72" s="402">
        <f t="shared" si="190"/>
        <v>0</v>
      </c>
      <c r="U72" s="402">
        <f t="shared" si="190"/>
        <v>0</v>
      </c>
      <c r="V72" s="402">
        <f t="shared" ref="V72:W72" si="195">V74+V75</f>
        <v>0</v>
      </c>
      <c r="W72" s="402">
        <f t="shared" si="195"/>
        <v>0</v>
      </c>
      <c r="X72" s="402">
        <f t="shared" ref="X72:Y72" si="196">X74+X75</f>
        <v>0</v>
      </c>
      <c r="Y72" s="402">
        <f t="shared" si="196"/>
        <v>0</v>
      </c>
      <c r="Z72" s="402">
        <f t="shared" ref="Z72:AA72" si="197">Z74+Z75</f>
        <v>0</v>
      </c>
      <c r="AA72" s="402">
        <f t="shared" si="197"/>
        <v>0</v>
      </c>
      <c r="AB72" s="402">
        <f t="shared" si="190"/>
        <v>0</v>
      </c>
      <c r="AC72" s="402">
        <f t="shared" si="190"/>
        <v>0</v>
      </c>
      <c r="AD72" s="402">
        <f t="shared" si="190"/>
        <v>0</v>
      </c>
      <c r="AE72" s="402">
        <f t="shared" si="190"/>
        <v>0</v>
      </c>
      <c r="AF72" s="402">
        <f t="shared" si="190"/>
        <v>0</v>
      </c>
      <c r="AG72" s="402">
        <f t="shared" ref="AG72:AH72" si="198">AG74+AG75</f>
        <v>0</v>
      </c>
      <c r="AH72" s="402">
        <f t="shared" si="198"/>
        <v>0</v>
      </c>
      <c r="AI72" s="402">
        <f t="shared" ref="AI72:AJ72" si="199">AI74+AI75</f>
        <v>0</v>
      </c>
      <c r="AJ72" s="402">
        <f t="shared" si="199"/>
        <v>0</v>
      </c>
      <c r="AK72" s="402">
        <f t="shared" ref="AK72:AL72" si="200">AK74+AK75</f>
        <v>0</v>
      </c>
      <c r="AL72" s="402">
        <f t="shared" si="200"/>
        <v>0</v>
      </c>
    </row>
    <row r="73" spans="1:38" s="389" customFormat="1" ht="20.45" customHeight="1" x14ac:dyDescent="0.2">
      <c r="A73" s="410" t="s">
        <v>692</v>
      </c>
      <c r="B73" s="402"/>
      <c r="C73" s="402"/>
      <c r="D73" s="402"/>
      <c r="E73" s="402"/>
      <c r="F73" s="402"/>
      <c r="G73" s="402"/>
      <c r="H73" s="402"/>
      <c r="I73" s="402"/>
      <c r="J73" s="402"/>
      <c r="K73" s="402"/>
      <c r="L73" s="402"/>
      <c r="M73" s="402"/>
      <c r="N73" s="402"/>
      <c r="O73" s="402"/>
      <c r="P73" s="402">
        <f>P74</f>
        <v>32500000</v>
      </c>
      <c r="Q73" s="402">
        <f t="shared" ref="Q73:AL73" si="201">Q74</f>
        <v>-28500000</v>
      </c>
      <c r="R73" s="402">
        <f t="shared" si="201"/>
        <v>4000000</v>
      </c>
      <c r="S73" s="402">
        <f t="shared" si="201"/>
        <v>0</v>
      </c>
      <c r="T73" s="402">
        <f t="shared" si="201"/>
        <v>0</v>
      </c>
      <c r="U73" s="402">
        <f t="shared" si="201"/>
        <v>0</v>
      </c>
      <c r="V73" s="402">
        <f t="shared" si="201"/>
        <v>0</v>
      </c>
      <c r="W73" s="402">
        <f t="shared" si="201"/>
        <v>0</v>
      </c>
      <c r="X73" s="402">
        <f t="shared" si="201"/>
        <v>0</v>
      </c>
      <c r="Y73" s="402">
        <f t="shared" si="201"/>
        <v>0</v>
      </c>
      <c r="Z73" s="402">
        <f t="shared" si="201"/>
        <v>0</v>
      </c>
      <c r="AA73" s="402">
        <f t="shared" si="201"/>
        <v>0</v>
      </c>
      <c r="AB73" s="402">
        <f t="shared" si="201"/>
        <v>0</v>
      </c>
      <c r="AC73" s="402">
        <f t="shared" si="201"/>
        <v>0</v>
      </c>
      <c r="AD73" s="402">
        <f t="shared" si="201"/>
        <v>0</v>
      </c>
      <c r="AE73" s="402">
        <f t="shared" si="201"/>
        <v>0</v>
      </c>
      <c r="AF73" s="402">
        <f t="shared" si="201"/>
        <v>0</v>
      </c>
      <c r="AG73" s="402">
        <f t="shared" si="201"/>
        <v>0</v>
      </c>
      <c r="AH73" s="402">
        <f t="shared" si="201"/>
        <v>0</v>
      </c>
      <c r="AI73" s="402">
        <f t="shared" si="201"/>
        <v>0</v>
      </c>
      <c r="AJ73" s="402">
        <f t="shared" si="201"/>
        <v>0</v>
      </c>
      <c r="AK73" s="402">
        <f t="shared" si="201"/>
        <v>0</v>
      </c>
      <c r="AL73" s="402">
        <f t="shared" si="201"/>
        <v>0</v>
      </c>
    </row>
    <row r="74" spans="1:38" s="389" customFormat="1" ht="95.25" customHeight="1" x14ac:dyDescent="0.2">
      <c r="A74" s="399" t="s">
        <v>764</v>
      </c>
      <c r="B74" s="398">
        <v>32500000</v>
      </c>
      <c r="C74" s="398"/>
      <c r="D74" s="398">
        <f t="shared" si="98"/>
        <v>32500000</v>
      </c>
      <c r="E74" s="398"/>
      <c r="F74" s="398"/>
      <c r="G74" s="398"/>
      <c r="H74" s="398">
        <f>D74+G74</f>
        <v>32500000</v>
      </c>
      <c r="I74" s="398"/>
      <c r="J74" s="422">
        <f t="shared" si="36"/>
        <v>32500000</v>
      </c>
      <c r="K74" s="398"/>
      <c r="L74" s="422">
        <f t="shared" ref="L74" si="202">J74+K74</f>
        <v>32500000</v>
      </c>
      <c r="M74" s="398"/>
      <c r="N74" s="422">
        <f>L74+M74</f>
        <v>32500000</v>
      </c>
      <c r="O74" s="398"/>
      <c r="P74" s="422">
        <f t="shared" ref="P74" si="203">N74+O74</f>
        <v>32500000</v>
      </c>
      <c r="Q74" s="398">
        <v>-28500000</v>
      </c>
      <c r="R74" s="422">
        <f t="shared" ref="R74" si="204">P74+Q74</f>
        <v>4000000</v>
      </c>
      <c r="S74" s="398"/>
      <c r="T74" s="398"/>
      <c r="U74" s="422">
        <f t="shared" ref="U74" si="205">S74+T74</f>
        <v>0</v>
      </c>
      <c r="V74" s="398"/>
      <c r="W74" s="422">
        <f t="shared" ref="W74" si="206">U74+V74</f>
        <v>0</v>
      </c>
      <c r="X74" s="398"/>
      <c r="Y74" s="422"/>
      <c r="Z74" s="398"/>
      <c r="AA74" s="422"/>
      <c r="AB74" s="398"/>
      <c r="AC74" s="398"/>
      <c r="AD74" s="398"/>
      <c r="AE74" s="398"/>
      <c r="AF74" s="422"/>
      <c r="AG74" s="398"/>
      <c r="AH74" s="422"/>
      <c r="AI74" s="398"/>
      <c r="AJ74" s="422"/>
      <c r="AK74" s="398"/>
      <c r="AL74" s="422"/>
    </row>
    <row r="75" spans="1:38" s="389" customFormat="1" ht="21.75" hidden="1" customHeight="1" x14ac:dyDescent="0.2">
      <c r="A75" s="442" t="s">
        <v>840</v>
      </c>
      <c r="B75" s="398"/>
      <c r="C75" s="398"/>
      <c r="D75" s="398"/>
      <c r="E75" s="398"/>
      <c r="F75" s="398"/>
      <c r="G75" s="398"/>
      <c r="H75" s="402">
        <f t="shared" ref="H75:AL75" si="207">H76</f>
        <v>0</v>
      </c>
      <c r="I75" s="402">
        <f t="shared" si="207"/>
        <v>188070</v>
      </c>
      <c r="J75" s="402">
        <f t="shared" si="207"/>
        <v>188070</v>
      </c>
      <c r="K75" s="402">
        <f t="shared" si="207"/>
        <v>0</v>
      </c>
      <c r="L75" s="402">
        <f t="shared" si="207"/>
        <v>188070</v>
      </c>
      <c r="M75" s="402">
        <f t="shared" si="207"/>
        <v>0</v>
      </c>
      <c r="N75" s="402">
        <f t="shared" si="207"/>
        <v>188070</v>
      </c>
      <c r="O75" s="402"/>
      <c r="P75" s="402">
        <f t="shared" si="207"/>
        <v>188070</v>
      </c>
      <c r="Q75" s="402"/>
      <c r="R75" s="402">
        <f t="shared" si="207"/>
        <v>188070</v>
      </c>
      <c r="S75" s="402">
        <f t="shared" si="207"/>
        <v>0</v>
      </c>
      <c r="T75" s="402">
        <f t="shared" si="207"/>
        <v>0</v>
      </c>
      <c r="U75" s="402">
        <f t="shared" si="207"/>
        <v>0</v>
      </c>
      <c r="V75" s="402">
        <f t="shared" si="207"/>
        <v>0</v>
      </c>
      <c r="W75" s="402">
        <f t="shared" si="207"/>
        <v>0</v>
      </c>
      <c r="X75" s="402">
        <f t="shared" si="207"/>
        <v>0</v>
      </c>
      <c r="Y75" s="402">
        <f t="shared" si="207"/>
        <v>0</v>
      </c>
      <c r="Z75" s="402">
        <f t="shared" si="207"/>
        <v>0</v>
      </c>
      <c r="AA75" s="402">
        <f t="shared" si="207"/>
        <v>0</v>
      </c>
      <c r="AB75" s="402">
        <f t="shared" si="207"/>
        <v>0</v>
      </c>
      <c r="AC75" s="402">
        <f t="shared" si="207"/>
        <v>0</v>
      </c>
      <c r="AD75" s="402">
        <f t="shared" si="207"/>
        <v>0</v>
      </c>
      <c r="AE75" s="402">
        <f t="shared" si="207"/>
        <v>0</v>
      </c>
      <c r="AF75" s="402">
        <f t="shared" si="207"/>
        <v>0</v>
      </c>
      <c r="AG75" s="402">
        <f t="shared" si="207"/>
        <v>0</v>
      </c>
      <c r="AH75" s="402">
        <f t="shared" si="207"/>
        <v>0</v>
      </c>
      <c r="AI75" s="402">
        <f t="shared" si="207"/>
        <v>0</v>
      </c>
      <c r="AJ75" s="402">
        <f t="shared" si="207"/>
        <v>0</v>
      </c>
      <c r="AK75" s="402">
        <f t="shared" si="207"/>
        <v>0</v>
      </c>
      <c r="AL75" s="402">
        <f t="shared" si="207"/>
        <v>0</v>
      </c>
    </row>
    <row r="76" spans="1:38" s="389" customFormat="1" ht="68.25" hidden="1" customHeight="1" x14ac:dyDescent="0.2">
      <c r="A76" s="428" t="s">
        <v>862</v>
      </c>
      <c r="B76" s="398"/>
      <c r="C76" s="398"/>
      <c r="D76" s="398"/>
      <c r="E76" s="398"/>
      <c r="F76" s="398"/>
      <c r="G76" s="398"/>
      <c r="H76" s="398"/>
      <c r="I76" s="398">
        <v>188070</v>
      </c>
      <c r="J76" s="422">
        <f t="shared" si="36"/>
        <v>188070</v>
      </c>
      <c r="K76" s="398"/>
      <c r="L76" s="422">
        <f t="shared" ref="L76" si="208">J76+K76</f>
        <v>188070</v>
      </c>
      <c r="M76" s="398"/>
      <c r="N76" s="422">
        <f>L76+M76</f>
        <v>188070</v>
      </c>
      <c r="O76" s="398"/>
      <c r="P76" s="422">
        <f t="shared" ref="P76" si="209">N76+O76</f>
        <v>188070</v>
      </c>
      <c r="Q76" s="398"/>
      <c r="R76" s="422">
        <f t="shared" ref="R76" si="210">P76+Q76</f>
        <v>188070</v>
      </c>
      <c r="S76" s="398"/>
      <c r="T76" s="398"/>
      <c r="U76" s="422">
        <f t="shared" ref="U76" si="211">S76+T76</f>
        <v>0</v>
      </c>
      <c r="V76" s="398"/>
      <c r="W76" s="422">
        <f t="shared" ref="W76" si="212">U76+V76</f>
        <v>0</v>
      </c>
      <c r="X76" s="398"/>
      <c r="Y76" s="422">
        <f t="shared" ref="Y76" si="213">W76+X76</f>
        <v>0</v>
      </c>
      <c r="Z76" s="398"/>
      <c r="AA76" s="422">
        <f t="shared" ref="AA76" si="214">Y76+Z76</f>
        <v>0</v>
      </c>
      <c r="AB76" s="398"/>
      <c r="AC76" s="398"/>
      <c r="AD76" s="398"/>
      <c r="AE76" s="398"/>
      <c r="AF76" s="422">
        <f t="shared" ref="AF76" si="215">AD76+AE76</f>
        <v>0</v>
      </c>
      <c r="AG76" s="398"/>
      <c r="AH76" s="422">
        <f t="shared" ref="AH76" si="216">AF76+AG76</f>
        <v>0</v>
      </c>
      <c r="AI76" s="398"/>
      <c r="AJ76" s="422">
        <f t="shared" ref="AJ76" si="217">AH76+AI76</f>
        <v>0</v>
      </c>
      <c r="AK76" s="398"/>
      <c r="AL76" s="422">
        <f t="shared" ref="AL76" si="218">AJ76+AK76</f>
        <v>0</v>
      </c>
    </row>
    <row r="77" spans="1:38" s="389" customFormat="1" ht="36.6" customHeight="1" x14ac:dyDescent="0.2">
      <c r="A77" s="446" t="s">
        <v>566</v>
      </c>
      <c r="B77" s="417">
        <f t="shared" ref="B77:G77" si="219">B78+B101+B103+B106+B119+B126+B132+B137+B144+B147+B148+B153+B242+B368+B371+B374</f>
        <v>1233704600</v>
      </c>
      <c r="C77" s="417">
        <f t="shared" si="219"/>
        <v>456601977</v>
      </c>
      <c r="D77" s="417">
        <f t="shared" si="219"/>
        <v>1690306577</v>
      </c>
      <c r="E77" s="417">
        <f t="shared" si="219"/>
        <v>1206233900</v>
      </c>
      <c r="F77" s="417">
        <f t="shared" si="219"/>
        <v>-68500000</v>
      </c>
      <c r="G77" s="417">
        <f t="shared" si="219"/>
        <v>42376700</v>
      </c>
      <c r="H77" s="417">
        <f t="shared" ref="H77:O77" si="220">H78+H101+H103+H106+H119+H126+H132+H137+H144+H147+H148+H153+H242+H368+H371+H374</f>
        <v>1969723677</v>
      </c>
      <c r="I77" s="417">
        <f>I78+I101+I103+I106+I119+I126+I132+I137+I144+I147+I148+I153+I242+I368+I371+I374</f>
        <v>7296309</v>
      </c>
      <c r="J77" s="417">
        <f t="shared" si="220"/>
        <v>1977019986</v>
      </c>
      <c r="K77" s="417">
        <f t="shared" si="220"/>
        <v>70462000</v>
      </c>
      <c r="L77" s="417">
        <f t="shared" si="220"/>
        <v>2047481986</v>
      </c>
      <c r="M77" s="417">
        <f t="shared" si="220"/>
        <v>0</v>
      </c>
      <c r="N77" s="417">
        <f t="shared" si="220"/>
        <v>2047481986</v>
      </c>
      <c r="O77" s="417">
        <f t="shared" si="220"/>
        <v>80000000</v>
      </c>
      <c r="P77" s="417">
        <f>P78+P101+P103+P106+P119+P126+P132+P137+P144+P148+P153+P242+P368+P371+P373</f>
        <v>2127481986</v>
      </c>
      <c r="Q77" s="417">
        <f>Q78+Q101+Q103+Q106+Q119+Q126+Q132+Q137+Q144+Q148+Q153+Q242+Q368+Q371+Q373</f>
        <v>-267681307</v>
      </c>
      <c r="R77" s="417">
        <f>R78+R101+R103+R106+R119+R126+R132+R137+R144+R148+R153+R242+R368+R371+R373</f>
        <v>1780900679</v>
      </c>
      <c r="S77" s="417">
        <f t="shared" ref="S77:Y77" si="221">S78+S101+S103+S106+S119+S126+S132+S137+S144+S148+S153+S242+S368+S371+S373</f>
        <v>1245468900</v>
      </c>
      <c r="T77" s="417">
        <f t="shared" si="221"/>
        <v>-12144560</v>
      </c>
      <c r="U77" s="417">
        <f t="shared" si="221"/>
        <v>1233324340</v>
      </c>
      <c r="V77" s="417">
        <f t="shared" si="221"/>
        <v>28575587</v>
      </c>
      <c r="W77" s="417">
        <f t="shared" si="221"/>
        <v>1247499927</v>
      </c>
      <c r="X77" s="417">
        <f t="shared" si="221"/>
        <v>0</v>
      </c>
      <c r="Y77" s="417">
        <f t="shared" si="221"/>
        <v>1308237865</v>
      </c>
      <c r="Z77" s="417">
        <f>Z78+Z101+Z103+Z106+Z119+Z126+Z132+Z137+Z144+Z148+Z153+Z242+Z368+Z371+Z373</f>
        <v>0</v>
      </c>
      <c r="AA77" s="417">
        <f>AA78+AA101+AA103+AA106+AA119+AA126+AA132+AA137+AA144+AA148+AA153+AA242+AA368+AA371+AA373</f>
        <v>1308237865</v>
      </c>
      <c r="AB77" s="417">
        <f t="shared" ref="AB77:AL77" si="222">AB78+AB101+AB103+AB106+AB119+AB126+AB132+AB137+AB144+AB148+AB153+AB242+AB368+AB371+AB373</f>
        <v>642111000</v>
      </c>
      <c r="AC77" s="417">
        <f t="shared" si="222"/>
        <v>0</v>
      </c>
      <c r="AD77" s="417">
        <f t="shared" si="222"/>
        <v>794076000</v>
      </c>
      <c r="AE77" s="417">
        <f t="shared" si="222"/>
        <v>0</v>
      </c>
      <c r="AF77" s="417">
        <f t="shared" si="222"/>
        <v>794076000</v>
      </c>
      <c r="AG77" s="417">
        <f t="shared" si="222"/>
        <v>0</v>
      </c>
      <c r="AH77" s="417">
        <f t="shared" si="222"/>
        <v>794076000</v>
      </c>
      <c r="AI77" s="417">
        <f t="shared" si="222"/>
        <v>0</v>
      </c>
      <c r="AJ77" s="417">
        <f t="shared" si="222"/>
        <v>825348000</v>
      </c>
      <c r="AK77" s="417">
        <f t="shared" si="222"/>
        <v>0</v>
      </c>
      <c r="AL77" s="417">
        <f t="shared" si="222"/>
        <v>825348000</v>
      </c>
    </row>
    <row r="78" spans="1:38" s="439" customFormat="1" ht="49.9" customHeight="1" x14ac:dyDescent="0.2">
      <c r="A78" s="393" t="s">
        <v>697</v>
      </c>
      <c r="B78" s="417">
        <f>B79</f>
        <v>11700000</v>
      </c>
      <c r="C78" s="417">
        <f>SUM(C79)</f>
        <v>10000000</v>
      </c>
      <c r="D78" s="417">
        <f t="shared" ref="D78" si="223">D79</f>
        <v>21700000</v>
      </c>
      <c r="E78" s="417">
        <f t="shared" ref="E78:AB78" si="224">E79</f>
        <v>11700000</v>
      </c>
      <c r="F78" s="417"/>
      <c r="G78" s="417">
        <f>G79</f>
        <v>0</v>
      </c>
      <c r="H78" s="417">
        <f t="shared" ref="H78:H82" si="225">D78+G78</f>
        <v>21700000</v>
      </c>
      <c r="I78" s="417">
        <f>I79</f>
        <v>0</v>
      </c>
      <c r="J78" s="438">
        <f t="shared" si="36"/>
        <v>21700000</v>
      </c>
      <c r="K78" s="417">
        <f>K79</f>
        <v>0</v>
      </c>
      <c r="L78" s="438">
        <f t="shared" ref="L78:L79" si="226">J78+K78</f>
        <v>21700000</v>
      </c>
      <c r="M78" s="417">
        <f>M79</f>
        <v>0</v>
      </c>
      <c r="N78" s="438">
        <f>N79</f>
        <v>21700000</v>
      </c>
      <c r="O78" s="438">
        <f t="shared" ref="O78:R78" si="227">O79</f>
        <v>0</v>
      </c>
      <c r="P78" s="438">
        <f t="shared" si="227"/>
        <v>21700000</v>
      </c>
      <c r="Q78" s="438">
        <f t="shared" si="227"/>
        <v>0</v>
      </c>
      <c r="R78" s="438">
        <f t="shared" si="227"/>
        <v>21700000</v>
      </c>
      <c r="S78" s="417">
        <f>E78+F78</f>
        <v>11700000</v>
      </c>
      <c r="T78" s="417">
        <f>T79</f>
        <v>0</v>
      </c>
      <c r="U78" s="438">
        <f t="shared" ref="U78:U105" si="228">S78+T78</f>
        <v>11700000</v>
      </c>
      <c r="V78" s="417">
        <f>V79</f>
        <v>0</v>
      </c>
      <c r="W78" s="438">
        <f t="shared" ref="W78" si="229">W79</f>
        <v>11700000</v>
      </c>
      <c r="X78" s="417">
        <f>X79</f>
        <v>0</v>
      </c>
      <c r="Y78" s="438">
        <f t="shared" ref="Y78:AA78" si="230">Y79</f>
        <v>11700000</v>
      </c>
      <c r="Z78" s="417">
        <f>Z79</f>
        <v>0</v>
      </c>
      <c r="AA78" s="438">
        <f t="shared" si="230"/>
        <v>11700000</v>
      </c>
      <c r="AB78" s="417">
        <f t="shared" si="224"/>
        <v>11700000</v>
      </c>
      <c r="AC78" s="417"/>
      <c r="AD78" s="417">
        <f>AB78+AC78</f>
        <v>11700000</v>
      </c>
      <c r="AE78" s="417">
        <f>AE79</f>
        <v>0</v>
      </c>
      <c r="AF78" s="438">
        <f t="shared" ref="AF78:AF105" si="231">AD78+AE78</f>
        <v>11700000</v>
      </c>
      <c r="AG78" s="417">
        <f>AG79</f>
        <v>0</v>
      </c>
      <c r="AH78" s="438">
        <f t="shared" ref="AH78" si="232">AH79</f>
        <v>11700000</v>
      </c>
      <c r="AI78" s="417">
        <f>AI79</f>
        <v>0</v>
      </c>
      <c r="AJ78" s="438">
        <f t="shared" ref="AJ78:AL78" si="233">AJ79</f>
        <v>11700000</v>
      </c>
      <c r="AK78" s="417">
        <f>AK79</f>
        <v>0</v>
      </c>
      <c r="AL78" s="438">
        <f t="shared" si="233"/>
        <v>11700000</v>
      </c>
    </row>
    <row r="79" spans="1:38" s="390" customFormat="1" ht="33" customHeight="1" x14ac:dyDescent="0.2">
      <c r="A79" s="394" t="s">
        <v>143</v>
      </c>
      <c r="B79" s="418">
        <f>SUM(B80,B86,B88,B90,B97)</f>
        <v>11700000</v>
      </c>
      <c r="C79" s="418">
        <f>SUM(C80,C86,C88,C90,C97)</f>
        <v>10000000</v>
      </c>
      <c r="D79" s="418">
        <f>B79+C79</f>
        <v>21700000</v>
      </c>
      <c r="E79" s="418">
        <f t="shared" ref="E79:AB79" si="234">SUM(E80,E86,E88,E90,E97)</f>
        <v>11700000</v>
      </c>
      <c r="F79" s="418"/>
      <c r="G79" s="418">
        <f>G80+G86+G88+G90+G97</f>
        <v>0</v>
      </c>
      <c r="H79" s="418">
        <f t="shared" si="225"/>
        <v>21700000</v>
      </c>
      <c r="I79" s="418">
        <f>I80+I86+I88+I90+I97</f>
        <v>0</v>
      </c>
      <c r="J79" s="441">
        <f t="shared" si="36"/>
        <v>21700000</v>
      </c>
      <c r="K79" s="418">
        <f>K80+K86+K88+K90+K97</f>
        <v>0</v>
      </c>
      <c r="L79" s="441">
        <f t="shared" si="226"/>
        <v>21700000</v>
      </c>
      <c r="M79" s="418">
        <f>M80+M86+M88+M90+M97</f>
        <v>0</v>
      </c>
      <c r="N79" s="441">
        <f>L79+M79</f>
        <v>21700000</v>
      </c>
      <c r="O79" s="418">
        <f>O80+O86+O88+O90+O97</f>
        <v>0</v>
      </c>
      <c r="P79" s="418">
        <f t="shared" ref="P79" si="235">P80+P86+P88+P90+P97</f>
        <v>21700000</v>
      </c>
      <c r="Q79" s="418">
        <f>Q80+Q86+Q88+Q90+Q97+Q93+Q95</f>
        <v>0</v>
      </c>
      <c r="R79" s="418">
        <f>R80+R86+R88+R90+R97+R93+R95</f>
        <v>21700000</v>
      </c>
      <c r="S79" s="418">
        <f t="shared" ref="S79:X79" si="236">S80+S86+S88+S90+S97+S93+S95</f>
        <v>11700000</v>
      </c>
      <c r="T79" s="418">
        <f t="shared" si="236"/>
        <v>0</v>
      </c>
      <c r="U79" s="418">
        <f t="shared" si="236"/>
        <v>11700000</v>
      </c>
      <c r="V79" s="418">
        <f t="shared" si="236"/>
        <v>0</v>
      </c>
      <c r="W79" s="418">
        <f t="shared" si="236"/>
        <v>11700000</v>
      </c>
      <c r="X79" s="418">
        <f t="shared" si="236"/>
        <v>0</v>
      </c>
      <c r="Y79" s="418">
        <f>Y80+Y86+Y88+Y90+Y97+Y93+Y95</f>
        <v>11700000</v>
      </c>
      <c r="Z79" s="418">
        <f t="shared" ref="Z79:AA79" si="237">Z80+Z86+Z88+Z90+Z97+Z93+Z95</f>
        <v>0</v>
      </c>
      <c r="AA79" s="418">
        <f t="shared" si="237"/>
        <v>11700000</v>
      </c>
      <c r="AB79" s="418">
        <f t="shared" si="234"/>
        <v>11700000</v>
      </c>
      <c r="AC79" s="418"/>
      <c r="AD79" s="418">
        <f>AB79+AC79</f>
        <v>11700000</v>
      </c>
      <c r="AE79" s="418">
        <f>AE80+AE86+AE88+AE90+AE97</f>
        <v>0</v>
      </c>
      <c r="AF79" s="441">
        <f t="shared" si="231"/>
        <v>11700000</v>
      </c>
      <c r="AG79" s="418">
        <f>AG80+AG86+AG88+AG90+AG97</f>
        <v>0</v>
      </c>
      <c r="AH79" s="418">
        <f t="shared" ref="AH79" si="238">AH80+AH86+AH88+AH90+AH97</f>
        <v>11700000</v>
      </c>
      <c r="AI79" s="418">
        <f>AI80+AI86+AI88+AI90+AI97</f>
        <v>0</v>
      </c>
      <c r="AJ79" s="418">
        <f t="shared" ref="AJ79:AL79" si="239">AJ80+AJ86+AJ88+AJ90+AJ97</f>
        <v>11700000</v>
      </c>
      <c r="AK79" s="418">
        <f>AK80+AK86+AK88+AK90+AK97</f>
        <v>0</v>
      </c>
      <c r="AL79" s="418">
        <f t="shared" si="239"/>
        <v>11700000</v>
      </c>
    </row>
    <row r="80" spans="1:38" s="439" customFormat="1" ht="18" customHeight="1" x14ac:dyDescent="0.2">
      <c r="A80" s="393" t="s">
        <v>456</v>
      </c>
      <c r="B80" s="417">
        <f>SUM(B81:B85)</f>
        <v>3835000</v>
      </c>
      <c r="C80" s="417">
        <f>SUM(C81:C85)</f>
        <v>6240000</v>
      </c>
      <c r="D80" s="417">
        <f>B80+C80</f>
        <v>10075000</v>
      </c>
      <c r="E80" s="417">
        <f t="shared" ref="E80" si="240">SUM(E81:E85)</f>
        <v>8000000</v>
      </c>
      <c r="F80" s="417"/>
      <c r="G80" s="417"/>
      <c r="H80" s="417">
        <f>SUM(H81:H85)</f>
        <v>10075000</v>
      </c>
      <c r="I80" s="417">
        <f>SUM(I81:I85)</f>
        <v>0</v>
      </c>
      <c r="J80" s="417">
        <f t="shared" ref="J80:AF80" si="241">SUM(J81:J85)</f>
        <v>10075000</v>
      </c>
      <c r="K80" s="417">
        <f>SUM(K81:K85)</f>
        <v>0</v>
      </c>
      <c r="L80" s="417">
        <f t="shared" ref="L80:N80" si="242">SUM(L81:L85)</f>
        <v>10075000</v>
      </c>
      <c r="M80" s="417">
        <f>SUM(M81:M85)</f>
        <v>0</v>
      </c>
      <c r="N80" s="417">
        <f t="shared" si="242"/>
        <v>10075000</v>
      </c>
      <c r="O80" s="417"/>
      <c r="P80" s="417">
        <f t="shared" ref="P80:R80" si="243">SUM(P81:P85)</f>
        <v>10075000</v>
      </c>
      <c r="Q80" s="417">
        <f>SUM(Q81:Q85)</f>
        <v>-9405000</v>
      </c>
      <c r="R80" s="417">
        <f t="shared" si="243"/>
        <v>670000</v>
      </c>
      <c r="S80" s="417">
        <f t="shared" si="241"/>
        <v>8000000</v>
      </c>
      <c r="T80" s="417">
        <f t="shared" si="241"/>
        <v>0</v>
      </c>
      <c r="U80" s="417">
        <f t="shared" si="241"/>
        <v>8000000</v>
      </c>
      <c r="V80" s="417">
        <f t="shared" ref="V80:W80" si="244">SUM(V81:V85)</f>
        <v>0</v>
      </c>
      <c r="W80" s="417">
        <f t="shared" si="244"/>
        <v>8000000</v>
      </c>
      <c r="X80" s="417">
        <f t="shared" ref="X80:Y80" si="245">SUM(X81:X85)</f>
        <v>0</v>
      </c>
      <c r="Y80" s="417">
        <f t="shared" si="245"/>
        <v>8000000</v>
      </c>
      <c r="Z80" s="417">
        <f t="shared" ref="Z80:AA80" si="246">SUM(Z81:Z85)</f>
        <v>-8000000</v>
      </c>
      <c r="AA80" s="417">
        <f t="shared" si="246"/>
        <v>0</v>
      </c>
      <c r="AB80" s="417">
        <f t="shared" si="241"/>
        <v>0</v>
      </c>
      <c r="AC80" s="417">
        <f t="shared" si="241"/>
        <v>0</v>
      </c>
      <c r="AD80" s="417">
        <f t="shared" si="241"/>
        <v>0</v>
      </c>
      <c r="AE80" s="417">
        <f t="shared" si="241"/>
        <v>0</v>
      </c>
      <c r="AF80" s="417">
        <f t="shared" si="241"/>
        <v>0</v>
      </c>
      <c r="AG80" s="417">
        <f t="shared" ref="AG80:AH80" si="247">SUM(AG81:AG85)</f>
        <v>0</v>
      </c>
      <c r="AH80" s="417">
        <f t="shared" si="247"/>
        <v>0</v>
      </c>
      <c r="AI80" s="417">
        <f t="shared" ref="AI80:AJ80" si="248">SUM(AI81:AI85)</f>
        <v>0</v>
      </c>
      <c r="AJ80" s="417">
        <f t="shared" si="248"/>
        <v>0</v>
      </c>
      <c r="AK80" s="417">
        <f t="shared" ref="AK80:AL80" si="249">SUM(AK81:AK85)</f>
        <v>0</v>
      </c>
      <c r="AL80" s="417">
        <f t="shared" si="249"/>
        <v>0</v>
      </c>
    </row>
    <row r="81" spans="1:38" s="389" customFormat="1" ht="46.5" customHeight="1" x14ac:dyDescent="0.2">
      <c r="A81" s="399" t="s">
        <v>703</v>
      </c>
      <c r="B81" s="398">
        <v>2860000</v>
      </c>
      <c r="C81" s="398">
        <v>6240000</v>
      </c>
      <c r="D81" s="398">
        <f>B81+C81</f>
        <v>9100000</v>
      </c>
      <c r="E81" s="398"/>
      <c r="F81" s="398"/>
      <c r="G81" s="398"/>
      <c r="H81" s="398">
        <f t="shared" si="225"/>
        <v>9100000</v>
      </c>
      <c r="I81" s="398"/>
      <c r="J81" s="422">
        <f t="shared" si="36"/>
        <v>9100000</v>
      </c>
      <c r="K81" s="398"/>
      <c r="L81" s="422">
        <f t="shared" ref="L81:L85" si="250">J81+K81</f>
        <v>9100000</v>
      </c>
      <c r="M81" s="398"/>
      <c r="N81" s="422">
        <f>L81+M81</f>
        <v>9100000</v>
      </c>
      <c r="O81" s="398"/>
      <c r="P81" s="422">
        <f t="shared" ref="P81:P85" si="251">N81+O81</f>
        <v>9100000</v>
      </c>
      <c r="Q81" s="398">
        <v>-9100000</v>
      </c>
      <c r="R81" s="422"/>
      <c r="S81" s="398"/>
      <c r="T81" s="398"/>
      <c r="U81" s="422"/>
      <c r="V81" s="398"/>
      <c r="W81" s="422"/>
      <c r="X81" s="398"/>
      <c r="Y81" s="422"/>
      <c r="Z81" s="398"/>
      <c r="AA81" s="422"/>
      <c r="AB81" s="398"/>
      <c r="AC81" s="398"/>
      <c r="AD81" s="398"/>
      <c r="AE81" s="398"/>
      <c r="AF81" s="422"/>
      <c r="AG81" s="398"/>
      <c r="AH81" s="422"/>
      <c r="AI81" s="398"/>
      <c r="AJ81" s="422"/>
      <c r="AK81" s="398"/>
      <c r="AL81" s="422"/>
    </row>
    <row r="82" spans="1:38" s="389" customFormat="1" ht="48.75" customHeight="1" x14ac:dyDescent="0.2">
      <c r="A82" s="399" t="s">
        <v>704</v>
      </c>
      <c r="B82" s="398">
        <v>975000</v>
      </c>
      <c r="C82" s="398"/>
      <c r="D82" s="398">
        <f t="shared" ref="D82" si="252">B82+C82</f>
        <v>975000</v>
      </c>
      <c r="E82" s="398"/>
      <c r="F82" s="398"/>
      <c r="G82" s="398"/>
      <c r="H82" s="398">
        <f t="shared" si="225"/>
        <v>975000</v>
      </c>
      <c r="I82" s="398"/>
      <c r="J82" s="422">
        <f t="shared" si="36"/>
        <v>975000</v>
      </c>
      <c r="K82" s="398"/>
      <c r="L82" s="422">
        <f t="shared" si="250"/>
        <v>975000</v>
      </c>
      <c r="M82" s="398"/>
      <c r="N82" s="422">
        <f>L82+M82</f>
        <v>975000</v>
      </c>
      <c r="O82" s="398"/>
      <c r="P82" s="422">
        <f t="shared" si="251"/>
        <v>975000</v>
      </c>
      <c r="Q82" s="398">
        <v>-305000</v>
      </c>
      <c r="R82" s="422">
        <f t="shared" ref="R81:R85" si="253">P82+Q82</f>
        <v>670000</v>
      </c>
      <c r="S82" s="398"/>
      <c r="T82" s="398"/>
      <c r="U82" s="422">
        <f t="shared" si="228"/>
        <v>0</v>
      </c>
      <c r="V82" s="398"/>
      <c r="W82" s="422">
        <f t="shared" ref="W81:W85" si="254">U82+V82</f>
        <v>0</v>
      </c>
      <c r="X82" s="398"/>
      <c r="Y82" s="422"/>
      <c r="Z82" s="398"/>
      <c r="AA82" s="422"/>
      <c r="AB82" s="398"/>
      <c r="AC82" s="398"/>
      <c r="AD82" s="398"/>
      <c r="AE82" s="398"/>
      <c r="AF82" s="422"/>
      <c r="AG82" s="398"/>
      <c r="AH82" s="422"/>
      <c r="AI82" s="398"/>
      <c r="AJ82" s="422"/>
      <c r="AK82" s="398"/>
      <c r="AL82" s="422"/>
    </row>
    <row r="83" spans="1:38" s="389" customFormat="1" ht="34.700000000000003" customHeight="1" x14ac:dyDescent="0.2">
      <c r="A83" s="399" t="s">
        <v>706</v>
      </c>
      <c r="B83" s="398"/>
      <c r="C83" s="398"/>
      <c r="D83" s="398"/>
      <c r="E83" s="398">
        <v>180000</v>
      </c>
      <c r="F83" s="398"/>
      <c r="G83" s="398"/>
      <c r="H83" s="398"/>
      <c r="I83" s="398"/>
      <c r="J83" s="422">
        <f t="shared" si="36"/>
        <v>0</v>
      </c>
      <c r="K83" s="398"/>
      <c r="L83" s="422">
        <f t="shared" si="250"/>
        <v>0</v>
      </c>
      <c r="M83" s="398"/>
      <c r="N83" s="422">
        <f>L83+M83</f>
        <v>0</v>
      </c>
      <c r="O83" s="398"/>
      <c r="P83" s="422"/>
      <c r="Q83" s="398"/>
      <c r="R83" s="422"/>
      <c r="S83" s="398">
        <f>E83+F83</f>
        <v>180000</v>
      </c>
      <c r="T83" s="398"/>
      <c r="U83" s="422">
        <f t="shared" si="228"/>
        <v>180000</v>
      </c>
      <c r="V83" s="398"/>
      <c r="W83" s="422">
        <f t="shared" si="254"/>
        <v>180000</v>
      </c>
      <c r="X83" s="398"/>
      <c r="Y83" s="422">
        <f t="shared" ref="Y81:Y85" si="255">W83+X83</f>
        <v>180000</v>
      </c>
      <c r="Z83" s="398">
        <v>-180000</v>
      </c>
      <c r="AA83" s="422"/>
      <c r="AB83" s="398"/>
      <c r="AC83" s="398"/>
      <c r="AD83" s="398"/>
      <c r="AE83" s="398"/>
      <c r="AF83" s="422"/>
      <c r="AG83" s="398"/>
      <c r="AH83" s="422"/>
      <c r="AI83" s="398"/>
      <c r="AJ83" s="422"/>
      <c r="AK83" s="398"/>
      <c r="AL83" s="422"/>
    </row>
    <row r="84" spans="1:38" s="389" customFormat="1" ht="48.75" customHeight="1" x14ac:dyDescent="0.2">
      <c r="A84" s="399" t="s">
        <v>707</v>
      </c>
      <c r="B84" s="398"/>
      <c r="C84" s="398"/>
      <c r="D84" s="398"/>
      <c r="E84" s="398">
        <v>820000</v>
      </c>
      <c r="F84" s="398"/>
      <c r="G84" s="398"/>
      <c r="H84" s="398"/>
      <c r="I84" s="398"/>
      <c r="J84" s="422">
        <f t="shared" si="36"/>
        <v>0</v>
      </c>
      <c r="K84" s="398"/>
      <c r="L84" s="422">
        <f t="shared" si="250"/>
        <v>0</v>
      </c>
      <c r="M84" s="398"/>
      <c r="N84" s="422">
        <f>L84+M84</f>
        <v>0</v>
      </c>
      <c r="O84" s="398"/>
      <c r="P84" s="422"/>
      <c r="Q84" s="398"/>
      <c r="R84" s="422"/>
      <c r="S84" s="398">
        <f>E84+F84</f>
        <v>820000</v>
      </c>
      <c r="T84" s="398"/>
      <c r="U84" s="422">
        <f t="shared" si="228"/>
        <v>820000</v>
      </c>
      <c r="V84" s="398"/>
      <c r="W84" s="422">
        <f t="shared" si="254"/>
        <v>820000</v>
      </c>
      <c r="X84" s="398"/>
      <c r="Y84" s="422">
        <f t="shared" si="255"/>
        <v>820000</v>
      </c>
      <c r="Z84" s="398">
        <v>-820000</v>
      </c>
      <c r="AA84" s="422"/>
      <c r="AB84" s="398"/>
      <c r="AC84" s="398"/>
      <c r="AD84" s="398"/>
      <c r="AE84" s="398"/>
      <c r="AF84" s="422"/>
      <c r="AG84" s="398"/>
      <c r="AH84" s="422"/>
      <c r="AI84" s="398"/>
      <c r="AJ84" s="422"/>
      <c r="AK84" s="398"/>
      <c r="AL84" s="422"/>
    </row>
    <row r="85" spans="1:38" s="389" customFormat="1" ht="48.75" customHeight="1" x14ac:dyDescent="0.2">
      <c r="A85" s="399" t="s">
        <v>703</v>
      </c>
      <c r="B85" s="398"/>
      <c r="C85" s="398"/>
      <c r="D85" s="398"/>
      <c r="E85" s="398">
        <v>7000000</v>
      </c>
      <c r="F85" s="398"/>
      <c r="G85" s="398"/>
      <c r="H85" s="398"/>
      <c r="I85" s="398"/>
      <c r="J85" s="422">
        <f t="shared" si="36"/>
        <v>0</v>
      </c>
      <c r="K85" s="398"/>
      <c r="L85" s="422">
        <f t="shared" si="250"/>
        <v>0</v>
      </c>
      <c r="M85" s="398"/>
      <c r="N85" s="422">
        <f>L85+M85</f>
        <v>0</v>
      </c>
      <c r="O85" s="398"/>
      <c r="P85" s="422"/>
      <c r="Q85" s="398"/>
      <c r="R85" s="422"/>
      <c r="S85" s="398">
        <f>E85+F85</f>
        <v>7000000</v>
      </c>
      <c r="T85" s="398"/>
      <c r="U85" s="422">
        <f t="shared" si="228"/>
        <v>7000000</v>
      </c>
      <c r="V85" s="398"/>
      <c r="W85" s="422">
        <f t="shared" si="254"/>
        <v>7000000</v>
      </c>
      <c r="X85" s="398"/>
      <c r="Y85" s="422">
        <f t="shared" si="255"/>
        <v>7000000</v>
      </c>
      <c r="Z85" s="398">
        <v>-7000000</v>
      </c>
      <c r="AA85" s="422"/>
      <c r="AB85" s="398"/>
      <c r="AC85" s="398"/>
      <c r="AD85" s="398"/>
      <c r="AE85" s="398"/>
      <c r="AF85" s="422"/>
      <c r="AG85" s="398"/>
      <c r="AH85" s="422"/>
      <c r="AI85" s="398"/>
      <c r="AJ85" s="422"/>
      <c r="AK85" s="398"/>
      <c r="AL85" s="422"/>
    </row>
    <row r="86" spans="1:38" s="439" customFormat="1" ht="19.5" customHeight="1" x14ac:dyDescent="0.2">
      <c r="A86" s="393" t="s">
        <v>464</v>
      </c>
      <c r="B86" s="402"/>
      <c r="C86" s="402">
        <f>SUM(C87)</f>
        <v>2945000</v>
      </c>
      <c r="D86" s="402">
        <f>SUM(D87)</f>
        <v>2945000</v>
      </c>
      <c r="E86" s="402"/>
      <c r="F86" s="402"/>
      <c r="G86" s="402"/>
      <c r="H86" s="402">
        <f>H87</f>
        <v>2945000</v>
      </c>
      <c r="I86" s="402">
        <f>I87</f>
        <v>0</v>
      </c>
      <c r="J86" s="402">
        <f t="shared" ref="J86:AL86" si="256">J87</f>
        <v>2945000</v>
      </c>
      <c r="K86" s="402">
        <f>K87</f>
        <v>0</v>
      </c>
      <c r="L86" s="402">
        <f t="shared" si="256"/>
        <v>2945000</v>
      </c>
      <c r="M86" s="402">
        <f>M87</f>
        <v>0</v>
      </c>
      <c r="N86" s="402">
        <f t="shared" si="256"/>
        <v>2945000</v>
      </c>
      <c r="O86" s="402"/>
      <c r="P86" s="402">
        <f t="shared" si="256"/>
        <v>2945000</v>
      </c>
      <c r="Q86" s="402">
        <f>SUM(Q87)</f>
        <v>5945000</v>
      </c>
      <c r="R86" s="402">
        <f t="shared" si="256"/>
        <v>8890000</v>
      </c>
      <c r="S86" s="402">
        <f t="shared" si="256"/>
        <v>0</v>
      </c>
      <c r="T86" s="402">
        <f t="shared" si="256"/>
        <v>0</v>
      </c>
      <c r="U86" s="402">
        <f t="shared" si="256"/>
        <v>0</v>
      </c>
      <c r="V86" s="402">
        <f t="shared" si="256"/>
        <v>0</v>
      </c>
      <c r="W86" s="402">
        <f t="shared" si="256"/>
        <v>0</v>
      </c>
      <c r="X86" s="402">
        <f t="shared" si="256"/>
        <v>0</v>
      </c>
      <c r="Y86" s="402">
        <f t="shared" si="256"/>
        <v>0</v>
      </c>
      <c r="Z86" s="402">
        <f t="shared" si="256"/>
        <v>2000000</v>
      </c>
      <c r="AA86" s="402">
        <f t="shared" si="256"/>
        <v>2000000</v>
      </c>
      <c r="AB86" s="402">
        <f t="shared" si="256"/>
        <v>2000000</v>
      </c>
      <c r="AC86" s="402">
        <f t="shared" si="256"/>
        <v>0</v>
      </c>
      <c r="AD86" s="402">
        <f t="shared" si="256"/>
        <v>2000000</v>
      </c>
      <c r="AE86" s="402">
        <f t="shared" si="256"/>
        <v>0</v>
      </c>
      <c r="AF86" s="402">
        <f t="shared" si="256"/>
        <v>2000000</v>
      </c>
      <c r="AG86" s="402">
        <f t="shared" si="256"/>
        <v>0</v>
      </c>
      <c r="AH86" s="402">
        <f t="shared" si="256"/>
        <v>2000000</v>
      </c>
      <c r="AI86" s="402">
        <f t="shared" si="256"/>
        <v>0</v>
      </c>
      <c r="AJ86" s="402">
        <f t="shared" si="256"/>
        <v>2000000</v>
      </c>
      <c r="AK86" s="402">
        <f t="shared" si="256"/>
        <v>0</v>
      </c>
      <c r="AL86" s="402">
        <f t="shared" si="256"/>
        <v>2000000</v>
      </c>
    </row>
    <row r="87" spans="1:38" s="389" customFormat="1" ht="30" customHeight="1" x14ac:dyDescent="0.2">
      <c r="A87" s="399" t="s">
        <v>759</v>
      </c>
      <c r="B87" s="398"/>
      <c r="C87" s="398">
        <v>2945000</v>
      </c>
      <c r="D87" s="398">
        <f t="shared" ref="D87:D104" si="257">B87+C87</f>
        <v>2945000</v>
      </c>
      <c r="E87" s="398"/>
      <c r="F87" s="398"/>
      <c r="G87" s="398"/>
      <c r="H87" s="398">
        <f t="shared" ref="H87:H92" si="258">D87+G87</f>
        <v>2945000</v>
      </c>
      <c r="I87" s="398"/>
      <c r="J87" s="422">
        <f t="shared" si="36"/>
        <v>2945000</v>
      </c>
      <c r="K87" s="398"/>
      <c r="L87" s="422">
        <f t="shared" ref="L87" si="259">J87+K87</f>
        <v>2945000</v>
      </c>
      <c r="M87" s="398"/>
      <c r="N87" s="422">
        <f>L87+M87</f>
        <v>2945000</v>
      </c>
      <c r="O87" s="398"/>
      <c r="P87" s="422">
        <f t="shared" ref="P87" si="260">N87+O87</f>
        <v>2945000</v>
      </c>
      <c r="Q87" s="398">
        <v>5945000</v>
      </c>
      <c r="R87" s="422">
        <f t="shared" ref="R87" si="261">P87+Q87</f>
        <v>8890000</v>
      </c>
      <c r="S87" s="398"/>
      <c r="T87" s="398"/>
      <c r="U87" s="422">
        <f t="shared" si="228"/>
        <v>0</v>
      </c>
      <c r="V87" s="398"/>
      <c r="W87" s="422">
        <f t="shared" ref="W87" si="262">U87+V87</f>
        <v>0</v>
      </c>
      <c r="X87" s="398"/>
      <c r="Y87" s="422">
        <f t="shared" ref="Y87" si="263">W87+X87</f>
        <v>0</v>
      </c>
      <c r="Z87" s="398">
        <v>2000000</v>
      </c>
      <c r="AA87" s="422">
        <f t="shared" ref="AA87" si="264">Y87+Z87</f>
        <v>2000000</v>
      </c>
      <c r="AB87" s="398">
        <v>2000000</v>
      </c>
      <c r="AC87" s="398"/>
      <c r="AD87" s="398">
        <f>AB87+AC87</f>
        <v>2000000</v>
      </c>
      <c r="AE87" s="398"/>
      <c r="AF87" s="422">
        <f t="shared" si="231"/>
        <v>2000000</v>
      </c>
      <c r="AG87" s="398"/>
      <c r="AH87" s="422">
        <f t="shared" ref="AH87" si="265">AF87+AG87</f>
        <v>2000000</v>
      </c>
      <c r="AI87" s="398"/>
      <c r="AJ87" s="422">
        <f t="shared" ref="AJ87" si="266">AH87+AI87</f>
        <v>2000000</v>
      </c>
      <c r="AK87" s="398"/>
      <c r="AL87" s="422">
        <f t="shared" ref="AL87" si="267">AJ87+AK87</f>
        <v>2000000</v>
      </c>
    </row>
    <row r="88" spans="1:38" s="439" customFormat="1" ht="17.25" customHeight="1" x14ac:dyDescent="0.2">
      <c r="A88" s="393" t="s">
        <v>676</v>
      </c>
      <c r="B88" s="402">
        <f>SUM(B89)</f>
        <v>1560000</v>
      </c>
      <c r="C88" s="402">
        <f>SUM(C89)</f>
        <v>0</v>
      </c>
      <c r="D88" s="402">
        <f t="shared" si="257"/>
        <v>1560000</v>
      </c>
      <c r="E88" s="402">
        <f t="shared" ref="E88" si="268">SUM(E89)</f>
        <v>3700000</v>
      </c>
      <c r="F88" s="402"/>
      <c r="G88" s="402"/>
      <c r="H88" s="402">
        <f>H89</f>
        <v>1560000</v>
      </c>
      <c r="I88" s="402">
        <f>I89</f>
        <v>0</v>
      </c>
      <c r="J88" s="402">
        <f t="shared" ref="J88:AL88" si="269">J89</f>
        <v>1560000</v>
      </c>
      <c r="K88" s="402">
        <f>K89</f>
        <v>0</v>
      </c>
      <c r="L88" s="402">
        <f t="shared" si="269"/>
        <v>1560000</v>
      </c>
      <c r="M88" s="402">
        <f>M89</f>
        <v>0</v>
      </c>
      <c r="N88" s="402">
        <f t="shared" si="269"/>
        <v>1560000</v>
      </c>
      <c r="O88" s="402"/>
      <c r="P88" s="402">
        <f t="shared" si="269"/>
        <v>1560000</v>
      </c>
      <c r="Q88" s="402">
        <f>SUM(Q89)</f>
        <v>2140000</v>
      </c>
      <c r="R88" s="402">
        <f t="shared" si="269"/>
        <v>3700000</v>
      </c>
      <c r="S88" s="402">
        <f t="shared" si="269"/>
        <v>3700000</v>
      </c>
      <c r="T88" s="402">
        <f t="shared" si="269"/>
        <v>0</v>
      </c>
      <c r="U88" s="402">
        <f t="shared" si="269"/>
        <v>3700000</v>
      </c>
      <c r="V88" s="402">
        <f t="shared" si="269"/>
        <v>0</v>
      </c>
      <c r="W88" s="402">
        <f t="shared" si="269"/>
        <v>3700000</v>
      </c>
      <c r="X88" s="402">
        <f t="shared" si="269"/>
        <v>0</v>
      </c>
      <c r="Y88" s="402">
        <f t="shared" si="269"/>
        <v>3700000</v>
      </c>
      <c r="Z88" s="402">
        <f t="shared" si="269"/>
        <v>-3300000</v>
      </c>
      <c r="AA88" s="402">
        <f t="shared" si="269"/>
        <v>400000</v>
      </c>
      <c r="AB88" s="402">
        <f t="shared" si="269"/>
        <v>0</v>
      </c>
      <c r="AC88" s="402">
        <f t="shared" si="269"/>
        <v>0</v>
      </c>
      <c r="AD88" s="402">
        <f t="shared" si="269"/>
        <v>0</v>
      </c>
      <c r="AE88" s="402">
        <f t="shared" si="269"/>
        <v>0</v>
      </c>
      <c r="AF88" s="402">
        <f t="shared" si="269"/>
        <v>0</v>
      </c>
      <c r="AG88" s="402">
        <f t="shared" si="269"/>
        <v>0</v>
      </c>
      <c r="AH88" s="402">
        <f t="shared" si="269"/>
        <v>0</v>
      </c>
      <c r="AI88" s="402">
        <f t="shared" si="269"/>
        <v>0</v>
      </c>
      <c r="AJ88" s="402">
        <f t="shared" si="269"/>
        <v>0</v>
      </c>
      <c r="AK88" s="402">
        <f t="shared" si="269"/>
        <v>0</v>
      </c>
      <c r="AL88" s="402">
        <f t="shared" si="269"/>
        <v>0</v>
      </c>
    </row>
    <row r="89" spans="1:38" s="389" customFormat="1" ht="94.9" customHeight="1" x14ac:dyDescent="0.2">
      <c r="A89" s="399" t="s">
        <v>705</v>
      </c>
      <c r="B89" s="398">
        <v>1560000</v>
      </c>
      <c r="C89" s="398"/>
      <c r="D89" s="398">
        <f t="shared" si="257"/>
        <v>1560000</v>
      </c>
      <c r="E89" s="398">
        <v>3700000</v>
      </c>
      <c r="F89" s="398"/>
      <c r="G89" s="398"/>
      <c r="H89" s="398">
        <f t="shared" si="258"/>
        <v>1560000</v>
      </c>
      <c r="I89" s="398"/>
      <c r="J89" s="422">
        <f t="shared" si="36"/>
        <v>1560000</v>
      </c>
      <c r="K89" s="398"/>
      <c r="L89" s="422">
        <f t="shared" ref="L89" si="270">J89+K89</f>
        <v>1560000</v>
      </c>
      <c r="M89" s="398"/>
      <c r="N89" s="422">
        <f>L89+M89</f>
        <v>1560000</v>
      </c>
      <c r="O89" s="398"/>
      <c r="P89" s="422">
        <f t="shared" ref="P89" si="271">N89+O89</f>
        <v>1560000</v>
      </c>
      <c r="Q89" s="398">
        <v>2140000</v>
      </c>
      <c r="R89" s="422">
        <f t="shared" ref="R89" si="272">P89+Q89</f>
        <v>3700000</v>
      </c>
      <c r="S89" s="398">
        <f>E89+F89</f>
        <v>3700000</v>
      </c>
      <c r="T89" s="398"/>
      <c r="U89" s="422">
        <f t="shared" si="228"/>
        <v>3700000</v>
      </c>
      <c r="V89" s="398"/>
      <c r="W89" s="422">
        <f t="shared" ref="W89" si="273">U89+V89</f>
        <v>3700000</v>
      </c>
      <c r="X89" s="398"/>
      <c r="Y89" s="422">
        <f t="shared" ref="Y89" si="274">W89+X89</f>
        <v>3700000</v>
      </c>
      <c r="Z89" s="398">
        <v>-3300000</v>
      </c>
      <c r="AA89" s="422">
        <f t="shared" ref="AA89" si="275">Y89+Z89</f>
        <v>400000</v>
      </c>
      <c r="AB89" s="398"/>
      <c r="AC89" s="398"/>
      <c r="AD89" s="398"/>
      <c r="AE89" s="398"/>
      <c r="AF89" s="422">
        <f t="shared" si="231"/>
        <v>0</v>
      </c>
      <c r="AG89" s="398"/>
      <c r="AH89" s="422">
        <f t="shared" ref="AH89" si="276">AF89+AG89</f>
        <v>0</v>
      </c>
      <c r="AI89" s="398"/>
      <c r="AJ89" s="422"/>
      <c r="AK89" s="398"/>
      <c r="AL89" s="422"/>
    </row>
    <row r="90" spans="1:38" s="439" customFormat="1" ht="18" customHeight="1" x14ac:dyDescent="0.2">
      <c r="A90" s="393" t="s">
        <v>461</v>
      </c>
      <c r="B90" s="402">
        <f>SUM(B91:B92)</f>
        <v>6305000</v>
      </c>
      <c r="C90" s="402">
        <f>SUM(C91,C92)</f>
        <v>0</v>
      </c>
      <c r="D90" s="402">
        <f t="shared" si="257"/>
        <v>6305000</v>
      </c>
      <c r="E90" s="402"/>
      <c r="F90" s="402"/>
      <c r="G90" s="402"/>
      <c r="H90" s="402">
        <f>H91+H92</f>
        <v>6305000</v>
      </c>
      <c r="I90" s="402">
        <f>I91+I92</f>
        <v>0</v>
      </c>
      <c r="J90" s="402">
        <f t="shared" ref="J90:AF90" si="277">J91+J92</f>
        <v>6305000</v>
      </c>
      <c r="K90" s="402">
        <f>K91+K92</f>
        <v>0</v>
      </c>
      <c r="L90" s="402">
        <f t="shared" ref="L90:N90" si="278">L91+L92</f>
        <v>6305000</v>
      </c>
      <c r="M90" s="402">
        <f>M91+M92</f>
        <v>0</v>
      </c>
      <c r="N90" s="402">
        <f t="shared" si="278"/>
        <v>6305000</v>
      </c>
      <c r="O90" s="402"/>
      <c r="P90" s="402">
        <f t="shared" ref="P90:R90" si="279">P91+P92</f>
        <v>6305000</v>
      </c>
      <c r="Q90" s="402">
        <f>SUM(Q91)</f>
        <v>225000</v>
      </c>
      <c r="R90" s="402">
        <f t="shared" si="279"/>
        <v>6530000</v>
      </c>
      <c r="S90" s="402">
        <f t="shared" si="277"/>
        <v>0</v>
      </c>
      <c r="T90" s="402">
        <f t="shared" si="277"/>
        <v>0</v>
      </c>
      <c r="U90" s="402">
        <f t="shared" si="277"/>
        <v>0</v>
      </c>
      <c r="V90" s="402">
        <f t="shared" ref="V90:W90" si="280">V91+V92</f>
        <v>0</v>
      </c>
      <c r="W90" s="402">
        <f t="shared" si="280"/>
        <v>0</v>
      </c>
      <c r="X90" s="402">
        <f t="shared" ref="X90:Y90" si="281">X91+X92</f>
        <v>0</v>
      </c>
      <c r="Y90" s="402">
        <f t="shared" si="281"/>
        <v>0</v>
      </c>
      <c r="Z90" s="402">
        <f t="shared" ref="Z90:AA90" si="282">Z91+Z92</f>
        <v>0</v>
      </c>
      <c r="AA90" s="402">
        <f t="shared" si="282"/>
        <v>0</v>
      </c>
      <c r="AB90" s="402">
        <f t="shared" si="277"/>
        <v>0</v>
      </c>
      <c r="AC90" s="402">
        <f t="shared" si="277"/>
        <v>0</v>
      </c>
      <c r="AD90" s="402">
        <f t="shared" si="277"/>
        <v>0</v>
      </c>
      <c r="AE90" s="402">
        <f t="shared" si="277"/>
        <v>0</v>
      </c>
      <c r="AF90" s="402">
        <f t="shared" si="277"/>
        <v>0</v>
      </c>
      <c r="AG90" s="402">
        <f t="shared" ref="AG90:AH90" si="283">AG91+AG92</f>
        <v>0</v>
      </c>
      <c r="AH90" s="402">
        <f t="shared" si="283"/>
        <v>0</v>
      </c>
      <c r="AI90" s="402">
        <f t="shared" ref="AI90:AJ90" si="284">AI91+AI92</f>
        <v>0</v>
      </c>
      <c r="AJ90" s="402">
        <f t="shared" si="284"/>
        <v>0</v>
      </c>
      <c r="AK90" s="402">
        <f t="shared" ref="AK90:AL90" si="285">AK91+AK92</f>
        <v>0</v>
      </c>
      <c r="AL90" s="402">
        <f t="shared" si="285"/>
        <v>0</v>
      </c>
    </row>
    <row r="91" spans="1:38" s="389" customFormat="1" ht="35.450000000000003" customHeight="1" x14ac:dyDescent="0.2">
      <c r="A91" s="399" t="s">
        <v>702</v>
      </c>
      <c r="B91" s="419">
        <v>975000</v>
      </c>
      <c r="C91" s="419"/>
      <c r="D91" s="419">
        <f t="shared" si="257"/>
        <v>975000</v>
      </c>
      <c r="E91" s="419"/>
      <c r="F91" s="419"/>
      <c r="G91" s="419"/>
      <c r="H91" s="419">
        <f t="shared" si="258"/>
        <v>975000</v>
      </c>
      <c r="I91" s="419"/>
      <c r="J91" s="422">
        <f t="shared" si="36"/>
        <v>975000</v>
      </c>
      <c r="K91" s="419"/>
      <c r="L91" s="422">
        <f t="shared" ref="L91:L92" si="286">J91+K91</f>
        <v>975000</v>
      </c>
      <c r="M91" s="419"/>
      <c r="N91" s="422">
        <f>L91+M91</f>
        <v>975000</v>
      </c>
      <c r="O91" s="419"/>
      <c r="P91" s="422">
        <f t="shared" ref="P91:P92" si="287">N91+O91</f>
        <v>975000</v>
      </c>
      <c r="Q91" s="419">
        <v>225000</v>
      </c>
      <c r="R91" s="422">
        <f t="shared" ref="R91:R96" si="288">P91+Q91</f>
        <v>1200000</v>
      </c>
      <c r="S91" s="419"/>
      <c r="T91" s="419"/>
      <c r="U91" s="422">
        <f t="shared" si="228"/>
        <v>0</v>
      </c>
      <c r="V91" s="419"/>
      <c r="W91" s="422">
        <f t="shared" ref="W91:W92" si="289">U91+V91</f>
        <v>0</v>
      </c>
      <c r="X91" s="419"/>
      <c r="Y91" s="422"/>
      <c r="Z91" s="419"/>
      <c r="AA91" s="422"/>
      <c r="AB91" s="419"/>
      <c r="AC91" s="419"/>
      <c r="AD91" s="419"/>
      <c r="AE91" s="419"/>
      <c r="AF91" s="422"/>
      <c r="AG91" s="419"/>
      <c r="AH91" s="422"/>
      <c r="AI91" s="419"/>
      <c r="AJ91" s="422"/>
      <c r="AK91" s="419"/>
      <c r="AL91" s="422"/>
    </row>
    <row r="92" spans="1:38" s="389" customFormat="1" ht="50.45" hidden="1" customHeight="1" x14ac:dyDescent="0.2">
      <c r="A92" s="405" t="s">
        <v>761</v>
      </c>
      <c r="B92" s="398">
        <v>5330000</v>
      </c>
      <c r="C92" s="398"/>
      <c r="D92" s="419">
        <f t="shared" si="257"/>
        <v>5330000</v>
      </c>
      <c r="E92" s="398"/>
      <c r="F92" s="398"/>
      <c r="G92" s="398"/>
      <c r="H92" s="419">
        <f t="shared" si="258"/>
        <v>5330000</v>
      </c>
      <c r="I92" s="398"/>
      <c r="J92" s="422">
        <f t="shared" si="36"/>
        <v>5330000</v>
      </c>
      <c r="K92" s="398"/>
      <c r="L92" s="422">
        <f t="shared" si="286"/>
        <v>5330000</v>
      </c>
      <c r="M92" s="398"/>
      <c r="N92" s="422">
        <f>L92+M92</f>
        <v>5330000</v>
      </c>
      <c r="O92" s="398"/>
      <c r="P92" s="422">
        <f t="shared" si="287"/>
        <v>5330000</v>
      </c>
      <c r="Q92" s="398"/>
      <c r="R92" s="422">
        <f t="shared" si="288"/>
        <v>5330000</v>
      </c>
      <c r="S92" s="398"/>
      <c r="T92" s="398"/>
      <c r="U92" s="422">
        <f t="shared" si="228"/>
        <v>0</v>
      </c>
      <c r="V92" s="398"/>
      <c r="W92" s="422">
        <f t="shared" si="289"/>
        <v>0</v>
      </c>
      <c r="X92" s="398"/>
      <c r="Y92" s="422">
        <f t="shared" ref="Y91:Y92" si="290">W92+X92</f>
        <v>0</v>
      </c>
      <c r="Z92" s="398"/>
      <c r="AA92" s="422">
        <f t="shared" ref="AA91:AA96" si="291">Y92+Z92</f>
        <v>0</v>
      </c>
      <c r="AB92" s="398"/>
      <c r="AC92" s="398"/>
      <c r="AD92" s="398"/>
      <c r="AE92" s="398"/>
      <c r="AF92" s="422">
        <f t="shared" si="231"/>
        <v>0</v>
      </c>
      <c r="AG92" s="398"/>
      <c r="AH92" s="422">
        <f t="shared" ref="AH91:AH92" si="292">AF92+AG92</f>
        <v>0</v>
      </c>
      <c r="AI92" s="398"/>
      <c r="AJ92" s="422">
        <f t="shared" ref="AJ91:AJ92" si="293">AH92+AI92</f>
        <v>0</v>
      </c>
      <c r="AK92" s="398"/>
      <c r="AL92" s="422">
        <f t="shared" ref="AL91:AL92" si="294">AJ92+AK92</f>
        <v>0</v>
      </c>
    </row>
    <row r="93" spans="1:38" s="389" customFormat="1" ht="18.75" customHeight="1" x14ac:dyDescent="0.2">
      <c r="A93" s="462" t="s">
        <v>458</v>
      </c>
      <c r="B93" s="398"/>
      <c r="C93" s="398"/>
      <c r="D93" s="419"/>
      <c r="E93" s="398"/>
      <c r="F93" s="398"/>
      <c r="G93" s="398"/>
      <c r="H93" s="419"/>
      <c r="I93" s="398"/>
      <c r="J93" s="422"/>
      <c r="K93" s="398"/>
      <c r="L93" s="422"/>
      <c r="M93" s="398"/>
      <c r="N93" s="422"/>
      <c r="O93" s="398"/>
      <c r="P93" s="438">
        <f>SUM(P94)</f>
        <v>0</v>
      </c>
      <c r="Q93" s="438">
        <f>SUM(Q94)</f>
        <v>810000</v>
      </c>
      <c r="R93" s="438">
        <f t="shared" si="288"/>
        <v>810000</v>
      </c>
      <c r="S93" s="398"/>
      <c r="T93" s="398"/>
      <c r="U93" s="422"/>
      <c r="V93" s="398"/>
      <c r="W93" s="422"/>
      <c r="X93" s="398"/>
      <c r="Y93" s="422"/>
      <c r="Z93" s="398"/>
      <c r="AA93" s="422"/>
      <c r="AB93" s="398"/>
      <c r="AC93" s="398"/>
      <c r="AD93" s="398"/>
      <c r="AE93" s="398"/>
      <c r="AF93" s="422"/>
      <c r="AG93" s="398"/>
      <c r="AH93" s="422"/>
      <c r="AI93" s="398"/>
      <c r="AJ93" s="422"/>
      <c r="AK93" s="398"/>
      <c r="AL93" s="422"/>
    </row>
    <row r="94" spans="1:38" s="389" customFormat="1" ht="98.25" customHeight="1" x14ac:dyDescent="0.2">
      <c r="A94" s="399" t="s">
        <v>982</v>
      </c>
      <c r="B94" s="460"/>
      <c r="C94" s="398"/>
      <c r="D94" s="419"/>
      <c r="E94" s="398"/>
      <c r="F94" s="398"/>
      <c r="G94" s="398"/>
      <c r="H94" s="419"/>
      <c r="I94" s="398"/>
      <c r="J94" s="422"/>
      <c r="K94" s="398"/>
      <c r="L94" s="422"/>
      <c r="M94" s="398"/>
      <c r="N94" s="422"/>
      <c r="O94" s="398"/>
      <c r="P94" s="422"/>
      <c r="Q94" s="398">
        <v>810000</v>
      </c>
      <c r="R94" s="422">
        <f t="shared" si="288"/>
        <v>810000</v>
      </c>
      <c r="S94" s="398"/>
      <c r="T94" s="398"/>
      <c r="U94" s="422"/>
      <c r="V94" s="398"/>
      <c r="W94" s="422"/>
      <c r="X94" s="398"/>
      <c r="Y94" s="422"/>
      <c r="Z94" s="398"/>
      <c r="AA94" s="422"/>
      <c r="AB94" s="398"/>
      <c r="AC94" s="398"/>
      <c r="AD94" s="398"/>
      <c r="AE94" s="398"/>
      <c r="AF94" s="422"/>
      <c r="AG94" s="398"/>
      <c r="AH94" s="422"/>
      <c r="AI94" s="398"/>
      <c r="AJ94" s="422"/>
      <c r="AK94" s="398"/>
      <c r="AL94" s="422"/>
    </row>
    <row r="95" spans="1:38" s="389" customFormat="1" ht="19.5" customHeight="1" x14ac:dyDescent="0.2">
      <c r="A95" s="492" t="s">
        <v>460</v>
      </c>
      <c r="B95" s="398"/>
      <c r="C95" s="398"/>
      <c r="D95" s="419"/>
      <c r="E95" s="398"/>
      <c r="F95" s="398"/>
      <c r="G95" s="398"/>
      <c r="H95" s="419"/>
      <c r="I95" s="398"/>
      <c r="J95" s="422"/>
      <c r="K95" s="398"/>
      <c r="L95" s="422"/>
      <c r="M95" s="398"/>
      <c r="N95" s="422"/>
      <c r="O95" s="398"/>
      <c r="P95" s="438">
        <f>SUM(P96)</f>
        <v>0</v>
      </c>
      <c r="Q95" s="438">
        <f>SUM(Q96)</f>
        <v>1100000</v>
      </c>
      <c r="R95" s="438">
        <f t="shared" si="288"/>
        <v>1100000</v>
      </c>
      <c r="S95" s="398"/>
      <c r="T95" s="398"/>
      <c r="U95" s="422"/>
      <c r="V95" s="398"/>
      <c r="W95" s="422"/>
      <c r="X95" s="398"/>
      <c r="Y95" s="422"/>
      <c r="Z95" s="402">
        <f>SUM(Z96)</f>
        <v>3300000</v>
      </c>
      <c r="AA95" s="438">
        <f t="shared" ref="AA95" si="295">Y95+Z95</f>
        <v>3300000</v>
      </c>
      <c r="AB95" s="398"/>
      <c r="AC95" s="398"/>
      <c r="AD95" s="398"/>
      <c r="AE95" s="398"/>
      <c r="AF95" s="422"/>
      <c r="AG95" s="398"/>
      <c r="AH95" s="422"/>
      <c r="AI95" s="398"/>
      <c r="AJ95" s="422"/>
      <c r="AK95" s="398"/>
      <c r="AL95" s="422"/>
    </row>
    <row r="96" spans="1:38" s="389" customFormat="1" ht="34.5" customHeight="1" x14ac:dyDescent="0.2">
      <c r="A96" s="399" t="s">
        <v>983</v>
      </c>
      <c r="B96" s="460"/>
      <c r="C96" s="398"/>
      <c r="D96" s="419"/>
      <c r="E96" s="398"/>
      <c r="F96" s="398"/>
      <c r="G96" s="398"/>
      <c r="H96" s="419"/>
      <c r="I96" s="398"/>
      <c r="J96" s="422"/>
      <c r="K96" s="398"/>
      <c r="L96" s="422"/>
      <c r="M96" s="398"/>
      <c r="N96" s="422"/>
      <c r="O96" s="398"/>
      <c r="P96" s="422"/>
      <c r="Q96" s="398">
        <v>1100000</v>
      </c>
      <c r="R96" s="422">
        <f t="shared" si="288"/>
        <v>1100000</v>
      </c>
      <c r="S96" s="398"/>
      <c r="T96" s="398"/>
      <c r="U96" s="422"/>
      <c r="V96" s="398"/>
      <c r="W96" s="422"/>
      <c r="X96" s="398"/>
      <c r="Y96" s="422"/>
      <c r="Z96" s="398">
        <v>3300000</v>
      </c>
      <c r="AA96" s="422">
        <f t="shared" si="291"/>
        <v>3300000</v>
      </c>
      <c r="AB96" s="398"/>
      <c r="AC96" s="398"/>
      <c r="AD96" s="398"/>
      <c r="AE96" s="398"/>
      <c r="AF96" s="422"/>
      <c r="AG96" s="398"/>
      <c r="AH96" s="422"/>
      <c r="AI96" s="398"/>
      <c r="AJ96" s="422"/>
      <c r="AK96" s="398"/>
      <c r="AL96" s="422"/>
    </row>
    <row r="97" spans="1:38" s="439" customFormat="1" ht="21.75" customHeight="1" x14ac:dyDescent="0.2">
      <c r="A97" s="461" t="s">
        <v>681</v>
      </c>
      <c r="B97" s="402">
        <f>SUM(B98:B100)</f>
        <v>0</v>
      </c>
      <c r="C97" s="402">
        <f>SUM(C98:C100)</f>
        <v>815000</v>
      </c>
      <c r="D97" s="402">
        <f t="shared" ref="D97:AF97" si="296">SUM(D98:D100)</f>
        <v>815000</v>
      </c>
      <c r="E97" s="402">
        <f t="shared" si="296"/>
        <v>0</v>
      </c>
      <c r="F97" s="402">
        <f t="shared" si="296"/>
        <v>0</v>
      </c>
      <c r="G97" s="402">
        <f t="shared" si="296"/>
        <v>0</v>
      </c>
      <c r="H97" s="402">
        <f t="shared" si="296"/>
        <v>815000</v>
      </c>
      <c r="I97" s="402">
        <f t="shared" si="296"/>
        <v>0</v>
      </c>
      <c r="J97" s="402">
        <f t="shared" si="296"/>
        <v>815000</v>
      </c>
      <c r="K97" s="402">
        <f t="shared" ref="K97:L97" si="297">SUM(K98:K100)</f>
        <v>0</v>
      </c>
      <c r="L97" s="402">
        <f t="shared" si="297"/>
        <v>815000</v>
      </c>
      <c r="M97" s="402">
        <f t="shared" ref="M97:N97" si="298">SUM(M98:M100)</f>
        <v>0</v>
      </c>
      <c r="N97" s="402">
        <f t="shared" si="298"/>
        <v>815000</v>
      </c>
      <c r="O97" s="402"/>
      <c r="P97" s="402">
        <f t="shared" ref="P97:R97" si="299">SUM(P98:P100)</f>
        <v>815000</v>
      </c>
      <c r="Q97" s="402">
        <f>SUM(Q100)</f>
        <v>-815000</v>
      </c>
      <c r="R97" s="402">
        <f t="shared" si="299"/>
        <v>0</v>
      </c>
      <c r="S97" s="402">
        <f t="shared" si="296"/>
        <v>0</v>
      </c>
      <c r="T97" s="402">
        <f t="shared" si="296"/>
        <v>0</v>
      </c>
      <c r="U97" s="402">
        <f t="shared" si="296"/>
        <v>0</v>
      </c>
      <c r="V97" s="402">
        <f t="shared" ref="V97:W97" si="300">SUM(V98:V100)</f>
        <v>0</v>
      </c>
      <c r="W97" s="402">
        <f t="shared" si="300"/>
        <v>0</v>
      </c>
      <c r="X97" s="402">
        <f t="shared" ref="X97:Y97" si="301">SUM(X98:X100)</f>
        <v>0</v>
      </c>
      <c r="Y97" s="402">
        <f t="shared" si="301"/>
        <v>0</v>
      </c>
      <c r="Z97" s="402">
        <f t="shared" ref="Z97:AA97" si="302">SUM(Z98:Z100)</f>
        <v>6000000</v>
      </c>
      <c r="AA97" s="402">
        <f t="shared" si="302"/>
        <v>6000000</v>
      </c>
      <c r="AB97" s="402">
        <f t="shared" si="296"/>
        <v>9700000</v>
      </c>
      <c r="AC97" s="402">
        <f t="shared" si="296"/>
        <v>0</v>
      </c>
      <c r="AD97" s="402">
        <f t="shared" si="296"/>
        <v>9700000</v>
      </c>
      <c r="AE97" s="402">
        <f t="shared" si="296"/>
        <v>0</v>
      </c>
      <c r="AF97" s="402">
        <f t="shared" si="296"/>
        <v>9700000</v>
      </c>
      <c r="AG97" s="402">
        <f t="shared" ref="AG97:AH97" si="303">SUM(AG98:AG100)</f>
        <v>0</v>
      </c>
      <c r="AH97" s="402">
        <f t="shared" si="303"/>
        <v>9700000</v>
      </c>
      <c r="AI97" s="402">
        <f t="shared" ref="AI97:AJ97" si="304">SUM(AI98:AI100)</f>
        <v>0</v>
      </c>
      <c r="AJ97" s="402">
        <f t="shared" si="304"/>
        <v>9700000</v>
      </c>
      <c r="AK97" s="402">
        <f t="shared" ref="AK97:AL97" si="305">SUM(AK98:AK100)</f>
        <v>0</v>
      </c>
      <c r="AL97" s="402">
        <f t="shared" si="305"/>
        <v>9700000</v>
      </c>
    </row>
    <row r="98" spans="1:38" s="389" customFormat="1" ht="49.5" hidden="1" customHeight="1" x14ac:dyDescent="0.2">
      <c r="A98" s="399" t="s">
        <v>836</v>
      </c>
      <c r="B98" s="402"/>
      <c r="C98" s="402"/>
      <c r="D98" s="402"/>
      <c r="E98" s="402"/>
      <c r="F98" s="402"/>
      <c r="G98" s="402"/>
      <c r="H98" s="402"/>
      <c r="I98" s="402"/>
      <c r="J98" s="422">
        <f t="shared" si="36"/>
        <v>0</v>
      </c>
      <c r="K98" s="402"/>
      <c r="L98" s="422">
        <f t="shared" ref="L98:L100" si="306">J98+K98</f>
        <v>0</v>
      </c>
      <c r="M98" s="402"/>
      <c r="N98" s="422">
        <f>L98+M98</f>
        <v>0</v>
      </c>
      <c r="O98" s="402"/>
      <c r="P98" s="422">
        <f t="shared" ref="P98:P100" si="307">N98+O98</f>
        <v>0</v>
      </c>
      <c r="Q98" s="402"/>
      <c r="R98" s="422">
        <f t="shared" ref="R98:R100" si="308">P98+Q98</f>
        <v>0</v>
      </c>
      <c r="S98" s="402"/>
      <c r="T98" s="402"/>
      <c r="U98" s="422">
        <f t="shared" si="228"/>
        <v>0</v>
      </c>
      <c r="V98" s="402"/>
      <c r="W98" s="422">
        <f t="shared" ref="W98:W100" si="309">U98+V98</f>
        <v>0</v>
      </c>
      <c r="X98" s="402"/>
      <c r="Y98" s="422">
        <f t="shared" ref="Y98:Y100" si="310">W98+X98</f>
        <v>0</v>
      </c>
      <c r="Z98" s="402"/>
      <c r="AA98" s="422">
        <f t="shared" ref="AA98:AA100" si="311">Y98+Z98</f>
        <v>0</v>
      </c>
      <c r="AB98" s="402"/>
      <c r="AC98" s="402"/>
      <c r="AD98" s="402"/>
      <c r="AE98" s="402"/>
      <c r="AF98" s="422">
        <f t="shared" si="231"/>
        <v>0</v>
      </c>
      <c r="AG98" s="402"/>
      <c r="AH98" s="422">
        <f t="shared" ref="AH98:AH100" si="312">AF98+AG98</f>
        <v>0</v>
      </c>
      <c r="AI98" s="402"/>
      <c r="AJ98" s="422">
        <f t="shared" ref="AJ98:AJ100" si="313">AH98+AI98</f>
        <v>0</v>
      </c>
      <c r="AK98" s="402"/>
      <c r="AL98" s="422">
        <f t="shared" ref="AL98:AL100" si="314">AJ98+AK98</f>
        <v>0</v>
      </c>
    </row>
    <row r="99" spans="1:38" s="389" customFormat="1" ht="80.25" customHeight="1" x14ac:dyDescent="0.2">
      <c r="A99" s="399" t="s">
        <v>984</v>
      </c>
      <c r="B99" s="402"/>
      <c r="C99" s="402"/>
      <c r="D99" s="402"/>
      <c r="E99" s="402"/>
      <c r="F99" s="402"/>
      <c r="G99" s="402"/>
      <c r="H99" s="402"/>
      <c r="I99" s="402"/>
      <c r="J99" s="422"/>
      <c r="K99" s="402"/>
      <c r="L99" s="422"/>
      <c r="M99" s="402"/>
      <c r="N99" s="422"/>
      <c r="O99" s="402"/>
      <c r="P99" s="422"/>
      <c r="Q99" s="402"/>
      <c r="R99" s="422"/>
      <c r="S99" s="402"/>
      <c r="T99" s="402"/>
      <c r="U99" s="422"/>
      <c r="V99" s="402"/>
      <c r="W99" s="422"/>
      <c r="X99" s="402"/>
      <c r="Y99" s="422"/>
      <c r="Z99" s="398">
        <v>6000000</v>
      </c>
      <c r="AA99" s="422">
        <f t="shared" si="311"/>
        <v>6000000</v>
      </c>
      <c r="AB99" s="402"/>
      <c r="AC99" s="402"/>
      <c r="AD99" s="402"/>
      <c r="AE99" s="402"/>
      <c r="AF99" s="422"/>
      <c r="AG99" s="402"/>
      <c r="AH99" s="422"/>
      <c r="AI99" s="402"/>
      <c r="AJ99" s="422"/>
      <c r="AK99" s="402"/>
      <c r="AL99" s="422"/>
    </row>
    <row r="100" spans="1:38" s="389" customFormat="1" ht="50.45" customHeight="1" x14ac:dyDescent="0.2">
      <c r="A100" s="399" t="s">
        <v>760</v>
      </c>
      <c r="B100" s="398"/>
      <c r="C100" s="398">
        <v>815000</v>
      </c>
      <c r="D100" s="419">
        <f t="shared" si="257"/>
        <v>815000</v>
      </c>
      <c r="E100" s="398"/>
      <c r="F100" s="398"/>
      <c r="G100" s="398"/>
      <c r="H100" s="398">
        <f t="shared" ref="H100:H105" si="315">D100+G100</f>
        <v>815000</v>
      </c>
      <c r="I100" s="398"/>
      <c r="J100" s="422">
        <f t="shared" si="36"/>
        <v>815000</v>
      </c>
      <c r="K100" s="398"/>
      <c r="L100" s="422">
        <f t="shared" si="306"/>
        <v>815000</v>
      </c>
      <c r="M100" s="398"/>
      <c r="N100" s="422">
        <f>L100+M100</f>
        <v>815000</v>
      </c>
      <c r="O100" s="398"/>
      <c r="P100" s="422">
        <f t="shared" si="307"/>
        <v>815000</v>
      </c>
      <c r="Q100" s="398">
        <v>-815000</v>
      </c>
      <c r="R100" s="422"/>
      <c r="S100" s="398"/>
      <c r="T100" s="398"/>
      <c r="U100" s="422"/>
      <c r="V100" s="398"/>
      <c r="W100" s="422"/>
      <c r="X100" s="398"/>
      <c r="Y100" s="422"/>
      <c r="Z100" s="398"/>
      <c r="AA100" s="422"/>
      <c r="AB100" s="398">
        <v>9700000</v>
      </c>
      <c r="AC100" s="398"/>
      <c r="AD100" s="398">
        <f>AB100+AC100</f>
        <v>9700000</v>
      </c>
      <c r="AE100" s="398"/>
      <c r="AF100" s="422">
        <f t="shared" si="231"/>
        <v>9700000</v>
      </c>
      <c r="AG100" s="398"/>
      <c r="AH100" s="422">
        <f t="shared" si="312"/>
        <v>9700000</v>
      </c>
      <c r="AI100" s="398"/>
      <c r="AJ100" s="422">
        <f t="shared" si="313"/>
        <v>9700000</v>
      </c>
      <c r="AK100" s="398"/>
      <c r="AL100" s="422">
        <f t="shared" si="314"/>
        <v>9700000</v>
      </c>
    </row>
    <row r="101" spans="1:38" s="439" customFormat="1" ht="49.5" customHeight="1" x14ac:dyDescent="0.2">
      <c r="A101" s="409" t="s">
        <v>701</v>
      </c>
      <c r="B101" s="402">
        <f>SUM(B102)</f>
        <v>4000000</v>
      </c>
      <c r="C101" s="402"/>
      <c r="D101" s="402">
        <f t="shared" si="257"/>
        <v>4000000</v>
      </c>
      <c r="E101" s="402">
        <f>E102</f>
        <v>4000000</v>
      </c>
      <c r="F101" s="402"/>
      <c r="G101" s="402"/>
      <c r="H101" s="402">
        <f>H102</f>
        <v>4000000</v>
      </c>
      <c r="I101" s="402">
        <f>I102</f>
        <v>0</v>
      </c>
      <c r="J101" s="402">
        <f t="shared" ref="J101:AL101" si="316">J102</f>
        <v>4000000</v>
      </c>
      <c r="K101" s="402">
        <f>K102</f>
        <v>0</v>
      </c>
      <c r="L101" s="402">
        <f t="shared" si="316"/>
        <v>4000000</v>
      </c>
      <c r="M101" s="402">
        <f>M102</f>
        <v>0</v>
      </c>
      <c r="N101" s="402">
        <f t="shared" si="316"/>
        <v>4000000</v>
      </c>
      <c r="O101" s="402"/>
      <c r="P101" s="402">
        <f t="shared" si="316"/>
        <v>4000000</v>
      </c>
      <c r="Q101" s="402">
        <f t="shared" si="316"/>
        <v>4000000</v>
      </c>
      <c r="R101" s="402">
        <f t="shared" si="316"/>
        <v>8000000</v>
      </c>
      <c r="S101" s="402">
        <f t="shared" si="316"/>
        <v>4000000</v>
      </c>
      <c r="T101" s="402">
        <f t="shared" si="316"/>
        <v>0</v>
      </c>
      <c r="U101" s="402">
        <f t="shared" si="316"/>
        <v>4000000</v>
      </c>
      <c r="V101" s="402">
        <f t="shared" si="316"/>
        <v>0</v>
      </c>
      <c r="W101" s="402">
        <f t="shared" si="316"/>
        <v>4000000</v>
      </c>
      <c r="X101" s="402">
        <f t="shared" si="316"/>
        <v>0</v>
      </c>
      <c r="Y101" s="402">
        <f t="shared" si="316"/>
        <v>4000000</v>
      </c>
      <c r="Z101" s="402">
        <f t="shared" si="316"/>
        <v>0</v>
      </c>
      <c r="AA101" s="402">
        <f t="shared" si="316"/>
        <v>4000000</v>
      </c>
      <c r="AB101" s="402">
        <f t="shared" si="316"/>
        <v>4000000</v>
      </c>
      <c r="AC101" s="402">
        <f t="shared" si="316"/>
        <v>0</v>
      </c>
      <c r="AD101" s="402">
        <f t="shared" si="316"/>
        <v>4000000</v>
      </c>
      <c r="AE101" s="402">
        <f t="shared" si="316"/>
        <v>0</v>
      </c>
      <c r="AF101" s="402">
        <f t="shared" si="316"/>
        <v>4000000</v>
      </c>
      <c r="AG101" s="402">
        <f t="shared" si="316"/>
        <v>0</v>
      </c>
      <c r="AH101" s="402">
        <f t="shared" si="316"/>
        <v>4000000</v>
      </c>
      <c r="AI101" s="402">
        <f t="shared" si="316"/>
        <v>0</v>
      </c>
      <c r="AJ101" s="402">
        <f t="shared" si="316"/>
        <v>4000000</v>
      </c>
      <c r="AK101" s="402">
        <f t="shared" si="316"/>
        <v>0</v>
      </c>
      <c r="AL101" s="402">
        <f t="shared" si="316"/>
        <v>4000000</v>
      </c>
    </row>
    <row r="102" spans="1:38" s="389" customFormat="1" ht="63" customHeight="1" x14ac:dyDescent="0.2">
      <c r="A102" s="411" t="s">
        <v>742</v>
      </c>
      <c r="B102" s="398">
        <v>4000000</v>
      </c>
      <c r="C102" s="398"/>
      <c r="D102" s="398">
        <f t="shared" si="257"/>
        <v>4000000</v>
      </c>
      <c r="E102" s="398">
        <v>4000000</v>
      </c>
      <c r="F102" s="398"/>
      <c r="G102" s="398"/>
      <c r="H102" s="398">
        <f t="shared" si="315"/>
        <v>4000000</v>
      </c>
      <c r="I102" s="398"/>
      <c r="J102" s="422">
        <f t="shared" si="36"/>
        <v>4000000</v>
      </c>
      <c r="K102" s="398"/>
      <c r="L102" s="422">
        <f t="shared" ref="L102" si="317">J102+K102</f>
        <v>4000000</v>
      </c>
      <c r="M102" s="398"/>
      <c r="N102" s="422">
        <f>L102+M102</f>
        <v>4000000</v>
      </c>
      <c r="O102" s="398"/>
      <c r="P102" s="422">
        <f t="shared" ref="P102" si="318">N102+O102</f>
        <v>4000000</v>
      </c>
      <c r="Q102" s="398">
        <v>4000000</v>
      </c>
      <c r="R102" s="422">
        <f t="shared" ref="R102" si="319">P102+Q102</f>
        <v>8000000</v>
      </c>
      <c r="S102" s="398">
        <f>E102+F102</f>
        <v>4000000</v>
      </c>
      <c r="T102" s="398"/>
      <c r="U102" s="422">
        <f t="shared" si="228"/>
        <v>4000000</v>
      </c>
      <c r="V102" s="398"/>
      <c r="W102" s="422">
        <f t="shared" ref="W102" si="320">U102+V102</f>
        <v>4000000</v>
      </c>
      <c r="X102" s="398"/>
      <c r="Y102" s="422">
        <f t="shared" ref="Y102" si="321">W102+X102</f>
        <v>4000000</v>
      </c>
      <c r="Z102" s="398"/>
      <c r="AA102" s="422">
        <f t="shared" ref="AA102" si="322">Y102+Z102</f>
        <v>4000000</v>
      </c>
      <c r="AB102" s="398">
        <v>4000000</v>
      </c>
      <c r="AC102" s="398"/>
      <c r="AD102" s="398">
        <f>AB102+AC102</f>
        <v>4000000</v>
      </c>
      <c r="AE102" s="398"/>
      <c r="AF102" s="422">
        <f t="shared" si="231"/>
        <v>4000000</v>
      </c>
      <c r="AG102" s="398"/>
      <c r="AH102" s="422">
        <f t="shared" ref="AH102" si="323">AF102+AG102</f>
        <v>4000000</v>
      </c>
      <c r="AI102" s="398"/>
      <c r="AJ102" s="422">
        <f t="shared" ref="AJ102" si="324">AH102+AI102</f>
        <v>4000000</v>
      </c>
      <c r="AK102" s="398"/>
      <c r="AL102" s="422">
        <f t="shared" ref="AL102" si="325">AJ102+AK102</f>
        <v>4000000</v>
      </c>
    </row>
    <row r="103" spans="1:38" s="439" customFormat="1" ht="63.6" customHeight="1" x14ac:dyDescent="0.2">
      <c r="A103" s="403" t="s">
        <v>700</v>
      </c>
      <c r="B103" s="402">
        <f>SUM(B104:B105)</f>
        <v>11800000</v>
      </c>
      <c r="C103" s="402"/>
      <c r="D103" s="402">
        <f t="shared" si="257"/>
        <v>11800000</v>
      </c>
      <c r="E103" s="402"/>
      <c r="F103" s="402"/>
      <c r="G103" s="402"/>
      <c r="H103" s="402">
        <f>H104+H105</f>
        <v>11800000</v>
      </c>
      <c r="I103" s="402">
        <f>I104+I105</f>
        <v>-3411000</v>
      </c>
      <c r="J103" s="402">
        <f t="shared" ref="J103:AF103" si="326">J104+J105</f>
        <v>8389000</v>
      </c>
      <c r="K103" s="402">
        <f>K104+K105</f>
        <v>0</v>
      </c>
      <c r="L103" s="402">
        <f t="shared" ref="L103:N103" si="327">L104+L105</f>
        <v>8389000</v>
      </c>
      <c r="M103" s="402">
        <f>M104+M105</f>
        <v>0</v>
      </c>
      <c r="N103" s="402">
        <f t="shared" si="327"/>
        <v>8389000</v>
      </c>
      <c r="O103" s="402"/>
      <c r="P103" s="402">
        <f t="shared" ref="P103:R103" si="328">P104+P105</f>
        <v>8389000</v>
      </c>
      <c r="Q103" s="402">
        <f t="shared" si="328"/>
        <v>-761077</v>
      </c>
      <c r="R103" s="402">
        <f t="shared" si="328"/>
        <v>7627923</v>
      </c>
      <c r="S103" s="402">
        <f t="shared" si="326"/>
        <v>0</v>
      </c>
      <c r="T103" s="402">
        <f t="shared" si="326"/>
        <v>0</v>
      </c>
      <c r="U103" s="402">
        <f t="shared" si="326"/>
        <v>0</v>
      </c>
      <c r="V103" s="402">
        <f t="shared" ref="V103:W103" si="329">V104+V105</f>
        <v>0</v>
      </c>
      <c r="W103" s="402">
        <f t="shared" si="329"/>
        <v>0</v>
      </c>
      <c r="X103" s="402">
        <f t="shared" ref="X103:Y103" si="330">X104+X105</f>
        <v>0</v>
      </c>
      <c r="Y103" s="402">
        <f t="shared" si="330"/>
        <v>0</v>
      </c>
      <c r="Z103" s="402">
        <f t="shared" ref="Z103:AA103" si="331">Z104+Z105</f>
        <v>0</v>
      </c>
      <c r="AA103" s="402">
        <f t="shared" si="331"/>
        <v>0</v>
      </c>
      <c r="AB103" s="402">
        <f t="shared" si="326"/>
        <v>0</v>
      </c>
      <c r="AC103" s="402">
        <f t="shared" si="326"/>
        <v>0</v>
      </c>
      <c r="AD103" s="402">
        <f t="shared" si="326"/>
        <v>0</v>
      </c>
      <c r="AE103" s="402">
        <f t="shared" si="326"/>
        <v>0</v>
      </c>
      <c r="AF103" s="402">
        <f t="shared" si="326"/>
        <v>0</v>
      </c>
      <c r="AG103" s="402">
        <f t="shared" ref="AG103:AH103" si="332">AG104+AG105</f>
        <v>0</v>
      </c>
      <c r="AH103" s="402">
        <f t="shared" si="332"/>
        <v>0</v>
      </c>
      <c r="AI103" s="402">
        <f t="shared" ref="AI103:AJ103" si="333">AI104+AI105</f>
        <v>0</v>
      </c>
      <c r="AJ103" s="402">
        <f t="shared" si="333"/>
        <v>0</v>
      </c>
      <c r="AK103" s="402">
        <f t="shared" ref="AK103:AL103" si="334">AK104+AK105</f>
        <v>0</v>
      </c>
      <c r="AL103" s="402">
        <f t="shared" si="334"/>
        <v>0</v>
      </c>
    </row>
    <row r="104" spans="1:38" s="389" customFormat="1" ht="51" hidden="1" customHeight="1" x14ac:dyDescent="0.2">
      <c r="A104" s="405" t="s">
        <v>708</v>
      </c>
      <c r="B104" s="398">
        <v>5400000</v>
      </c>
      <c r="C104" s="398"/>
      <c r="D104" s="398">
        <f t="shared" si="257"/>
        <v>5400000</v>
      </c>
      <c r="E104" s="398"/>
      <c r="F104" s="398"/>
      <c r="G104" s="398"/>
      <c r="H104" s="398">
        <f t="shared" si="315"/>
        <v>5400000</v>
      </c>
      <c r="I104" s="398">
        <v>-3411000</v>
      </c>
      <c r="J104" s="422">
        <f t="shared" si="36"/>
        <v>1989000</v>
      </c>
      <c r="K104" s="398"/>
      <c r="L104" s="422">
        <f t="shared" ref="L104:L105" si="335">J104+K104</f>
        <v>1989000</v>
      </c>
      <c r="M104" s="398"/>
      <c r="N104" s="422">
        <f>L104+M104</f>
        <v>1989000</v>
      </c>
      <c r="O104" s="398"/>
      <c r="P104" s="422">
        <f t="shared" ref="P104:P105" si="336">N104+O104</f>
        <v>1989000</v>
      </c>
      <c r="Q104" s="398"/>
      <c r="R104" s="422">
        <f t="shared" ref="R104:R105" si="337">P104+Q104</f>
        <v>1989000</v>
      </c>
      <c r="S104" s="398"/>
      <c r="T104" s="398"/>
      <c r="U104" s="422">
        <f t="shared" si="228"/>
        <v>0</v>
      </c>
      <c r="V104" s="398"/>
      <c r="W104" s="422">
        <f t="shared" ref="W104:W105" si="338">U104+V104</f>
        <v>0</v>
      </c>
      <c r="X104" s="398"/>
      <c r="Y104" s="422">
        <f t="shared" ref="Y104:Y105" si="339">W104+X104</f>
        <v>0</v>
      </c>
      <c r="Z104" s="398"/>
      <c r="AA104" s="422">
        <f t="shared" ref="AA104:AA105" si="340">Y104+Z104</f>
        <v>0</v>
      </c>
      <c r="AB104" s="398"/>
      <c r="AC104" s="398"/>
      <c r="AD104" s="398"/>
      <c r="AE104" s="398"/>
      <c r="AF104" s="422">
        <f t="shared" si="231"/>
        <v>0</v>
      </c>
      <c r="AG104" s="398"/>
      <c r="AH104" s="422">
        <f t="shared" ref="AH104:AH105" si="341">AF104+AG104</f>
        <v>0</v>
      </c>
      <c r="AI104" s="398"/>
      <c r="AJ104" s="422">
        <f t="shared" ref="AJ104:AJ105" si="342">AH104+AI104</f>
        <v>0</v>
      </c>
      <c r="AK104" s="398"/>
      <c r="AL104" s="422">
        <f t="shared" ref="AL104:AL105" si="343">AJ104+AK104</f>
        <v>0</v>
      </c>
    </row>
    <row r="105" spans="1:38" s="389" customFormat="1" ht="51.75" customHeight="1" x14ac:dyDescent="0.2">
      <c r="A105" s="405" t="s">
        <v>709</v>
      </c>
      <c r="B105" s="398">
        <v>6400000</v>
      </c>
      <c r="C105" s="398"/>
      <c r="D105" s="398">
        <f t="shared" ref="D105:D106" si="344">B105+C105</f>
        <v>6400000</v>
      </c>
      <c r="E105" s="398"/>
      <c r="F105" s="398"/>
      <c r="G105" s="398"/>
      <c r="H105" s="398">
        <f t="shared" si="315"/>
        <v>6400000</v>
      </c>
      <c r="I105" s="398"/>
      <c r="J105" s="422">
        <f t="shared" si="36"/>
        <v>6400000</v>
      </c>
      <c r="K105" s="398"/>
      <c r="L105" s="422">
        <f t="shared" si="335"/>
        <v>6400000</v>
      </c>
      <c r="M105" s="398"/>
      <c r="N105" s="422">
        <f>L105+M105</f>
        <v>6400000</v>
      </c>
      <c r="O105" s="398"/>
      <c r="P105" s="422">
        <f t="shared" si="336"/>
        <v>6400000</v>
      </c>
      <c r="Q105" s="398">
        <v>-761077</v>
      </c>
      <c r="R105" s="422">
        <f t="shared" si="337"/>
        <v>5638923</v>
      </c>
      <c r="S105" s="398"/>
      <c r="T105" s="398"/>
      <c r="U105" s="422">
        <f t="shared" si="228"/>
        <v>0</v>
      </c>
      <c r="V105" s="398"/>
      <c r="W105" s="422">
        <f t="shared" si="338"/>
        <v>0</v>
      </c>
      <c r="X105" s="398"/>
      <c r="Y105" s="422"/>
      <c r="Z105" s="398"/>
      <c r="AA105" s="422"/>
      <c r="AB105" s="398"/>
      <c r="AC105" s="398"/>
      <c r="AD105" s="398"/>
      <c r="AE105" s="398"/>
      <c r="AF105" s="422"/>
      <c r="AG105" s="398"/>
      <c r="AH105" s="422"/>
      <c r="AI105" s="398"/>
      <c r="AJ105" s="422"/>
      <c r="AK105" s="398"/>
      <c r="AL105" s="422"/>
    </row>
    <row r="106" spans="1:38" s="389" customFormat="1" ht="80.25" customHeight="1" x14ac:dyDescent="0.2">
      <c r="A106" s="403" t="s">
        <v>686</v>
      </c>
      <c r="B106" s="416">
        <f>B107+B109+B110+B111+B112+B113+B114+B115+B116+B117</f>
        <v>358140000</v>
      </c>
      <c r="C106" s="416"/>
      <c r="D106" s="402">
        <f t="shared" si="344"/>
        <v>358140000</v>
      </c>
      <c r="E106" s="416">
        <f>E107+E109+E110+E111+E112+E113+E114+E115+E116+E117</f>
        <v>377500000</v>
      </c>
      <c r="F106" s="416">
        <f>F107+F109+F110+F111+F112+F113+F114+F115+F116+F117</f>
        <v>-84000000</v>
      </c>
      <c r="G106" s="416">
        <f>SUM(G107:G117)</f>
        <v>42376700</v>
      </c>
      <c r="H106" s="416">
        <f t="shared" ref="H106:AF106" si="345">SUM(H107:H117)</f>
        <v>400516700</v>
      </c>
      <c r="I106" s="416">
        <f t="shared" si="345"/>
        <v>0</v>
      </c>
      <c r="J106" s="416">
        <f t="shared" si="345"/>
        <v>400516700</v>
      </c>
      <c r="K106" s="416">
        <f>SUM(K107:K118)</f>
        <v>40062000</v>
      </c>
      <c r="L106" s="416">
        <f>SUM(L107:L118)</f>
        <v>440578700</v>
      </c>
      <c r="M106" s="416">
        <f>SUM(M107:M118)</f>
        <v>0</v>
      </c>
      <c r="N106" s="416">
        <f>SUM(N107:N118)</f>
        <v>440578700</v>
      </c>
      <c r="O106" s="416"/>
      <c r="P106" s="416">
        <f>SUM(P107:P118)</f>
        <v>440578700</v>
      </c>
      <c r="Q106" s="416">
        <f>SUM(Q107:Q118)</f>
        <v>-211631272</v>
      </c>
      <c r="R106" s="416">
        <f>SUM(R107:R118)</f>
        <v>228947428</v>
      </c>
      <c r="S106" s="416">
        <f t="shared" si="345"/>
        <v>293500000</v>
      </c>
      <c r="T106" s="416">
        <f t="shared" si="345"/>
        <v>0</v>
      </c>
      <c r="U106" s="416">
        <f t="shared" si="345"/>
        <v>293500000</v>
      </c>
      <c r="V106" s="416">
        <f t="shared" ref="V106:W106" si="346">SUM(V107:V117)</f>
        <v>0</v>
      </c>
      <c r="W106" s="416">
        <f t="shared" si="346"/>
        <v>293500000</v>
      </c>
      <c r="X106" s="416">
        <f t="shared" ref="X106:Y106" si="347">SUM(X107:X117)</f>
        <v>0</v>
      </c>
      <c r="Y106" s="416">
        <f t="shared" si="347"/>
        <v>293500000</v>
      </c>
      <c r="Z106" s="416">
        <f t="shared" ref="Z106:AA106" si="348">SUM(Z107:Z117)</f>
        <v>0</v>
      </c>
      <c r="AA106" s="416">
        <f t="shared" si="348"/>
        <v>293500000</v>
      </c>
      <c r="AB106" s="416">
        <f t="shared" si="345"/>
        <v>113631000</v>
      </c>
      <c r="AC106" s="416">
        <f t="shared" si="345"/>
        <v>0</v>
      </c>
      <c r="AD106" s="416">
        <f t="shared" si="345"/>
        <v>113631000</v>
      </c>
      <c r="AE106" s="416">
        <f t="shared" si="345"/>
        <v>0</v>
      </c>
      <c r="AF106" s="416">
        <f t="shared" si="345"/>
        <v>113631000</v>
      </c>
      <c r="AG106" s="416">
        <f t="shared" ref="AG106:AH106" si="349">SUM(AG107:AG117)</f>
        <v>0</v>
      </c>
      <c r="AH106" s="416">
        <f t="shared" si="349"/>
        <v>113631000</v>
      </c>
      <c r="AI106" s="416">
        <f t="shared" ref="AI106:AJ106" si="350">SUM(AI107:AI117)</f>
        <v>0</v>
      </c>
      <c r="AJ106" s="416">
        <f t="shared" si="350"/>
        <v>68631000</v>
      </c>
      <c r="AK106" s="416">
        <f t="shared" ref="AK106:AL106" si="351">SUM(AK107:AK117)</f>
        <v>0</v>
      </c>
      <c r="AL106" s="416">
        <f t="shared" si="351"/>
        <v>68631000</v>
      </c>
    </row>
    <row r="107" spans="1:38" s="389" customFormat="1" ht="48" hidden="1" customHeight="1" x14ac:dyDescent="0.2">
      <c r="A107" s="405" t="s">
        <v>778</v>
      </c>
      <c r="B107" s="398"/>
      <c r="C107" s="398"/>
      <c r="D107" s="398"/>
      <c r="E107" s="398">
        <v>84000000</v>
      </c>
      <c r="F107" s="398">
        <v>-84000000</v>
      </c>
      <c r="G107" s="398"/>
      <c r="H107" s="398"/>
      <c r="I107" s="398"/>
      <c r="J107" s="422">
        <f t="shared" si="36"/>
        <v>0</v>
      </c>
      <c r="K107" s="398"/>
      <c r="L107" s="422">
        <f t="shared" ref="L107:L118" si="352">J107+K107</f>
        <v>0</v>
      </c>
      <c r="M107" s="398"/>
      <c r="N107" s="422">
        <f t="shared" ref="N107:N118" si="353">L107+M107</f>
        <v>0</v>
      </c>
      <c r="O107" s="398"/>
      <c r="P107" s="422">
        <f t="shared" ref="P107:P118" si="354">N107+O107</f>
        <v>0</v>
      </c>
      <c r="Q107" s="398"/>
      <c r="R107" s="422">
        <f t="shared" ref="R107:R118" si="355">P107+Q107</f>
        <v>0</v>
      </c>
      <c r="S107" s="398"/>
      <c r="T107" s="398"/>
      <c r="U107" s="422">
        <f t="shared" ref="U107:U118" si="356">S107+T107</f>
        <v>0</v>
      </c>
      <c r="V107" s="398"/>
      <c r="W107" s="422">
        <f t="shared" ref="W107:W118" si="357">U107+V107</f>
        <v>0</v>
      </c>
      <c r="X107" s="398"/>
      <c r="Y107" s="422">
        <f t="shared" ref="Y107:Y118" si="358">W107+X107</f>
        <v>0</v>
      </c>
      <c r="Z107" s="398"/>
      <c r="AA107" s="422">
        <f t="shared" ref="AA107:AA118" si="359">Y107+Z107</f>
        <v>0</v>
      </c>
      <c r="AB107" s="398"/>
      <c r="AC107" s="398"/>
      <c r="AD107" s="398"/>
      <c r="AE107" s="398"/>
      <c r="AF107" s="422">
        <f t="shared" ref="AF107:AF118" si="360">AD107+AE107</f>
        <v>0</v>
      </c>
      <c r="AG107" s="398"/>
      <c r="AH107" s="422">
        <f t="shared" ref="AH107:AH118" si="361">AF107+AG107</f>
        <v>0</v>
      </c>
      <c r="AI107" s="398"/>
      <c r="AJ107" s="422">
        <f t="shared" ref="AJ107:AJ118" si="362">AH107+AI107</f>
        <v>0</v>
      </c>
      <c r="AK107" s="398"/>
      <c r="AL107" s="422">
        <f t="shared" ref="AL107:AL118" si="363">AJ107+AK107</f>
        <v>0</v>
      </c>
    </row>
    <row r="108" spans="1:38" s="389" customFormat="1" ht="50.25" hidden="1" customHeight="1" x14ac:dyDescent="0.2">
      <c r="A108" s="405" t="s">
        <v>865</v>
      </c>
      <c r="B108" s="398"/>
      <c r="C108" s="398"/>
      <c r="D108" s="398"/>
      <c r="E108" s="398"/>
      <c r="F108" s="398"/>
      <c r="G108" s="398">
        <v>42376700</v>
      </c>
      <c r="H108" s="398">
        <f t="shared" ref="H108:H113" si="364">D108+G108</f>
        <v>42376700</v>
      </c>
      <c r="I108" s="398"/>
      <c r="J108" s="422">
        <f t="shared" ref="J108:J182" si="365">H108+I108</f>
        <v>42376700</v>
      </c>
      <c r="K108" s="398"/>
      <c r="L108" s="422">
        <f t="shared" si="352"/>
        <v>42376700</v>
      </c>
      <c r="M108" s="398"/>
      <c r="N108" s="422">
        <f t="shared" si="353"/>
        <v>42376700</v>
      </c>
      <c r="O108" s="398"/>
      <c r="P108" s="422">
        <f t="shared" si="354"/>
        <v>42376700</v>
      </c>
      <c r="Q108" s="398"/>
      <c r="R108" s="422">
        <f t="shared" si="355"/>
        <v>42376700</v>
      </c>
      <c r="S108" s="398"/>
      <c r="T108" s="398"/>
      <c r="U108" s="422">
        <f t="shared" si="356"/>
        <v>0</v>
      </c>
      <c r="V108" s="398"/>
      <c r="W108" s="422">
        <f t="shared" si="357"/>
        <v>0</v>
      </c>
      <c r="X108" s="398"/>
      <c r="Y108" s="422">
        <f t="shared" si="358"/>
        <v>0</v>
      </c>
      <c r="Z108" s="398"/>
      <c r="AA108" s="422">
        <f t="shared" si="359"/>
        <v>0</v>
      </c>
      <c r="AB108" s="398"/>
      <c r="AC108" s="398"/>
      <c r="AD108" s="398"/>
      <c r="AE108" s="398"/>
      <c r="AF108" s="422">
        <f t="shared" si="360"/>
        <v>0</v>
      </c>
      <c r="AG108" s="398"/>
      <c r="AH108" s="422">
        <f t="shared" si="361"/>
        <v>0</v>
      </c>
      <c r="AI108" s="398"/>
      <c r="AJ108" s="422">
        <f t="shared" si="362"/>
        <v>0</v>
      </c>
      <c r="AK108" s="398"/>
      <c r="AL108" s="422">
        <f t="shared" si="363"/>
        <v>0</v>
      </c>
    </row>
    <row r="109" spans="1:38" s="389" customFormat="1" ht="34.15" customHeight="1" x14ac:dyDescent="0.2">
      <c r="A109" s="405" t="s">
        <v>863</v>
      </c>
      <c r="B109" s="398">
        <v>30000000</v>
      </c>
      <c r="C109" s="398"/>
      <c r="D109" s="398">
        <f t="shared" ref="D109:D117" si="366">B109+C109</f>
        <v>30000000</v>
      </c>
      <c r="E109" s="398">
        <v>30000000</v>
      </c>
      <c r="F109" s="398"/>
      <c r="G109" s="398"/>
      <c r="H109" s="398">
        <f t="shared" si="364"/>
        <v>30000000</v>
      </c>
      <c r="I109" s="398"/>
      <c r="J109" s="422">
        <f t="shared" si="365"/>
        <v>30000000</v>
      </c>
      <c r="K109" s="398"/>
      <c r="L109" s="422">
        <f t="shared" si="352"/>
        <v>30000000</v>
      </c>
      <c r="M109" s="398"/>
      <c r="N109" s="422">
        <f t="shared" si="353"/>
        <v>30000000</v>
      </c>
      <c r="O109" s="398"/>
      <c r="P109" s="422">
        <f t="shared" si="354"/>
        <v>30000000</v>
      </c>
      <c r="Q109" s="398">
        <v>-18841480</v>
      </c>
      <c r="R109" s="422">
        <f t="shared" si="355"/>
        <v>11158520</v>
      </c>
      <c r="S109" s="398">
        <f>E109+F109</f>
        <v>30000000</v>
      </c>
      <c r="T109" s="398"/>
      <c r="U109" s="422">
        <f t="shared" si="356"/>
        <v>30000000</v>
      </c>
      <c r="V109" s="398"/>
      <c r="W109" s="422">
        <f t="shared" si="357"/>
        <v>30000000</v>
      </c>
      <c r="X109" s="398"/>
      <c r="Y109" s="422">
        <f t="shared" si="358"/>
        <v>30000000</v>
      </c>
      <c r="Z109" s="398"/>
      <c r="AA109" s="422">
        <f t="shared" si="359"/>
        <v>30000000</v>
      </c>
      <c r="AB109" s="398"/>
      <c r="AC109" s="398"/>
      <c r="AD109" s="398"/>
      <c r="AE109" s="398"/>
      <c r="AF109" s="422">
        <f t="shared" si="360"/>
        <v>0</v>
      </c>
      <c r="AG109" s="398"/>
      <c r="AH109" s="422">
        <f t="shared" si="361"/>
        <v>0</v>
      </c>
      <c r="AI109" s="398"/>
      <c r="AJ109" s="422"/>
      <c r="AK109" s="398"/>
      <c r="AL109" s="422"/>
    </row>
    <row r="110" spans="1:38" s="389" customFormat="1" ht="34.5" customHeight="1" x14ac:dyDescent="0.2">
      <c r="A110" s="405" t="s">
        <v>864</v>
      </c>
      <c r="B110" s="398">
        <v>65000000</v>
      </c>
      <c r="C110" s="398"/>
      <c r="D110" s="398">
        <f t="shared" si="366"/>
        <v>65000000</v>
      </c>
      <c r="E110" s="398"/>
      <c r="F110" s="398"/>
      <c r="G110" s="398"/>
      <c r="H110" s="398">
        <f t="shared" si="364"/>
        <v>65000000</v>
      </c>
      <c r="I110" s="398"/>
      <c r="J110" s="422">
        <f t="shared" si="365"/>
        <v>65000000</v>
      </c>
      <c r="K110" s="398"/>
      <c r="L110" s="422">
        <f t="shared" si="352"/>
        <v>65000000</v>
      </c>
      <c r="M110" s="398"/>
      <c r="N110" s="422">
        <f t="shared" si="353"/>
        <v>65000000</v>
      </c>
      <c r="O110" s="398"/>
      <c r="P110" s="422">
        <f t="shared" si="354"/>
        <v>65000000</v>
      </c>
      <c r="Q110" s="398">
        <v>-53130160</v>
      </c>
      <c r="R110" s="422">
        <f t="shared" si="355"/>
        <v>11869840</v>
      </c>
      <c r="S110" s="398"/>
      <c r="T110" s="398"/>
      <c r="U110" s="422">
        <f t="shared" si="356"/>
        <v>0</v>
      </c>
      <c r="V110" s="398"/>
      <c r="W110" s="422">
        <f t="shared" si="357"/>
        <v>0</v>
      </c>
      <c r="X110" s="398"/>
      <c r="Y110" s="422"/>
      <c r="Z110" s="398"/>
      <c r="AA110" s="422"/>
      <c r="AB110" s="398"/>
      <c r="AC110" s="398"/>
      <c r="AD110" s="398"/>
      <c r="AE110" s="398"/>
      <c r="AF110" s="422"/>
      <c r="AG110" s="398"/>
      <c r="AH110" s="422"/>
      <c r="AI110" s="398"/>
      <c r="AJ110" s="422"/>
      <c r="AK110" s="398"/>
      <c r="AL110" s="422"/>
    </row>
    <row r="111" spans="1:38" s="389" customFormat="1" ht="63" customHeight="1" x14ac:dyDescent="0.2">
      <c r="A111" s="405" t="s">
        <v>779</v>
      </c>
      <c r="B111" s="398">
        <v>70000000</v>
      </c>
      <c r="C111" s="398"/>
      <c r="D111" s="398">
        <f t="shared" si="366"/>
        <v>70000000</v>
      </c>
      <c r="E111" s="398"/>
      <c r="F111" s="398"/>
      <c r="G111" s="398"/>
      <c r="H111" s="398">
        <f t="shared" si="364"/>
        <v>70000000</v>
      </c>
      <c r="I111" s="398"/>
      <c r="J111" s="422">
        <f t="shared" si="365"/>
        <v>70000000</v>
      </c>
      <c r="K111" s="398"/>
      <c r="L111" s="422">
        <f t="shared" si="352"/>
        <v>70000000</v>
      </c>
      <c r="M111" s="398"/>
      <c r="N111" s="422">
        <f t="shared" si="353"/>
        <v>70000000</v>
      </c>
      <c r="O111" s="398"/>
      <c r="P111" s="422">
        <f t="shared" si="354"/>
        <v>70000000</v>
      </c>
      <c r="Q111" s="398">
        <v>-28303632</v>
      </c>
      <c r="R111" s="422">
        <f t="shared" si="355"/>
        <v>41696368</v>
      </c>
      <c r="S111" s="398"/>
      <c r="T111" s="398"/>
      <c r="U111" s="422">
        <f t="shared" si="356"/>
        <v>0</v>
      </c>
      <c r="V111" s="398"/>
      <c r="W111" s="422">
        <f t="shared" si="357"/>
        <v>0</v>
      </c>
      <c r="X111" s="398"/>
      <c r="Y111" s="422"/>
      <c r="Z111" s="398"/>
      <c r="AA111" s="422"/>
      <c r="AB111" s="398"/>
      <c r="AC111" s="398"/>
      <c r="AD111" s="398"/>
      <c r="AE111" s="398"/>
      <c r="AF111" s="422"/>
      <c r="AG111" s="398"/>
      <c r="AH111" s="422"/>
      <c r="AI111" s="398"/>
      <c r="AJ111" s="422"/>
      <c r="AK111" s="398"/>
      <c r="AL111" s="422"/>
    </row>
    <row r="112" spans="1:38" s="389" customFormat="1" ht="31.5" customHeight="1" x14ac:dyDescent="0.2">
      <c r="A112" s="405" t="s">
        <v>780</v>
      </c>
      <c r="B112" s="398">
        <v>28000000</v>
      </c>
      <c r="C112" s="398"/>
      <c r="D112" s="398">
        <f t="shared" si="366"/>
        <v>28000000</v>
      </c>
      <c r="E112" s="398">
        <v>74000000</v>
      </c>
      <c r="F112" s="398"/>
      <c r="G112" s="398"/>
      <c r="H112" s="398">
        <f t="shared" si="364"/>
        <v>28000000</v>
      </c>
      <c r="I112" s="398"/>
      <c r="J112" s="422">
        <f t="shared" si="365"/>
        <v>28000000</v>
      </c>
      <c r="K112" s="398"/>
      <c r="L112" s="422">
        <f t="shared" si="352"/>
        <v>28000000</v>
      </c>
      <c r="M112" s="398"/>
      <c r="N112" s="422">
        <f t="shared" si="353"/>
        <v>28000000</v>
      </c>
      <c r="O112" s="398"/>
      <c r="P112" s="422">
        <f t="shared" si="354"/>
        <v>28000000</v>
      </c>
      <c r="Q112" s="398">
        <v>-22900000</v>
      </c>
      <c r="R112" s="422">
        <f t="shared" si="355"/>
        <v>5100000</v>
      </c>
      <c r="S112" s="398">
        <f>E112+F112</f>
        <v>74000000</v>
      </c>
      <c r="T112" s="398"/>
      <c r="U112" s="422">
        <f t="shared" si="356"/>
        <v>74000000</v>
      </c>
      <c r="V112" s="398"/>
      <c r="W112" s="422">
        <f t="shared" si="357"/>
        <v>74000000</v>
      </c>
      <c r="X112" s="398"/>
      <c r="Y112" s="422">
        <f t="shared" si="358"/>
        <v>74000000</v>
      </c>
      <c r="Z112" s="398"/>
      <c r="AA112" s="422">
        <f t="shared" si="359"/>
        <v>74000000</v>
      </c>
      <c r="AB112" s="398">
        <v>68631000</v>
      </c>
      <c r="AC112" s="398"/>
      <c r="AD112" s="398">
        <f>AB112+AC112</f>
        <v>68631000</v>
      </c>
      <c r="AE112" s="398"/>
      <c r="AF112" s="422">
        <f t="shared" si="360"/>
        <v>68631000</v>
      </c>
      <c r="AG112" s="398"/>
      <c r="AH112" s="422">
        <f t="shared" si="361"/>
        <v>68631000</v>
      </c>
      <c r="AI112" s="398"/>
      <c r="AJ112" s="422">
        <f t="shared" si="362"/>
        <v>68631000</v>
      </c>
      <c r="AK112" s="398"/>
      <c r="AL112" s="422">
        <f t="shared" si="363"/>
        <v>68631000</v>
      </c>
    </row>
    <row r="113" spans="1:38" s="389" customFormat="1" ht="33.75" customHeight="1" x14ac:dyDescent="0.2">
      <c r="A113" s="405" t="s">
        <v>781</v>
      </c>
      <c r="B113" s="398">
        <v>35000000</v>
      </c>
      <c r="C113" s="398"/>
      <c r="D113" s="398">
        <f t="shared" si="366"/>
        <v>35000000</v>
      </c>
      <c r="E113" s="398">
        <v>35000000</v>
      </c>
      <c r="F113" s="398"/>
      <c r="G113" s="398"/>
      <c r="H113" s="398">
        <f t="shared" si="364"/>
        <v>35000000</v>
      </c>
      <c r="I113" s="398"/>
      <c r="J113" s="422">
        <f t="shared" si="365"/>
        <v>35000000</v>
      </c>
      <c r="K113" s="398"/>
      <c r="L113" s="422">
        <f t="shared" si="352"/>
        <v>35000000</v>
      </c>
      <c r="M113" s="398"/>
      <c r="N113" s="422">
        <f t="shared" si="353"/>
        <v>35000000</v>
      </c>
      <c r="O113" s="398"/>
      <c r="P113" s="422">
        <f t="shared" si="354"/>
        <v>35000000</v>
      </c>
      <c r="Q113" s="398">
        <v>-28900000</v>
      </c>
      <c r="R113" s="422">
        <f t="shared" si="355"/>
        <v>6100000</v>
      </c>
      <c r="S113" s="398">
        <f>E113+F113</f>
        <v>35000000</v>
      </c>
      <c r="T113" s="398"/>
      <c r="U113" s="422">
        <f t="shared" si="356"/>
        <v>35000000</v>
      </c>
      <c r="V113" s="398"/>
      <c r="W113" s="422">
        <f t="shared" si="357"/>
        <v>35000000</v>
      </c>
      <c r="X113" s="398"/>
      <c r="Y113" s="422">
        <f t="shared" si="358"/>
        <v>35000000</v>
      </c>
      <c r="Z113" s="398"/>
      <c r="AA113" s="422">
        <f t="shared" si="359"/>
        <v>35000000</v>
      </c>
      <c r="AB113" s="398"/>
      <c r="AC113" s="398"/>
      <c r="AD113" s="398"/>
      <c r="AE113" s="398"/>
      <c r="AF113" s="422">
        <f t="shared" si="360"/>
        <v>0</v>
      </c>
      <c r="AG113" s="398"/>
      <c r="AH113" s="422">
        <f t="shared" si="361"/>
        <v>0</v>
      </c>
      <c r="AI113" s="398"/>
      <c r="AJ113" s="422"/>
      <c r="AK113" s="398"/>
      <c r="AL113" s="422"/>
    </row>
    <row r="114" spans="1:38" s="389" customFormat="1" ht="21" hidden="1" customHeight="1" x14ac:dyDescent="0.2">
      <c r="A114" s="405" t="s">
        <v>896</v>
      </c>
      <c r="B114" s="398"/>
      <c r="C114" s="398"/>
      <c r="D114" s="398"/>
      <c r="E114" s="398">
        <v>45000000</v>
      </c>
      <c r="F114" s="398"/>
      <c r="G114" s="398"/>
      <c r="H114" s="398"/>
      <c r="I114" s="398"/>
      <c r="J114" s="422">
        <f t="shared" si="365"/>
        <v>0</v>
      </c>
      <c r="K114" s="398"/>
      <c r="L114" s="422">
        <f t="shared" si="352"/>
        <v>0</v>
      </c>
      <c r="M114" s="398"/>
      <c r="N114" s="422">
        <f t="shared" si="353"/>
        <v>0</v>
      </c>
      <c r="O114" s="398"/>
      <c r="P114" s="422">
        <f t="shared" si="354"/>
        <v>0</v>
      </c>
      <c r="Q114" s="398"/>
      <c r="R114" s="422">
        <f t="shared" si="355"/>
        <v>0</v>
      </c>
      <c r="S114" s="398">
        <f>E114+F114</f>
        <v>45000000</v>
      </c>
      <c r="T114" s="398"/>
      <c r="U114" s="422">
        <f t="shared" si="356"/>
        <v>45000000</v>
      </c>
      <c r="V114" s="398"/>
      <c r="W114" s="422">
        <f t="shared" si="357"/>
        <v>45000000</v>
      </c>
      <c r="X114" s="398"/>
      <c r="Y114" s="422">
        <f t="shared" si="358"/>
        <v>45000000</v>
      </c>
      <c r="Z114" s="398"/>
      <c r="AA114" s="422">
        <f t="shared" si="359"/>
        <v>45000000</v>
      </c>
      <c r="AB114" s="398">
        <v>45000000</v>
      </c>
      <c r="AC114" s="398"/>
      <c r="AD114" s="398">
        <f>AB114+AC114</f>
        <v>45000000</v>
      </c>
      <c r="AE114" s="398"/>
      <c r="AF114" s="422">
        <f t="shared" si="360"/>
        <v>45000000</v>
      </c>
      <c r="AG114" s="398"/>
      <c r="AH114" s="422">
        <f t="shared" si="361"/>
        <v>45000000</v>
      </c>
      <c r="AI114" s="398"/>
      <c r="AJ114" s="422"/>
      <c r="AK114" s="398"/>
      <c r="AL114" s="422"/>
    </row>
    <row r="115" spans="1:38" s="389" customFormat="1" ht="67.5" hidden="1" customHeight="1" x14ac:dyDescent="0.2">
      <c r="A115" s="405" t="s">
        <v>956</v>
      </c>
      <c r="B115" s="398">
        <v>52140000</v>
      </c>
      <c r="C115" s="398"/>
      <c r="D115" s="398">
        <f>B115+C115</f>
        <v>52140000</v>
      </c>
      <c r="E115" s="398"/>
      <c r="F115" s="398"/>
      <c r="G115" s="398"/>
      <c r="H115" s="398">
        <f>D115+G115</f>
        <v>52140000</v>
      </c>
      <c r="I115" s="398"/>
      <c r="J115" s="422">
        <f t="shared" si="365"/>
        <v>52140000</v>
      </c>
      <c r="K115" s="398"/>
      <c r="L115" s="422">
        <f t="shared" si="352"/>
        <v>52140000</v>
      </c>
      <c r="M115" s="398"/>
      <c r="N115" s="422">
        <f t="shared" si="353"/>
        <v>52140000</v>
      </c>
      <c r="O115" s="398"/>
      <c r="P115" s="422">
        <f t="shared" si="354"/>
        <v>52140000</v>
      </c>
      <c r="Q115" s="398"/>
      <c r="R115" s="422">
        <f t="shared" si="355"/>
        <v>52140000</v>
      </c>
      <c r="S115" s="398"/>
      <c r="T115" s="398"/>
      <c r="U115" s="422">
        <f t="shared" si="356"/>
        <v>0</v>
      </c>
      <c r="V115" s="398"/>
      <c r="W115" s="422">
        <f t="shared" si="357"/>
        <v>0</v>
      </c>
      <c r="X115" s="398"/>
      <c r="Y115" s="422">
        <f t="shared" si="358"/>
        <v>0</v>
      </c>
      <c r="Z115" s="398"/>
      <c r="AA115" s="422">
        <f t="shared" si="359"/>
        <v>0</v>
      </c>
      <c r="AB115" s="398"/>
      <c r="AC115" s="398"/>
      <c r="AD115" s="398"/>
      <c r="AE115" s="398"/>
      <c r="AF115" s="422">
        <f t="shared" si="360"/>
        <v>0</v>
      </c>
      <c r="AG115" s="398"/>
      <c r="AH115" s="422">
        <f t="shared" si="361"/>
        <v>0</v>
      </c>
      <c r="AI115" s="398"/>
      <c r="AJ115" s="422"/>
      <c r="AK115" s="398"/>
      <c r="AL115" s="422"/>
    </row>
    <row r="116" spans="1:38" s="389" customFormat="1" ht="35.25" customHeight="1" x14ac:dyDescent="0.2">
      <c r="A116" s="405" t="s">
        <v>782</v>
      </c>
      <c r="B116" s="398">
        <v>38000000</v>
      </c>
      <c r="C116" s="398"/>
      <c r="D116" s="398">
        <f t="shared" si="366"/>
        <v>38000000</v>
      </c>
      <c r="E116" s="398">
        <v>38000000</v>
      </c>
      <c r="F116" s="398"/>
      <c r="G116" s="398"/>
      <c r="H116" s="398">
        <f>D116+G116</f>
        <v>38000000</v>
      </c>
      <c r="I116" s="398"/>
      <c r="J116" s="422">
        <f t="shared" si="365"/>
        <v>38000000</v>
      </c>
      <c r="K116" s="398"/>
      <c r="L116" s="422">
        <f t="shared" si="352"/>
        <v>38000000</v>
      </c>
      <c r="M116" s="398"/>
      <c r="N116" s="422">
        <f t="shared" si="353"/>
        <v>38000000</v>
      </c>
      <c r="O116" s="398"/>
      <c r="P116" s="422">
        <f t="shared" si="354"/>
        <v>38000000</v>
      </c>
      <c r="Q116" s="398">
        <v>-33000000</v>
      </c>
      <c r="R116" s="422">
        <f t="shared" si="355"/>
        <v>5000000</v>
      </c>
      <c r="S116" s="398">
        <f>E116+F116</f>
        <v>38000000</v>
      </c>
      <c r="T116" s="398"/>
      <c r="U116" s="422">
        <f t="shared" si="356"/>
        <v>38000000</v>
      </c>
      <c r="V116" s="398"/>
      <c r="W116" s="422">
        <f t="shared" si="357"/>
        <v>38000000</v>
      </c>
      <c r="X116" s="398"/>
      <c r="Y116" s="422">
        <f t="shared" si="358"/>
        <v>38000000</v>
      </c>
      <c r="Z116" s="398"/>
      <c r="AA116" s="422">
        <f t="shared" si="359"/>
        <v>38000000</v>
      </c>
      <c r="AB116" s="398"/>
      <c r="AC116" s="398"/>
      <c r="AD116" s="398"/>
      <c r="AE116" s="398"/>
      <c r="AF116" s="422">
        <f t="shared" si="360"/>
        <v>0</v>
      </c>
      <c r="AG116" s="398"/>
      <c r="AH116" s="422">
        <f t="shared" si="361"/>
        <v>0</v>
      </c>
      <c r="AI116" s="398"/>
      <c r="AJ116" s="422"/>
      <c r="AK116" s="398"/>
      <c r="AL116" s="422"/>
    </row>
    <row r="117" spans="1:38" s="389" customFormat="1" ht="33.75" customHeight="1" x14ac:dyDescent="0.2">
      <c r="A117" s="405" t="s">
        <v>872</v>
      </c>
      <c r="B117" s="398">
        <v>40000000</v>
      </c>
      <c r="C117" s="398"/>
      <c r="D117" s="398">
        <f t="shared" si="366"/>
        <v>40000000</v>
      </c>
      <c r="E117" s="398">
        <v>71500000</v>
      </c>
      <c r="F117" s="398"/>
      <c r="G117" s="398"/>
      <c r="H117" s="398">
        <f>D117+G117</f>
        <v>40000000</v>
      </c>
      <c r="I117" s="398"/>
      <c r="J117" s="422">
        <f t="shared" si="365"/>
        <v>40000000</v>
      </c>
      <c r="K117" s="398"/>
      <c r="L117" s="422">
        <f t="shared" si="352"/>
        <v>40000000</v>
      </c>
      <c r="M117" s="398"/>
      <c r="N117" s="422">
        <f t="shared" si="353"/>
        <v>40000000</v>
      </c>
      <c r="O117" s="398"/>
      <c r="P117" s="422">
        <f t="shared" si="354"/>
        <v>40000000</v>
      </c>
      <c r="Q117" s="398">
        <v>-26556000</v>
      </c>
      <c r="R117" s="422">
        <f t="shared" si="355"/>
        <v>13444000</v>
      </c>
      <c r="S117" s="398">
        <f>E117+F117</f>
        <v>71500000</v>
      </c>
      <c r="T117" s="398"/>
      <c r="U117" s="422">
        <f t="shared" si="356"/>
        <v>71500000</v>
      </c>
      <c r="V117" s="398"/>
      <c r="W117" s="422">
        <f t="shared" si="357"/>
        <v>71500000</v>
      </c>
      <c r="X117" s="398"/>
      <c r="Y117" s="422">
        <f t="shared" si="358"/>
        <v>71500000</v>
      </c>
      <c r="Z117" s="398"/>
      <c r="AA117" s="422">
        <f t="shared" si="359"/>
        <v>71500000</v>
      </c>
      <c r="AB117" s="398"/>
      <c r="AC117" s="398"/>
      <c r="AD117" s="398"/>
      <c r="AE117" s="398"/>
      <c r="AF117" s="422">
        <f t="shared" si="360"/>
        <v>0</v>
      </c>
      <c r="AG117" s="398"/>
      <c r="AH117" s="422">
        <f t="shared" si="361"/>
        <v>0</v>
      </c>
      <c r="AI117" s="398"/>
      <c r="AJ117" s="422"/>
      <c r="AK117" s="398"/>
      <c r="AL117" s="422"/>
    </row>
    <row r="118" spans="1:38" s="389" customFormat="1" ht="34.5" hidden="1" customHeight="1" x14ac:dyDescent="0.2">
      <c r="A118" s="405" t="s">
        <v>899</v>
      </c>
      <c r="B118" s="398"/>
      <c r="C118" s="398"/>
      <c r="D118" s="398"/>
      <c r="E118" s="398"/>
      <c r="F118" s="398"/>
      <c r="G118" s="398"/>
      <c r="H118" s="398"/>
      <c r="I118" s="398"/>
      <c r="J118" s="422">
        <f t="shared" si="365"/>
        <v>0</v>
      </c>
      <c r="K118" s="398">
        <v>40062000</v>
      </c>
      <c r="L118" s="422">
        <f t="shared" si="352"/>
        <v>40062000</v>
      </c>
      <c r="M118" s="398"/>
      <c r="N118" s="422">
        <f t="shared" si="353"/>
        <v>40062000</v>
      </c>
      <c r="O118" s="398"/>
      <c r="P118" s="422">
        <f t="shared" si="354"/>
        <v>40062000</v>
      </c>
      <c r="Q118" s="398"/>
      <c r="R118" s="422">
        <f t="shared" si="355"/>
        <v>40062000</v>
      </c>
      <c r="S118" s="398">
        <f>E118+F118</f>
        <v>0</v>
      </c>
      <c r="T118" s="398"/>
      <c r="U118" s="422">
        <f t="shared" si="356"/>
        <v>0</v>
      </c>
      <c r="V118" s="398"/>
      <c r="W118" s="422">
        <f t="shared" si="357"/>
        <v>0</v>
      </c>
      <c r="X118" s="398"/>
      <c r="Y118" s="422">
        <f t="shared" si="358"/>
        <v>0</v>
      </c>
      <c r="Z118" s="398"/>
      <c r="AA118" s="422">
        <f t="shared" si="359"/>
        <v>0</v>
      </c>
      <c r="AB118" s="398"/>
      <c r="AC118" s="398"/>
      <c r="AD118" s="398"/>
      <c r="AE118" s="398"/>
      <c r="AF118" s="422">
        <f t="shared" si="360"/>
        <v>0</v>
      </c>
      <c r="AG118" s="398"/>
      <c r="AH118" s="422">
        <f t="shared" si="361"/>
        <v>0</v>
      </c>
      <c r="AI118" s="398"/>
      <c r="AJ118" s="422">
        <f t="shared" si="362"/>
        <v>0</v>
      </c>
      <c r="AK118" s="398"/>
      <c r="AL118" s="422">
        <f t="shared" si="363"/>
        <v>0</v>
      </c>
    </row>
    <row r="119" spans="1:38" s="389" customFormat="1" ht="48.75" hidden="1" customHeight="1" x14ac:dyDescent="0.2">
      <c r="A119" s="403" t="s">
        <v>734</v>
      </c>
      <c r="B119" s="416"/>
      <c r="C119" s="416">
        <f>C120+C124</f>
        <v>26880000</v>
      </c>
      <c r="D119" s="416">
        <f>D120+D124</f>
        <v>26880000</v>
      </c>
      <c r="E119" s="416">
        <f>E120+E124</f>
        <v>8782000</v>
      </c>
      <c r="F119" s="416"/>
      <c r="G119" s="416">
        <f>G120+G124</f>
        <v>0</v>
      </c>
      <c r="H119" s="416">
        <f>D119+G119</f>
        <v>26880000</v>
      </c>
      <c r="I119" s="416">
        <f>I120+I124</f>
        <v>-1600060</v>
      </c>
      <c r="J119" s="438">
        <f t="shared" si="365"/>
        <v>25279940</v>
      </c>
      <c r="K119" s="416">
        <f t="shared" ref="K119:P119" si="367">K120+K124</f>
        <v>0</v>
      </c>
      <c r="L119" s="416">
        <f t="shared" si="367"/>
        <v>25279940</v>
      </c>
      <c r="M119" s="416">
        <f t="shared" si="367"/>
        <v>0</v>
      </c>
      <c r="N119" s="416">
        <f t="shared" si="367"/>
        <v>25279940</v>
      </c>
      <c r="O119" s="416">
        <f t="shared" si="367"/>
        <v>0</v>
      </c>
      <c r="P119" s="416">
        <f t="shared" si="367"/>
        <v>25279940</v>
      </c>
      <c r="Q119" s="416">
        <f>Q120+Q122+Q124</f>
        <v>0</v>
      </c>
      <c r="R119" s="416">
        <f t="shared" ref="R119:AL119" si="368">R120+R122+R124</f>
        <v>25279940</v>
      </c>
      <c r="S119" s="416">
        <f t="shared" si="368"/>
        <v>8782000</v>
      </c>
      <c r="T119" s="416">
        <f t="shared" si="368"/>
        <v>0</v>
      </c>
      <c r="U119" s="416">
        <f t="shared" si="368"/>
        <v>8782000</v>
      </c>
      <c r="V119" s="416">
        <f t="shared" si="368"/>
        <v>0</v>
      </c>
      <c r="W119" s="416">
        <f t="shared" si="368"/>
        <v>8782000</v>
      </c>
      <c r="X119" s="416">
        <f t="shared" si="368"/>
        <v>0</v>
      </c>
      <c r="Y119" s="416">
        <f t="shared" si="368"/>
        <v>8782000</v>
      </c>
      <c r="Z119" s="416">
        <f t="shared" si="368"/>
        <v>0</v>
      </c>
      <c r="AA119" s="416">
        <f t="shared" si="368"/>
        <v>8782000</v>
      </c>
      <c r="AB119" s="416">
        <f t="shared" si="368"/>
        <v>43020000</v>
      </c>
      <c r="AC119" s="416">
        <f t="shared" si="368"/>
        <v>0</v>
      </c>
      <c r="AD119" s="416">
        <f t="shared" si="368"/>
        <v>43020000</v>
      </c>
      <c r="AE119" s="416">
        <f t="shared" si="368"/>
        <v>0</v>
      </c>
      <c r="AF119" s="416">
        <f t="shared" si="368"/>
        <v>43020000</v>
      </c>
      <c r="AG119" s="416">
        <f t="shared" si="368"/>
        <v>0</v>
      </c>
      <c r="AH119" s="416">
        <f t="shared" si="368"/>
        <v>43020000</v>
      </c>
      <c r="AI119" s="416">
        <f t="shared" si="368"/>
        <v>0</v>
      </c>
      <c r="AJ119" s="416">
        <f t="shared" si="368"/>
        <v>26580000</v>
      </c>
      <c r="AK119" s="416">
        <f t="shared" si="368"/>
        <v>0</v>
      </c>
      <c r="AL119" s="416">
        <f t="shared" si="368"/>
        <v>26580000</v>
      </c>
    </row>
    <row r="120" spans="1:38" s="439" customFormat="1" ht="18.75" hidden="1" customHeight="1" x14ac:dyDescent="0.2">
      <c r="A120" s="395" t="s">
        <v>674</v>
      </c>
      <c r="B120" s="416"/>
      <c r="C120" s="416">
        <f t="shared" ref="C120:C122" si="369">C121</f>
        <v>26880000</v>
      </c>
      <c r="D120" s="416">
        <f>B120+C120</f>
        <v>26880000</v>
      </c>
      <c r="E120" s="416"/>
      <c r="F120" s="416"/>
      <c r="G120" s="416"/>
      <c r="H120" s="416">
        <f>H121</f>
        <v>26880000</v>
      </c>
      <c r="I120" s="416">
        <f>I121</f>
        <v>-1600060</v>
      </c>
      <c r="J120" s="416">
        <f t="shared" ref="J120:AL122" si="370">J121</f>
        <v>25279940</v>
      </c>
      <c r="K120" s="416">
        <f>K121</f>
        <v>0</v>
      </c>
      <c r="L120" s="416">
        <f t="shared" si="370"/>
        <v>25279940</v>
      </c>
      <c r="M120" s="416">
        <f>M121</f>
        <v>0</v>
      </c>
      <c r="N120" s="416">
        <f t="shared" si="370"/>
        <v>25279940</v>
      </c>
      <c r="O120" s="416"/>
      <c r="P120" s="416">
        <f t="shared" si="370"/>
        <v>25279940</v>
      </c>
      <c r="Q120" s="416"/>
      <c r="R120" s="416">
        <f t="shared" si="370"/>
        <v>25279940</v>
      </c>
      <c r="S120" s="416">
        <f t="shared" si="370"/>
        <v>0</v>
      </c>
      <c r="T120" s="416">
        <f>T121</f>
        <v>0</v>
      </c>
      <c r="U120" s="416">
        <f t="shared" si="370"/>
        <v>0</v>
      </c>
      <c r="V120" s="416">
        <f>V121</f>
        <v>0</v>
      </c>
      <c r="W120" s="416">
        <f t="shared" si="370"/>
        <v>0</v>
      </c>
      <c r="X120" s="416">
        <f>X121</f>
        <v>0</v>
      </c>
      <c r="Y120" s="416">
        <f t="shared" si="370"/>
        <v>0</v>
      </c>
      <c r="Z120" s="416">
        <f>Z121</f>
        <v>0</v>
      </c>
      <c r="AA120" s="416">
        <f t="shared" si="370"/>
        <v>0</v>
      </c>
      <c r="AB120" s="416">
        <f t="shared" si="370"/>
        <v>16440000</v>
      </c>
      <c r="AC120" s="416">
        <f t="shared" si="370"/>
        <v>0</v>
      </c>
      <c r="AD120" s="416">
        <f t="shared" si="370"/>
        <v>16440000</v>
      </c>
      <c r="AE120" s="416">
        <f>AE121</f>
        <v>0</v>
      </c>
      <c r="AF120" s="416">
        <f t="shared" si="370"/>
        <v>16440000</v>
      </c>
      <c r="AG120" s="416">
        <f>AG121</f>
        <v>0</v>
      </c>
      <c r="AH120" s="416">
        <f t="shared" si="370"/>
        <v>16440000</v>
      </c>
      <c r="AI120" s="416">
        <f>AI121</f>
        <v>0</v>
      </c>
      <c r="AJ120" s="416">
        <f t="shared" si="370"/>
        <v>16440000</v>
      </c>
      <c r="AK120" s="416">
        <f>AK121</f>
        <v>0</v>
      </c>
      <c r="AL120" s="416">
        <f t="shared" si="370"/>
        <v>16440000</v>
      </c>
    </row>
    <row r="121" spans="1:38" s="389" customFormat="1" ht="50.25" hidden="1" customHeight="1" x14ac:dyDescent="0.2">
      <c r="A121" s="405" t="s">
        <v>957</v>
      </c>
      <c r="B121" s="420"/>
      <c r="C121" s="420">
        <v>26880000</v>
      </c>
      <c r="D121" s="420">
        <f>B121+C121</f>
        <v>26880000</v>
      </c>
      <c r="E121" s="420"/>
      <c r="F121" s="420"/>
      <c r="G121" s="420"/>
      <c r="H121" s="420">
        <f>D121+G121</f>
        <v>26880000</v>
      </c>
      <c r="I121" s="420">
        <v>-1600060</v>
      </c>
      <c r="J121" s="422">
        <f t="shared" si="365"/>
        <v>25279940</v>
      </c>
      <c r="K121" s="420"/>
      <c r="L121" s="422">
        <f t="shared" ref="L121" si="371">J121+K121</f>
        <v>25279940</v>
      </c>
      <c r="M121" s="420"/>
      <c r="N121" s="422">
        <f>L121+M121</f>
        <v>25279940</v>
      </c>
      <c r="O121" s="420"/>
      <c r="P121" s="422">
        <f t="shared" ref="P121" si="372">N121+O121</f>
        <v>25279940</v>
      </c>
      <c r="Q121" s="420"/>
      <c r="R121" s="422">
        <f t="shared" ref="R121" si="373">P121+Q121</f>
        <v>25279940</v>
      </c>
      <c r="S121" s="420"/>
      <c r="T121" s="420"/>
      <c r="U121" s="422">
        <f t="shared" ref="U121:U131" si="374">S121+T121</f>
        <v>0</v>
      </c>
      <c r="V121" s="420"/>
      <c r="W121" s="422">
        <f t="shared" ref="W121" si="375">U121+V121</f>
        <v>0</v>
      </c>
      <c r="X121" s="420"/>
      <c r="Y121" s="422">
        <f t="shared" ref="Y121" si="376">W121+X121</f>
        <v>0</v>
      </c>
      <c r="Z121" s="420"/>
      <c r="AA121" s="422">
        <f t="shared" ref="AA121" si="377">Y121+Z121</f>
        <v>0</v>
      </c>
      <c r="AB121" s="420">
        <v>16440000</v>
      </c>
      <c r="AC121" s="420"/>
      <c r="AD121" s="420">
        <f>AB121+AC121</f>
        <v>16440000</v>
      </c>
      <c r="AE121" s="420"/>
      <c r="AF121" s="422">
        <f t="shared" ref="AF121:AF131" si="378">AD121+AE121</f>
        <v>16440000</v>
      </c>
      <c r="AG121" s="420"/>
      <c r="AH121" s="422">
        <f t="shared" ref="AH121" si="379">AF121+AG121</f>
        <v>16440000</v>
      </c>
      <c r="AI121" s="420"/>
      <c r="AJ121" s="422">
        <f t="shared" ref="AJ121" si="380">AH121+AI121</f>
        <v>16440000</v>
      </c>
      <c r="AK121" s="420"/>
      <c r="AL121" s="422">
        <f t="shared" ref="AL121" si="381">AJ121+AK121</f>
        <v>16440000</v>
      </c>
    </row>
    <row r="122" spans="1:38" s="439" customFormat="1" ht="18.75" hidden="1" customHeight="1" x14ac:dyDescent="0.2">
      <c r="A122" s="396" t="s">
        <v>0</v>
      </c>
      <c r="B122" s="416"/>
      <c r="C122" s="416">
        <f t="shared" si="369"/>
        <v>26880000</v>
      </c>
      <c r="D122" s="416">
        <f>B122+C122</f>
        <v>26880000</v>
      </c>
      <c r="E122" s="416"/>
      <c r="F122" s="416"/>
      <c r="G122" s="416"/>
      <c r="H122" s="416">
        <f>H123</f>
        <v>26880000</v>
      </c>
      <c r="I122" s="416">
        <f>I123</f>
        <v>-1600060</v>
      </c>
      <c r="J122" s="416">
        <f t="shared" si="370"/>
        <v>25279940</v>
      </c>
      <c r="K122" s="416">
        <f>K123</f>
        <v>0</v>
      </c>
      <c r="L122" s="416">
        <f t="shared" si="370"/>
        <v>25279940</v>
      </c>
      <c r="M122" s="416">
        <f>M123</f>
        <v>0</v>
      </c>
      <c r="N122" s="416">
        <f t="shared" si="370"/>
        <v>25279940</v>
      </c>
      <c r="O122" s="416"/>
      <c r="P122" s="416">
        <f t="shared" si="370"/>
        <v>0</v>
      </c>
      <c r="Q122" s="416">
        <f>Q123</f>
        <v>0</v>
      </c>
      <c r="R122" s="416">
        <f>R123</f>
        <v>0</v>
      </c>
      <c r="S122" s="416">
        <f t="shared" si="370"/>
        <v>0</v>
      </c>
      <c r="T122" s="416">
        <f>T123</f>
        <v>0</v>
      </c>
      <c r="U122" s="416">
        <f t="shared" si="370"/>
        <v>0</v>
      </c>
      <c r="V122" s="416">
        <f>V123</f>
        <v>0</v>
      </c>
      <c r="W122" s="416">
        <f t="shared" si="370"/>
        <v>0</v>
      </c>
      <c r="X122" s="416">
        <f>X123</f>
        <v>0</v>
      </c>
      <c r="Y122" s="416">
        <f t="shared" si="370"/>
        <v>0</v>
      </c>
      <c r="Z122" s="416">
        <f>Z123</f>
        <v>0</v>
      </c>
      <c r="AA122" s="416">
        <f t="shared" si="370"/>
        <v>0</v>
      </c>
      <c r="AB122" s="416">
        <f t="shared" si="370"/>
        <v>16440000</v>
      </c>
      <c r="AC122" s="416">
        <f t="shared" si="370"/>
        <v>0</v>
      </c>
      <c r="AD122" s="416">
        <f t="shared" si="370"/>
        <v>16440000</v>
      </c>
      <c r="AE122" s="416">
        <f>AE123</f>
        <v>0</v>
      </c>
      <c r="AF122" s="416">
        <f t="shared" si="370"/>
        <v>16440000</v>
      </c>
      <c r="AG122" s="416">
        <f>AG123</f>
        <v>0</v>
      </c>
      <c r="AH122" s="416">
        <f t="shared" si="370"/>
        <v>16440000</v>
      </c>
      <c r="AI122" s="416">
        <f>AI123</f>
        <v>0</v>
      </c>
      <c r="AJ122" s="416">
        <f t="shared" si="370"/>
        <v>0</v>
      </c>
      <c r="AK122" s="416">
        <f>AK123</f>
        <v>0</v>
      </c>
      <c r="AL122" s="416">
        <f t="shared" si="370"/>
        <v>0</v>
      </c>
    </row>
    <row r="123" spans="1:38" s="389" customFormat="1" ht="33.6" hidden="1" customHeight="1" x14ac:dyDescent="0.2">
      <c r="A123" s="405" t="s">
        <v>990</v>
      </c>
      <c r="B123" s="420"/>
      <c r="C123" s="420">
        <v>26880000</v>
      </c>
      <c r="D123" s="420">
        <f>B123+C123</f>
        <v>26880000</v>
      </c>
      <c r="E123" s="420"/>
      <c r="F123" s="420"/>
      <c r="G123" s="420"/>
      <c r="H123" s="420">
        <f>D123+G123</f>
        <v>26880000</v>
      </c>
      <c r="I123" s="420">
        <v>-1600060</v>
      </c>
      <c r="J123" s="422">
        <f t="shared" ref="J123" si="382">H123+I123</f>
        <v>25279940</v>
      </c>
      <c r="K123" s="420"/>
      <c r="L123" s="422">
        <f t="shared" ref="L123" si="383">J123+K123</f>
        <v>25279940</v>
      </c>
      <c r="M123" s="420"/>
      <c r="N123" s="422">
        <f>L123+M123</f>
        <v>25279940</v>
      </c>
      <c r="O123" s="420"/>
      <c r="P123" s="422"/>
      <c r="Q123" s="420"/>
      <c r="R123" s="422">
        <f t="shared" ref="R123" si="384">P123+Q123</f>
        <v>0</v>
      </c>
      <c r="S123" s="420"/>
      <c r="T123" s="420"/>
      <c r="U123" s="422">
        <f t="shared" ref="U123" si="385">S123+T123</f>
        <v>0</v>
      </c>
      <c r="V123" s="420"/>
      <c r="W123" s="422">
        <f t="shared" ref="W123" si="386">U123+V123</f>
        <v>0</v>
      </c>
      <c r="X123" s="420"/>
      <c r="Y123" s="422">
        <f t="shared" ref="Y123" si="387">W123+X123</f>
        <v>0</v>
      </c>
      <c r="Z123" s="420"/>
      <c r="AA123" s="422">
        <f t="shared" ref="AA123" si="388">Y123+Z123</f>
        <v>0</v>
      </c>
      <c r="AB123" s="420">
        <v>16440000</v>
      </c>
      <c r="AC123" s="420"/>
      <c r="AD123" s="420">
        <f>AB123+AC123</f>
        <v>16440000</v>
      </c>
      <c r="AE123" s="420"/>
      <c r="AF123" s="422">
        <f t="shared" ref="AF123" si="389">AD123+AE123</f>
        <v>16440000</v>
      </c>
      <c r="AG123" s="420"/>
      <c r="AH123" s="422">
        <f t="shared" ref="AH123" si="390">AF123+AG123</f>
        <v>16440000</v>
      </c>
      <c r="AI123" s="420"/>
      <c r="AJ123" s="422"/>
      <c r="AK123" s="420"/>
      <c r="AL123" s="422">
        <f t="shared" ref="AL123" si="391">AJ123+AK123</f>
        <v>0</v>
      </c>
    </row>
    <row r="124" spans="1:38" s="389" customFormat="1" ht="18.75" hidden="1" customHeight="1" x14ac:dyDescent="0.2">
      <c r="A124" s="396" t="s">
        <v>681</v>
      </c>
      <c r="B124" s="402"/>
      <c r="C124" s="402"/>
      <c r="D124" s="402"/>
      <c r="E124" s="402">
        <f t="shared" ref="E124" si="392">E125</f>
        <v>8782000</v>
      </c>
      <c r="F124" s="402"/>
      <c r="G124" s="402"/>
      <c r="H124" s="402">
        <f t="shared" ref="H124:R124" si="393">H125</f>
        <v>0</v>
      </c>
      <c r="I124" s="402">
        <f t="shared" si="393"/>
        <v>0</v>
      </c>
      <c r="J124" s="402">
        <f t="shared" si="393"/>
        <v>0</v>
      </c>
      <c r="K124" s="402">
        <f t="shared" si="393"/>
        <v>0</v>
      </c>
      <c r="L124" s="402">
        <f t="shared" si="393"/>
        <v>0</v>
      </c>
      <c r="M124" s="402">
        <f t="shared" si="393"/>
        <v>0</v>
      </c>
      <c r="N124" s="402">
        <f t="shared" si="393"/>
        <v>0</v>
      </c>
      <c r="O124" s="402"/>
      <c r="P124" s="402">
        <f t="shared" si="393"/>
        <v>0</v>
      </c>
      <c r="Q124" s="402"/>
      <c r="R124" s="402">
        <f t="shared" si="393"/>
        <v>0</v>
      </c>
      <c r="S124" s="402">
        <f>S125</f>
        <v>8782000</v>
      </c>
      <c r="T124" s="402">
        <f t="shared" ref="T124:AL124" si="394">T125</f>
        <v>0</v>
      </c>
      <c r="U124" s="402">
        <f t="shared" si="394"/>
        <v>8782000</v>
      </c>
      <c r="V124" s="402">
        <f t="shared" si="394"/>
        <v>0</v>
      </c>
      <c r="W124" s="402">
        <f t="shared" si="394"/>
        <v>8782000</v>
      </c>
      <c r="X124" s="402">
        <f t="shared" si="394"/>
        <v>0</v>
      </c>
      <c r="Y124" s="402">
        <f t="shared" si="394"/>
        <v>8782000</v>
      </c>
      <c r="Z124" s="402">
        <f t="shared" si="394"/>
        <v>0</v>
      </c>
      <c r="AA124" s="402">
        <f t="shared" si="394"/>
        <v>8782000</v>
      </c>
      <c r="AB124" s="402">
        <f t="shared" si="394"/>
        <v>10140000</v>
      </c>
      <c r="AC124" s="402">
        <f t="shared" si="394"/>
        <v>0</v>
      </c>
      <c r="AD124" s="402">
        <f t="shared" si="394"/>
        <v>10140000</v>
      </c>
      <c r="AE124" s="402">
        <f t="shared" si="394"/>
        <v>0</v>
      </c>
      <c r="AF124" s="402">
        <f t="shared" si="394"/>
        <v>10140000</v>
      </c>
      <c r="AG124" s="402">
        <f t="shared" si="394"/>
        <v>0</v>
      </c>
      <c r="AH124" s="402">
        <f t="shared" si="394"/>
        <v>10140000</v>
      </c>
      <c r="AI124" s="402">
        <f t="shared" si="394"/>
        <v>0</v>
      </c>
      <c r="AJ124" s="402">
        <f t="shared" si="394"/>
        <v>10140000</v>
      </c>
      <c r="AK124" s="402">
        <f t="shared" si="394"/>
        <v>0</v>
      </c>
      <c r="AL124" s="402">
        <f t="shared" si="394"/>
        <v>10140000</v>
      </c>
    </row>
    <row r="125" spans="1:38" s="389" customFormat="1" ht="48" hidden="1" customHeight="1" x14ac:dyDescent="0.2">
      <c r="A125" s="405" t="s">
        <v>735</v>
      </c>
      <c r="B125" s="398"/>
      <c r="C125" s="398"/>
      <c r="D125" s="398"/>
      <c r="E125" s="398">
        <v>8782000</v>
      </c>
      <c r="F125" s="398"/>
      <c r="G125" s="398"/>
      <c r="H125" s="398"/>
      <c r="I125" s="398"/>
      <c r="J125" s="422">
        <f t="shared" si="365"/>
        <v>0</v>
      </c>
      <c r="K125" s="398"/>
      <c r="L125" s="422">
        <f t="shared" ref="L125" si="395">J125+K125</f>
        <v>0</v>
      </c>
      <c r="M125" s="398"/>
      <c r="N125" s="422">
        <f>L125+M125</f>
        <v>0</v>
      </c>
      <c r="O125" s="398"/>
      <c r="P125" s="422">
        <f t="shared" ref="P125" si="396">N125+O125</f>
        <v>0</v>
      </c>
      <c r="Q125" s="398"/>
      <c r="R125" s="422">
        <f t="shared" ref="R125" si="397">P125+Q125</f>
        <v>0</v>
      </c>
      <c r="S125" s="398">
        <v>8782000</v>
      </c>
      <c r="T125" s="398"/>
      <c r="U125" s="422">
        <f t="shared" si="374"/>
        <v>8782000</v>
      </c>
      <c r="V125" s="398"/>
      <c r="W125" s="422">
        <f t="shared" ref="W125" si="398">U125+V125</f>
        <v>8782000</v>
      </c>
      <c r="X125" s="398"/>
      <c r="Y125" s="422">
        <f t="shared" ref="Y125" si="399">W125+X125</f>
        <v>8782000</v>
      </c>
      <c r="Z125" s="398"/>
      <c r="AA125" s="422">
        <f t="shared" ref="AA125" si="400">Y125+Z125</f>
        <v>8782000</v>
      </c>
      <c r="AB125" s="398">
        <v>10140000</v>
      </c>
      <c r="AC125" s="398"/>
      <c r="AD125" s="398">
        <f>AB125+AC125</f>
        <v>10140000</v>
      </c>
      <c r="AE125" s="398"/>
      <c r="AF125" s="422">
        <f t="shared" si="378"/>
        <v>10140000</v>
      </c>
      <c r="AG125" s="398"/>
      <c r="AH125" s="422">
        <f t="shared" ref="AH125" si="401">AF125+AG125</f>
        <v>10140000</v>
      </c>
      <c r="AI125" s="398"/>
      <c r="AJ125" s="422">
        <f t="shared" ref="AJ125" si="402">AH125+AI125</f>
        <v>10140000</v>
      </c>
      <c r="AK125" s="398"/>
      <c r="AL125" s="422">
        <f t="shared" ref="AL125" si="403">AJ125+AK125</f>
        <v>10140000</v>
      </c>
    </row>
    <row r="126" spans="1:38" s="389" customFormat="1" ht="66" customHeight="1" x14ac:dyDescent="0.2">
      <c r="A126" s="393" t="s">
        <v>1</v>
      </c>
      <c r="B126" s="417">
        <f t="shared" ref="B126" si="404">SUM(B127:B131)</f>
        <v>30500000</v>
      </c>
      <c r="C126" s="417">
        <f t="shared" ref="C126" si="405">SUM(C127:C131)</f>
        <v>50240177</v>
      </c>
      <c r="D126" s="417">
        <f t="shared" ref="D126" si="406">SUM(D127:D131)</f>
        <v>80740177</v>
      </c>
      <c r="E126" s="417">
        <f t="shared" ref="E126" si="407">SUM(E127:E131)</f>
        <v>118000000</v>
      </c>
      <c r="F126" s="417">
        <f t="shared" ref="F126" si="408">SUM(F127:F131)</f>
        <v>15500000</v>
      </c>
      <c r="G126" s="417">
        <f t="shared" ref="G126" si="409">SUM(G127:G131)</f>
        <v>0</v>
      </c>
      <c r="H126" s="417">
        <f t="shared" ref="H126:AF126" si="410">SUM(H127:H131)</f>
        <v>80740177</v>
      </c>
      <c r="I126" s="417">
        <f t="shared" si="410"/>
        <v>0</v>
      </c>
      <c r="J126" s="417">
        <f t="shared" si="410"/>
        <v>80740177</v>
      </c>
      <c r="K126" s="417">
        <f t="shared" ref="K126:L126" si="411">SUM(K127:K131)</f>
        <v>0</v>
      </c>
      <c r="L126" s="417">
        <f t="shared" si="411"/>
        <v>80740177</v>
      </c>
      <c r="M126" s="417">
        <f t="shared" ref="M126:N126" si="412">SUM(M127:M131)</f>
        <v>50000000</v>
      </c>
      <c r="N126" s="417">
        <f t="shared" si="412"/>
        <v>130740177</v>
      </c>
      <c r="O126" s="417">
        <f t="shared" ref="O126:P126" si="413">SUM(O127:O131)</f>
        <v>0</v>
      </c>
      <c r="P126" s="417">
        <f t="shared" si="413"/>
        <v>130740177</v>
      </c>
      <c r="Q126" s="417">
        <f t="shared" ref="Q126:R126" si="414">SUM(Q127:Q131)</f>
        <v>18394593</v>
      </c>
      <c r="R126" s="417">
        <f t="shared" si="414"/>
        <v>149134770</v>
      </c>
      <c r="S126" s="417">
        <f t="shared" si="410"/>
        <v>133500000</v>
      </c>
      <c r="T126" s="417">
        <f t="shared" si="410"/>
        <v>0</v>
      </c>
      <c r="U126" s="417">
        <f t="shared" si="410"/>
        <v>133500000</v>
      </c>
      <c r="V126" s="417">
        <f t="shared" ref="V126:W126" si="415">SUM(V127:V131)</f>
        <v>0</v>
      </c>
      <c r="W126" s="417">
        <f t="shared" si="415"/>
        <v>133500000</v>
      </c>
      <c r="X126" s="417">
        <f t="shared" ref="X126:Y126" si="416">SUM(X127:X131)</f>
        <v>0</v>
      </c>
      <c r="Y126" s="417">
        <f t="shared" si="416"/>
        <v>133500000</v>
      </c>
      <c r="Z126" s="417">
        <f t="shared" ref="Z126:AA126" si="417">SUM(Z127:Z131)</f>
        <v>0</v>
      </c>
      <c r="AA126" s="417">
        <f t="shared" si="417"/>
        <v>133500000</v>
      </c>
      <c r="AB126" s="417">
        <f t="shared" si="410"/>
        <v>0</v>
      </c>
      <c r="AC126" s="417">
        <f t="shared" si="410"/>
        <v>0</v>
      </c>
      <c r="AD126" s="417">
        <f t="shared" si="410"/>
        <v>0</v>
      </c>
      <c r="AE126" s="417">
        <f t="shared" si="410"/>
        <v>0</v>
      </c>
      <c r="AF126" s="417">
        <f t="shared" si="410"/>
        <v>0</v>
      </c>
      <c r="AG126" s="417">
        <f t="shared" ref="AG126:AH126" si="418">SUM(AG127:AG131)</f>
        <v>0</v>
      </c>
      <c r="AH126" s="417">
        <f t="shared" si="418"/>
        <v>0</v>
      </c>
      <c r="AI126" s="417">
        <f t="shared" ref="AI126:AJ126" si="419">SUM(AI127:AI131)</f>
        <v>0</v>
      </c>
      <c r="AJ126" s="417">
        <f t="shared" si="419"/>
        <v>0</v>
      </c>
      <c r="AK126" s="417">
        <f t="shared" ref="AK126:AL126" si="420">SUM(AK127:AK131)</f>
        <v>0</v>
      </c>
      <c r="AL126" s="417">
        <f t="shared" si="420"/>
        <v>0</v>
      </c>
    </row>
    <row r="127" spans="1:38" s="389" customFormat="1" ht="81" hidden="1" customHeight="1" x14ac:dyDescent="0.2">
      <c r="A127" s="405" t="s">
        <v>958</v>
      </c>
      <c r="B127" s="398"/>
      <c r="C127" s="398"/>
      <c r="D127" s="420"/>
      <c r="E127" s="398">
        <v>28000000</v>
      </c>
      <c r="F127" s="398"/>
      <c r="G127" s="398"/>
      <c r="H127" s="398"/>
      <c r="I127" s="398"/>
      <c r="J127" s="422">
        <f t="shared" si="365"/>
        <v>0</v>
      </c>
      <c r="K127" s="398"/>
      <c r="L127" s="422">
        <f t="shared" ref="L127:L131" si="421">J127+K127</f>
        <v>0</v>
      </c>
      <c r="M127" s="398"/>
      <c r="N127" s="422">
        <f>L127+M127</f>
        <v>0</v>
      </c>
      <c r="O127" s="398"/>
      <c r="P127" s="422">
        <f t="shared" ref="P127:P131" si="422">N127+O127</f>
        <v>0</v>
      </c>
      <c r="Q127" s="398"/>
      <c r="R127" s="422">
        <f t="shared" ref="R127:R131" si="423">P127+Q127</f>
        <v>0</v>
      </c>
      <c r="S127" s="420">
        <f>E127+F127</f>
        <v>28000000</v>
      </c>
      <c r="T127" s="398"/>
      <c r="U127" s="422">
        <f t="shared" si="374"/>
        <v>28000000</v>
      </c>
      <c r="V127" s="398"/>
      <c r="W127" s="422">
        <f t="shared" ref="W127:W131" si="424">U127+V127</f>
        <v>28000000</v>
      </c>
      <c r="X127" s="398"/>
      <c r="Y127" s="422">
        <f t="shared" ref="Y127:Y131" si="425">W127+X127</f>
        <v>28000000</v>
      </c>
      <c r="Z127" s="398"/>
      <c r="AA127" s="422">
        <f t="shared" ref="AA127:AA131" si="426">Y127+Z127</f>
        <v>28000000</v>
      </c>
      <c r="AB127" s="398"/>
      <c r="AC127" s="398"/>
      <c r="AD127" s="398"/>
      <c r="AE127" s="398"/>
      <c r="AF127" s="422">
        <f t="shared" si="378"/>
        <v>0</v>
      </c>
      <c r="AG127" s="398"/>
      <c r="AH127" s="422">
        <f t="shared" ref="AH127:AH131" si="427">AF127+AG127</f>
        <v>0</v>
      </c>
      <c r="AI127" s="398"/>
      <c r="AJ127" s="422">
        <f t="shared" ref="AJ127:AJ131" si="428">AH127+AI127</f>
        <v>0</v>
      </c>
      <c r="AK127" s="398"/>
      <c r="AL127" s="422">
        <f t="shared" ref="AL127:AL131" si="429">AJ127+AK127</f>
        <v>0</v>
      </c>
    </row>
    <row r="128" spans="1:38" s="389" customFormat="1" ht="34.5" hidden="1" customHeight="1" x14ac:dyDescent="0.2">
      <c r="A128" s="405" t="s">
        <v>873</v>
      </c>
      <c r="B128" s="398">
        <v>15000000</v>
      </c>
      <c r="C128" s="398"/>
      <c r="D128" s="420">
        <f t="shared" ref="D128:D131" si="430">B128+C128</f>
        <v>15000000</v>
      </c>
      <c r="E128" s="398">
        <v>20000000</v>
      </c>
      <c r="F128" s="398"/>
      <c r="G128" s="398"/>
      <c r="H128" s="398">
        <f>D128+G128</f>
        <v>15000000</v>
      </c>
      <c r="I128" s="398"/>
      <c r="J128" s="422">
        <f t="shared" si="365"/>
        <v>15000000</v>
      </c>
      <c r="K128" s="398"/>
      <c r="L128" s="422">
        <f t="shared" si="421"/>
        <v>15000000</v>
      </c>
      <c r="M128" s="398"/>
      <c r="N128" s="422">
        <f>L128+M128</f>
        <v>15000000</v>
      </c>
      <c r="O128" s="398"/>
      <c r="P128" s="422">
        <f t="shared" si="422"/>
        <v>15000000</v>
      </c>
      <c r="Q128" s="398"/>
      <c r="R128" s="422">
        <f t="shared" si="423"/>
        <v>15000000</v>
      </c>
      <c r="S128" s="420">
        <f>E128+F128</f>
        <v>20000000</v>
      </c>
      <c r="T128" s="398"/>
      <c r="U128" s="422">
        <f t="shared" si="374"/>
        <v>20000000</v>
      </c>
      <c r="V128" s="398"/>
      <c r="W128" s="422">
        <f t="shared" si="424"/>
        <v>20000000</v>
      </c>
      <c r="X128" s="398"/>
      <c r="Y128" s="422">
        <f t="shared" si="425"/>
        <v>20000000</v>
      </c>
      <c r="Z128" s="398"/>
      <c r="AA128" s="422">
        <f t="shared" si="426"/>
        <v>20000000</v>
      </c>
      <c r="AB128" s="398"/>
      <c r="AC128" s="398"/>
      <c r="AD128" s="398"/>
      <c r="AE128" s="398"/>
      <c r="AF128" s="422">
        <f t="shared" si="378"/>
        <v>0</v>
      </c>
      <c r="AG128" s="398"/>
      <c r="AH128" s="422">
        <f t="shared" si="427"/>
        <v>0</v>
      </c>
      <c r="AI128" s="398"/>
      <c r="AJ128" s="422">
        <f t="shared" si="428"/>
        <v>0</v>
      </c>
      <c r="AK128" s="398"/>
      <c r="AL128" s="422">
        <f t="shared" si="429"/>
        <v>0</v>
      </c>
    </row>
    <row r="129" spans="1:38" s="389" customFormat="1" ht="46.5" hidden="1" customHeight="1" x14ac:dyDescent="0.2">
      <c r="A129" s="405" t="s">
        <v>741</v>
      </c>
      <c r="B129" s="398">
        <v>15500000</v>
      </c>
      <c r="C129" s="398">
        <v>-15500000</v>
      </c>
      <c r="D129" s="420">
        <f t="shared" si="430"/>
        <v>0</v>
      </c>
      <c r="E129" s="398">
        <v>70000000</v>
      </c>
      <c r="F129" s="398">
        <v>15500000</v>
      </c>
      <c r="G129" s="398"/>
      <c r="H129" s="398">
        <f>D129+G129</f>
        <v>0</v>
      </c>
      <c r="I129" s="398"/>
      <c r="J129" s="422">
        <f t="shared" si="365"/>
        <v>0</v>
      </c>
      <c r="K129" s="398"/>
      <c r="L129" s="422">
        <f t="shared" si="421"/>
        <v>0</v>
      </c>
      <c r="M129" s="398"/>
      <c r="N129" s="422">
        <f>L129+M129</f>
        <v>0</v>
      </c>
      <c r="O129" s="398"/>
      <c r="P129" s="422">
        <f t="shared" si="422"/>
        <v>0</v>
      </c>
      <c r="Q129" s="398"/>
      <c r="R129" s="422">
        <f t="shared" si="423"/>
        <v>0</v>
      </c>
      <c r="S129" s="420">
        <f>E129+F129</f>
        <v>85500000</v>
      </c>
      <c r="T129" s="398"/>
      <c r="U129" s="422">
        <f t="shared" si="374"/>
        <v>85500000</v>
      </c>
      <c r="V129" s="398"/>
      <c r="W129" s="422">
        <f t="shared" si="424"/>
        <v>85500000</v>
      </c>
      <c r="X129" s="398"/>
      <c r="Y129" s="422">
        <f t="shared" si="425"/>
        <v>85500000</v>
      </c>
      <c r="Z129" s="398"/>
      <c r="AA129" s="422">
        <f t="shared" si="426"/>
        <v>85500000</v>
      </c>
      <c r="AB129" s="398"/>
      <c r="AC129" s="398"/>
      <c r="AD129" s="398"/>
      <c r="AE129" s="398"/>
      <c r="AF129" s="422">
        <f t="shared" si="378"/>
        <v>0</v>
      </c>
      <c r="AG129" s="398"/>
      <c r="AH129" s="422">
        <f t="shared" si="427"/>
        <v>0</v>
      </c>
      <c r="AI129" s="398"/>
      <c r="AJ129" s="422">
        <f t="shared" si="428"/>
        <v>0</v>
      </c>
      <c r="AK129" s="398"/>
      <c r="AL129" s="422">
        <f t="shared" si="429"/>
        <v>0</v>
      </c>
    </row>
    <row r="130" spans="1:38" s="389" customFormat="1" ht="48.75" customHeight="1" x14ac:dyDescent="0.2">
      <c r="A130" s="405" t="s">
        <v>959</v>
      </c>
      <c r="B130" s="398"/>
      <c r="C130" s="398">
        <v>50000000</v>
      </c>
      <c r="D130" s="420">
        <f t="shared" si="430"/>
        <v>50000000</v>
      </c>
      <c r="E130" s="398"/>
      <c r="F130" s="398"/>
      <c r="G130" s="398"/>
      <c r="H130" s="398">
        <f>D130+G130</f>
        <v>50000000</v>
      </c>
      <c r="I130" s="398"/>
      <c r="J130" s="422">
        <f t="shared" si="365"/>
        <v>50000000</v>
      </c>
      <c r="K130" s="398"/>
      <c r="L130" s="422">
        <f t="shared" si="421"/>
        <v>50000000</v>
      </c>
      <c r="M130" s="398">
        <v>50000000</v>
      </c>
      <c r="N130" s="422">
        <f>L130+M130</f>
        <v>100000000</v>
      </c>
      <c r="O130" s="398"/>
      <c r="P130" s="422">
        <f t="shared" si="422"/>
        <v>100000000</v>
      </c>
      <c r="Q130" s="398">
        <v>20000000</v>
      </c>
      <c r="R130" s="422">
        <f t="shared" si="423"/>
        <v>120000000</v>
      </c>
      <c r="S130" s="420"/>
      <c r="T130" s="398"/>
      <c r="U130" s="422">
        <f t="shared" si="374"/>
        <v>0</v>
      </c>
      <c r="V130" s="398"/>
      <c r="W130" s="422">
        <f t="shared" si="424"/>
        <v>0</v>
      </c>
      <c r="X130" s="398"/>
      <c r="Y130" s="422"/>
      <c r="Z130" s="398"/>
      <c r="AA130" s="422"/>
      <c r="AB130" s="398"/>
      <c r="AC130" s="398"/>
      <c r="AD130" s="398"/>
      <c r="AE130" s="398"/>
      <c r="AF130" s="422"/>
      <c r="AG130" s="398"/>
      <c r="AH130" s="422"/>
      <c r="AI130" s="398"/>
      <c r="AJ130" s="422"/>
      <c r="AK130" s="398"/>
      <c r="AL130" s="422"/>
    </row>
    <row r="131" spans="1:38" s="389" customFormat="1" ht="48.75" customHeight="1" x14ac:dyDescent="0.2">
      <c r="A131" s="405" t="s">
        <v>960</v>
      </c>
      <c r="B131" s="398"/>
      <c r="C131" s="398">
        <v>15740177</v>
      </c>
      <c r="D131" s="420">
        <f t="shared" si="430"/>
        <v>15740177</v>
      </c>
      <c r="E131" s="398"/>
      <c r="F131" s="398"/>
      <c r="G131" s="398"/>
      <c r="H131" s="398">
        <f>D131+G131</f>
        <v>15740177</v>
      </c>
      <c r="I131" s="398"/>
      <c r="J131" s="422">
        <f t="shared" si="365"/>
        <v>15740177</v>
      </c>
      <c r="K131" s="398"/>
      <c r="L131" s="422">
        <f t="shared" si="421"/>
        <v>15740177</v>
      </c>
      <c r="M131" s="398"/>
      <c r="N131" s="422">
        <f>L131+M131</f>
        <v>15740177</v>
      </c>
      <c r="O131" s="398"/>
      <c r="P131" s="422">
        <f t="shared" si="422"/>
        <v>15740177</v>
      </c>
      <c r="Q131" s="398">
        <v>-1605407</v>
      </c>
      <c r="R131" s="422">
        <f t="shared" si="423"/>
        <v>14134770</v>
      </c>
      <c r="S131" s="420"/>
      <c r="T131" s="398"/>
      <c r="U131" s="422">
        <f t="shared" si="374"/>
        <v>0</v>
      </c>
      <c r="V131" s="398"/>
      <c r="W131" s="422">
        <f t="shared" si="424"/>
        <v>0</v>
      </c>
      <c r="X131" s="398"/>
      <c r="Y131" s="422"/>
      <c r="Z131" s="398"/>
      <c r="AA131" s="422"/>
      <c r="AB131" s="398"/>
      <c r="AC131" s="398"/>
      <c r="AD131" s="398"/>
      <c r="AE131" s="398"/>
      <c r="AF131" s="422"/>
      <c r="AG131" s="398"/>
      <c r="AH131" s="422"/>
      <c r="AI131" s="398"/>
      <c r="AJ131" s="422"/>
      <c r="AK131" s="398"/>
      <c r="AL131" s="422"/>
    </row>
    <row r="132" spans="1:38" s="389" customFormat="1" ht="47.25" hidden="1" customHeight="1" x14ac:dyDescent="0.2">
      <c r="A132" s="409" t="s">
        <v>683</v>
      </c>
      <c r="B132" s="417">
        <f t="shared" ref="B132:C132" si="431">SUM(B133:B136)</f>
        <v>20000000</v>
      </c>
      <c r="C132" s="417">
        <f t="shared" si="431"/>
        <v>102500000</v>
      </c>
      <c r="D132" s="417">
        <f t="shared" ref="D132" si="432">SUM(D133:D136)</f>
        <v>122500000</v>
      </c>
      <c r="E132" s="417">
        <f t="shared" ref="E132:G132" si="433">SUM(E133:E136)</f>
        <v>0</v>
      </c>
      <c r="F132" s="417">
        <f t="shared" si="433"/>
        <v>0</v>
      </c>
      <c r="G132" s="417">
        <f t="shared" si="433"/>
        <v>0</v>
      </c>
      <c r="H132" s="417">
        <f>SUM(H133:H136)</f>
        <v>122500000</v>
      </c>
      <c r="I132" s="417">
        <f>SUM(I133:I136)</f>
        <v>-23925953</v>
      </c>
      <c r="J132" s="417">
        <f t="shared" ref="J132:AF132" si="434">SUM(J133:J136)</f>
        <v>98574047</v>
      </c>
      <c r="K132" s="417">
        <f>SUM(K133:K136)</f>
        <v>4400000</v>
      </c>
      <c r="L132" s="417">
        <f t="shared" ref="L132:N132" si="435">SUM(L133:L136)</f>
        <v>102974047</v>
      </c>
      <c r="M132" s="417">
        <f>SUM(M133:M136)</f>
        <v>0</v>
      </c>
      <c r="N132" s="417">
        <f t="shared" si="435"/>
        <v>102974047</v>
      </c>
      <c r="O132" s="417">
        <f>SUM(O133:O136)</f>
        <v>0</v>
      </c>
      <c r="P132" s="417">
        <f t="shared" ref="P132:R132" si="436">SUM(P133:P136)</f>
        <v>102974047</v>
      </c>
      <c r="Q132" s="417">
        <f>SUM(Q133:Q136)</f>
        <v>0</v>
      </c>
      <c r="R132" s="417">
        <f t="shared" si="436"/>
        <v>102974047</v>
      </c>
      <c r="S132" s="417">
        <f t="shared" si="434"/>
        <v>0</v>
      </c>
      <c r="T132" s="417">
        <f t="shared" si="434"/>
        <v>0</v>
      </c>
      <c r="U132" s="417">
        <f t="shared" si="434"/>
        <v>0</v>
      </c>
      <c r="V132" s="417">
        <f t="shared" ref="V132:W132" si="437">SUM(V133:V136)</f>
        <v>0</v>
      </c>
      <c r="W132" s="417">
        <f t="shared" si="437"/>
        <v>0</v>
      </c>
      <c r="X132" s="417">
        <f t="shared" ref="X132:Y132" si="438">SUM(X133:X136)</f>
        <v>0</v>
      </c>
      <c r="Y132" s="417">
        <f t="shared" si="438"/>
        <v>0</v>
      </c>
      <c r="Z132" s="417">
        <f t="shared" ref="Z132:AA132" si="439">SUM(Z133:Z136)</f>
        <v>0</v>
      </c>
      <c r="AA132" s="417">
        <f t="shared" si="439"/>
        <v>0</v>
      </c>
      <c r="AB132" s="417">
        <f t="shared" si="434"/>
        <v>0</v>
      </c>
      <c r="AC132" s="417">
        <f t="shared" si="434"/>
        <v>0</v>
      </c>
      <c r="AD132" s="417">
        <f t="shared" si="434"/>
        <v>0</v>
      </c>
      <c r="AE132" s="417">
        <f t="shared" si="434"/>
        <v>0</v>
      </c>
      <c r="AF132" s="417">
        <f t="shared" si="434"/>
        <v>0</v>
      </c>
      <c r="AG132" s="417">
        <f t="shared" ref="AG132:AH132" si="440">SUM(AG133:AG136)</f>
        <v>0</v>
      </c>
      <c r="AH132" s="417">
        <f t="shared" si="440"/>
        <v>0</v>
      </c>
      <c r="AI132" s="417">
        <f t="shared" ref="AI132:AJ132" si="441">SUM(AI133:AI136)</f>
        <v>0</v>
      </c>
      <c r="AJ132" s="417">
        <f t="shared" si="441"/>
        <v>0</v>
      </c>
      <c r="AK132" s="417">
        <f t="shared" ref="AK132:AL132" si="442">SUM(AK133:AK136)</f>
        <v>0</v>
      </c>
      <c r="AL132" s="417">
        <f t="shared" si="442"/>
        <v>0</v>
      </c>
    </row>
    <row r="133" spans="1:38" s="389" customFormat="1" ht="59.25" hidden="1" customHeight="1" x14ac:dyDescent="0.2">
      <c r="A133" s="405" t="s">
        <v>874</v>
      </c>
      <c r="B133" s="417"/>
      <c r="C133" s="398">
        <v>13500000</v>
      </c>
      <c r="D133" s="398">
        <f t="shared" ref="D133:D138" si="443">B133+C133</f>
        <v>13500000</v>
      </c>
      <c r="E133" s="417"/>
      <c r="F133" s="417"/>
      <c r="G133" s="417"/>
      <c r="H133" s="419">
        <f t="shared" ref="H133:H147" si="444">D133+G133</f>
        <v>13500000</v>
      </c>
      <c r="I133" s="417"/>
      <c r="J133" s="422">
        <f t="shared" si="365"/>
        <v>13500000</v>
      </c>
      <c r="K133" s="417"/>
      <c r="L133" s="422">
        <f t="shared" ref="L133:L136" si="445">J133+K133</f>
        <v>13500000</v>
      </c>
      <c r="M133" s="417"/>
      <c r="N133" s="422">
        <f>L133+M133</f>
        <v>13500000</v>
      </c>
      <c r="O133" s="417"/>
      <c r="P133" s="422">
        <f t="shared" ref="P133:P136" si="446">N133+O133</f>
        <v>13500000</v>
      </c>
      <c r="Q133" s="417"/>
      <c r="R133" s="422">
        <f t="shared" ref="R133:R136" si="447">P133+Q133</f>
        <v>13500000</v>
      </c>
      <c r="S133" s="417"/>
      <c r="T133" s="417"/>
      <c r="U133" s="422">
        <f t="shared" ref="U133:U147" si="448">S133+T133</f>
        <v>0</v>
      </c>
      <c r="V133" s="417"/>
      <c r="W133" s="422">
        <f t="shared" ref="W133:W136" si="449">U133+V133</f>
        <v>0</v>
      </c>
      <c r="X133" s="417"/>
      <c r="Y133" s="422">
        <f t="shared" ref="Y133:Y136" si="450">W133+X133</f>
        <v>0</v>
      </c>
      <c r="Z133" s="417"/>
      <c r="AA133" s="422">
        <f t="shared" ref="AA133:AA136" si="451">Y133+Z133</f>
        <v>0</v>
      </c>
      <c r="AB133" s="417"/>
      <c r="AC133" s="417"/>
      <c r="AD133" s="417"/>
      <c r="AE133" s="417"/>
      <c r="AF133" s="422">
        <f t="shared" ref="AF133:AF147" si="452">AD133+AE133</f>
        <v>0</v>
      </c>
      <c r="AG133" s="417"/>
      <c r="AH133" s="422">
        <f t="shared" ref="AH133:AH136" si="453">AF133+AG133</f>
        <v>0</v>
      </c>
      <c r="AI133" s="417"/>
      <c r="AJ133" s="422">
        <f t="shared" ref="AJ133:AJ136" si="454">AH133+AI133</f>
        <v>0</v>
      </c>
      <c r="AK133" s="417"/>
      <c r="AL133" s="422">
        <f t="shared" ref="AL133:AL136" si="455">AJ133+AK133</f>
        <v>0</v>
      </c>
    </row>
    <row r="134" spans="1:38" s="389" customFormat="1" ht="65.25" hidden="1" customHeight="1" x14ac:dyDescent="0.2">
      <c r="A134" s="405" t="s">
        <v>877</v>
      </c>
      <c r="B134" s="398">
        <v>20000000</v>
      </c>
      <c r="C134" s="398"/>
      <c r="D134" s="398">
        <f t="shared" si="443"/>
        <v>20000000</v>
      </c>
      <c r="E134" s="398"/>
      <c r="F134" s="398"/>
      <c r="G134" s="398"/>
      <c r="H134" s="419">
        <f t="shared" si="444"/>
        <v>20000000</v>
      </c>
      <c r="I134" s="398">
        <v>16574047</v>
      </c>
      <c r="J134" s="422">
        <f t="shared" si="365"/>
        <v>36574047</v>
      </c>
      <c r="K134" s="398"/>
      <c r="L134" s="422">
        <f t="shared" si="445"/>
        <v>36574047</v>
      </c>
      <c r="M134" s="398"/>
      <c r="N134" s="422">
        <f>L134+M134</f>
        <v>36574047</v>
      </c>
      <c r="O134" s="398"/>
      <c r="P134" s="422">
        <f t="shared" si="446"/>
        <v>36574047</v>
      </c>
      <c r="Q134" s="398"/>
      <c r="R134" s="422">
        <f t="shared" si="447"/>
        <v>36574047</v>
      </c>
      <c r="S134" s="398"/>
      <c r="T134" s="398"/>
      <c r="U134" s="422">
        <f t="shared" si="448"/>
        <v>0</v>
      </c>
      <c r="V134" s="398"/>
      <c r="W134" s="422">
        <f t="shared" si="449"/>
        <v>0</v>
      </c>
      <c r="X134" s="398"/>
      <c r="Y134" s="422">
        <f t="shared" si="450"/>
        <v>0</v>
      </c>
      <c r="Z134" s="398"/>
      <c r="AA134" s="422">
        <f t="shared" si="451"/>
        <v>0</v>
      </c>
      <c r="AB134" s="398"/>
      <c r="AC134" s="398"/>
      <c r="AD134" s="398"/>
      <c r="AE134" s="398"/>
      <c r="AF134" s="422">
        <f t="shared" si="452"/>
        <v>0</v>
      </c>
      <c r="AG134" s="398"/>
      <c r="AH134" s="422">
        <f t="shared" si="453"/>
        <v>0</v>
      </c>
      <c r="AI134" s="398"/>
      <c r="AJ134" s="422">
        <f t="shared" si="454"/>
        <v>0</v>
      </c>
      <c r="AK134" s="398"/>
      <c r="AL134" s="422">
        <f t="shared" si="455"/>
        <v>0</v>
      </c>
    </row>
    <row r="135" spans="1:38" s="389" customFormat="1" ht="65.25" hidden="1" customHeight="1" x14ac:dyDescent="0.2">
      <c r="A135" s="405" t="s">
        <v>875</v>
      </c>
      <c r="B135" s="398"/>
      <c r="C135" s="398">
        <v>40500000</v>
      </c>
      <c r="D135" s="398">
        <f t="shared" si="443"/>
        <v>40500000</v>
      </c>
      <c r="E135" s="398"/>
      <c r="F135" s="398"/>
      <c r="G135" s="398"/>
      <c r="H135" s="419">
        <f t="shared" si="444"/>
        <v>40500000</v>
      </c>
      <c r="I135" s="398">
        <v>-40500000</v>
      </c>
      <c r="J135" s="422">
        <f t="shared" si="365"/>
        <v>0</v>
      </c>
      <c r="K135" s="398"/>
      <c r="L135" s="422">
        <f t="shared" si="445"/>
        <v>0</v>
      </c>
      <c r="M135" s="398"/>
      <c r="N135" s="422">
        <f>L135+M135</f>
        <v>0</v>
      </c>
      <c r="O135" s="398"/>
      <c r="P135" s="422">
        <f t="shared" si="446"/>
        <v>0</v>
      </c>
      <c r="Q135" s="398"/>
      <c r="R135" s="422">
        <f t="shared" si="447"/>
        <v>0</v>
      </c>
      <c r="S135" s="398"/>
      <c r="T135" s="398"/>
      <c r="U135" s="422">
        <f t="shared" si="448"/>
        <v>0</v>
      </c>
      <c r="V135" s="398"/>
      <c r="W135" s="422">
        <f t="shared" si="449"/>
        <v>0</v>
      </c>
      <c r="X135" s="398"/>
      <c r="Y135" s="422">
        <f t="shared" si="450"/>
        <v>0</v>
      </c>
      <c r="Z135" s="398"/>
      <c r="AA135" s="422">
        <f t="shared" si="451"/>
        <v>0</v>
      </c>
      <c r="AB135" s="398"/>
      <c r="AC135" s="398"/>
      <c r="AD135" s="398"/>
      <c r="AE135" s="398"/>
      <c r="AF135" s="422">
        <f t="shared" si="452"/>
        <v>0</v>
      </c>
      <c r="AG135" s="398"/>
      <c r="AH135" s="422">
        <f t="shared" si="453"/>
        <v>0</v>
      </c>
      <c r="AI135" s="398"/>
      <c r="AJ135" s="422">
        <f t="shared" si="454"/>
        <v>0</v>
      </c>
      <c r="AK135" s="398"/>
      <c r="AL135" s="422">
        <f t="shared" si="455"/>
        <v>0</v>
      </c>
    </row>
    <row r="136" spans="1:38" s="389" customFormat="1" ht="48" hidden="1" customHeight="1" x14ac:dyDescent="0.2">
      <c r="A136" s="405" t="s">
        <v>876</v>
      </c>
      <c r="B136" s="398"/>
      <c r="C136" s="398">
        <v>48500000</v>
      </c>
      <c r="D136" s="398">
        <f t="shared" si="443"/>
        <v>48500000</v>
      </c>
      <c r="E136" s="398"/>
      <c r="F136" s="398"/>
      <c r="G136" s="398"/>
      <c r="H136" s="419">
        <f t="shared" si="444"/>
        <v>48500000</v>
      </c>
      <c r="I136" s="398"/>
      <c r="J136" s="422">
        <f t="shared" si="365"/>
        <v>48500000</v>
      </c>
      <c r="K136" s="398">
        <v>4400000</v>
      </c>
      <c r="L136" s="422">
        <f t="shared" si="445"/>
        <v>52900000</v>
      </c>
      <c r="M136" s="398"/>
      <c r="N136" s="422">
        <f>L136+M136</f>
        <v>52900000</v>
      </c>
      <c r="O136" s="398"/>
      <c r="P136" s="422">
        <f t="shared" si="446"/>
        <v>52900000</v>
      </c>
      <c r="Q136" s="398"/>
      <c r="R136" s="422">
        <f t="shared" si="447"/>
        <v>52900000</v>
      </c>
      <c r="S136" s="398"/>
      <c r="T136" s="398"/>
      <c r="U136" s="422">
        <f t="shared" si="448"/>
        <v>0</v>
      </c>
      <c r="V136" s="398"/>
      <c r="W136" s="422">
        <f t="shared" si="449"/>
        <v>0</v>
      </c>
      <c r="X136" s="398"/>
      <c r="Y136" s="422">
        <f t="shared" si="450"/>
        <v>0</v>
      </c>
      <c r="Z136" s="398"/>
      <c r="AA136" s="422">
        <f t="shared" si="451"/>
        <v>0</v>
      </c>
      <c r="AB136" s="398"/>
      <c r="AC136" s="398"/>
      <c r="AD136" s="398"/>
      <c r="AE136" s="398"/>
      <c r="AF136" s="422">
        <f t="shared" si="452"/>
        <v>0</v>
      </c>
      <c r="AG136" s="398"/>
      <c r="AH136" s="422">
        <f t="shared" si="453"/>
        <v>0</v>
      </c>
      <c r="AI136" s="398"/>
      <c r="AJ136" s="422">
        <f t="shared" si="454"/>
        <v>0</v>
      </c>
      <c r="AK136" s="398"/>
      <c r="AL136" s="422">
        <f t="shared" si="455"/>
        <v>0</v>
      </c>
    </row>
    <row r="137" spans="1:38" s="389" customFormat="1" ht="64.5" customHeight="1" x14ac:dyDescent="0.2">
      <c r="A137" s="409" t="s">
        <v>737</v>
      </c>
      <c r="B137" s="402">
        <f>SUM(B138:B143)</f>
        <v>208000000</v>
      </c>
      <c r="C137" s="402">
        <f t="shared" ref="C137:D137" si="456">SUM(C138:C143)</f>
        <v>110900000</v>
      </c>
      <c r="D137" s="402">
        <f t="shared" si="456"/>
        <v>318900000</v>
      </c>
      <c r="E137" s="402">
        <f t="shared" ref="E137" si="457">SUM(E138:E143)</f>
        <v>170000000</v>
      </c>
      <c r="F137" s="402">
        <f t="shared" ref="F137" si="458">SUM(F138:F143)</f>
        <v>0</v>
      </c>
      <c r="G137" s="402">
        <f t="shared" ref="G137" si="459">SUM(G138:G143)</f>
        <v>0</v>
      </c>
      <c r="H137" s="402">
        <f t="shared" ref="H137:AF137" si="460">SUM(H138:H143)</f>
        <v>318900000</v>
      </c>
      <c r="I137" s="402">
        <f t="shared" si="460"/>
        <v>-127766678</v>
      </c>
      <c r="J137" s="402">
        <f t="shared" si="460"/>
        <v>191133322</v>
      </c>
      <c r="K137" s="402">
        <f t="shared" ref="K137:L137" si="461">SUM(K138:K143)</f>
        <v>0</v>
      </c>
      <c r="L137" s="402">
        <f t="shared" si="461"/>
        <v>191133322</v>
      </c>
      <c r="M137" s="402">
        <f t="shared" ref="M137:N137" si="462">SUM(M138:M143)</f>
        <v>-50000000</v>
      </c>
      <c r="N137" s="402">
        <f t="shared" si="462"/>
        <v>141133322</v>
      </c>
      <c r="O137" s="402">
        <f t="shared" ref="O137:P137" si="463">SUM(O138:O143)</f>
        <v>0</v>
      </c>
      <c r="P137" s="402">
        <f t="shared" si="463"/>
        <v>141133322</v>
      </c>
      <c r="Q137" s="402">
        <f t="shared" ref="Q137:R137" si="464">SUM(Q138:Q143)</f>
        <v>-62233322</v>
      </c>
      <c r="R137" s="402">
        <f t="shared" si="464"/>
        <v>0</v>
      </c>
      <c r="S137" s="402">
        <f t="shared" si="460"/>
        <v>170000000</v>
      </c>
      <c r="T137" s="402">
        <f t="shared" si="460"/>
        <v>0</v>
      </c>
      <c r="U137" s="402">
        <f t="shared" si="460"/>
        <v>170000000</v>
      </c>
      <c r="V137" s="402">
        <f t="shared" ref="V137:W137" si="465">SUM(V138:V143)</f>
        <v>0</v>
      </c>
      <c r="W137" s="402">
        <f t="shared" si="465"/>
        <v>170000000</v>
      </c>
      <c r="X137" s="402">
        <f t="shared" ref="X137:Y137" si="466">SUM(X138:X143)</f>
        <v>0</v>
      </c>
      <c r="Y137" s="402">
        <f t="shared" si="466"/>
        <v>170000000</v>
      </c>
      <c r="Z137" s="402">
        <f t="shared" ref="Z137:AA137" si="467">SUM(Z138:Z143)</f>
        <v>0</v>
      </c>
      <c r="AA137" s="402">
        <f t="shared" si="467"/>
        <v>170000000</v>
      </c>
      <c r="AB137" s="402">
        <f t="shared" si="460"/>
        <v>0</v>
      </c>
      <c r="AC137" s="402">
        <f t="shared" si="460"/>
        <v>0</v>
      </c>
      <c r="AD137" s="402">
        <f t="shared" si="460"/>
        <v>0</v>
      </c>
      <c r="AE137" s="402">
        <f t="shared" si="460"/>
        <v>0</v>
      </c>
      <c r="AF137" s="402">
        <f t="shared" si="460"/>
        <v>0</v>
      </c>
      <c r="AG137" s="402">
        <f t="shared" ref="AG137:AH137" si="468">SUM(AG138:AG143)</f>
        <v>0</v>
      </c>
      <c r="AH137" s="402">
        <f t="shared" si="468"/>
        <v>0</v>
      </c>
      <c r="AI137" s="402">
        <f t="shared" ref="AI137:AJ137" si="469">SUM(AI138:AI143)</f>
        <v>0</v>
      </c>
      <c r="AJ137" s="402">
        <f t="shared" si="469"/>
        <v>0</v>
      </c>
      <c r="AK137" s="402">
        <f t="shared" ref="AK137:AL137" si="470">SUM(AK138:AK143)</f>
        <v>0</v>
      </c>
      <c r="AL137" s="402">
        <f t="shared" si="470"/>
        <v>0</v>
      </c>
    </row>
    <row r="138" spans="1:38" s="389" customFormat="1" ht="33" customHeight="1" x14ac:dyDescent="0.2">
      <c r="A138" s="405" t="s">
        <v>878</v>
      </c>
      <c r="B138" s="402"/>
      <c r="C138" s="398">
        <v>84000000</v>
      </c>
      <c r="D138" s="398">
        <f t="shared" si="443"/>
        <v>84000000</v>
      </c>
      <c r="E138" s="402"/>
      <c r="F138" s="402"/>
      <c r="G138" s="402"/>
      <c r="H138" s="398">
        <f t="shared" si="444"/>
        <v>84000000</v>
      </c>
      <c r="I138" s="398">
        <v>-67766678</v>
      </c>
      <c r="J138" s="422">
        <f t="shared" si="365"/>
        <v>16233322</v>
      </c>
      <c r="K138" s="398"/>
      <c r="L138" s="422">
        <f t="shared" ref="L138:L147" si="471">J138+K138</f>
        <v>16233322</v>
      </c>
      <c r="M138" s="398"/>
      <c r="N138" s="422">
        <f t="shared" ref="N138:N147" si="472">L138+M138</f>
        <v>16233322</v>
      </c>
      <c r="O138" s="398"/>
      <c r="P138" s="422">
        <f t="shared" ref="P138:P143" si="473">N138+O138</f>
        <v>16233322</v>
      </c>
      <c r="Q138" s="398">
        <v>-16233322</v>
      </c>
      <c r="R138" s="422"/>
      <c r="S138" s="402"/>
      <c r="T138" s="402"/>
      <c r="U138" s="422"/>
      <c r="V138" s="402"/>
      <c r="W138" s="422"/>
      <c r="X138" s="402"/>
      <c r="Y138" s="422"/>
      <c r="Z138" s="402"/>
      <c r="AA138" s="422"/>
      <c r="AB138" s="402"/>
      <c r="AC138" s="402"/>
      <c r="AD138" s="402"/>
      <c r="AE138" s="402"/>
      <c r="AF138" s="422"/>
      <c r="AG138" s="402"/>
      <c r="AH138" s="422"/>
      <c r="AI138" s="402"/>
      <c r="AJ138" s="422"/>
      <c r="AK138" s="402"/>
      <c r="AL138" s="422"/>
    </row>
    <row r="139" spans="1:38" s="389" customFormat="1" ht="95.45" hidden="1" customHeight="1" x14ac:dyDescent="0.2">
      <c r="A139" s="405" t="s">
        <v>879</v>
      </c>
      <c r="B139" s="402"/>
      <c r="C139" s="398">
        <v>26900000</v>
      </c>
      <c r="D139" s="398">
        <f t="shared" ref="D139:D143" si="474">B139+C139</f>
        <v>26900000</v>
      </c>
      <c r="E139" s="402"/>
      <c r="F139" s="402"/>
      <c r="G139" s="402"/>
      <c r="H139" s="398">
        <f t="shared" si="444"/>
        <v>26900000</v>
      </c>
      <c r="I139" s="402"/>
      <c r="J139" s="422">
        <f t="shared" si="365"/>
        <v>26900000</v>
      </c>
      <c r="K139" s="402"/>
      <c r="L139" s="422">
        <f t="shared" si="471"/>
        <v>26900000</v>
      </c>
      <c r="M139" s="402"/>
      <c r="N139" s="422">
        <f t="shared" si="472"/>
        <v>26900000</v>
      </c>
      <c r="O139" s="402"/>
      <c r="P139" s="422">
        <f t="shared" si="473"/>
        <v>26900000</v>
      </c>
      <c r="Q139" s="402"/>
      <c r="R139" s="422"/>
      <c r="S139" s="402"/>
      <c r="T139" s="402"/>
      <c r="U139" s="422"/>
      <c r="V139" s="402"/>
      <c r="W139" s="422"/>
      <c r="X139" s="402"/>
      <c r="Y139" s="422"/>
      <c r="Z139" s="402"/>
      <c r="AA139" s="422"/>
      <c r="AB139" s="402"/>
      <c r="AC139" s="402"/>
      <c r="AD139" s="402"/>
      <c r="AE139" s="402"/>
      <c r="AF139" s="422"/>
      <c r="AG139" s="402"/>
      <c r="AH139" s="422"/>
      <c r="AI139" s="402"/>
      <c r="AJ139" s="422"/>
      <c r="AK139" s="402"/>
      <c r="AL139" s="422"/>
    </row>
    <row r="140" spans="1:38" s="389" customFormat="1" ht="48.75" customHeight="1" x14ac:dyDescent="0.2">
      <c r="A140" s="428" t="s">
        <v>880</v>
      </c>
      <c r="B140" s="398">
        <v>86000000</v>
      </c>
      <c r="C140" s="398"/>
      <c r="D140" s="398">
        <f t="shared" si="474"/>
        <v>86000000</v>
      </c>
      <c r="E140" s="398"/>
      <c r="F140" s="398"/>
      <c r="G140" s="398"/>
      <c r="H140" s="398">
        <f t="shared" si="444"/>
        <v>86000000</v>
      </c>
      <c r="I140" s="398"/>
      <c r="J140" s="422">
        <f t="shared" si="365"/>
        <v>86000000</v>
      </c>
      <c r="K140" s="398"/>
      <c r="L140" s="422">
        <f t="shared" si="471"/>
        <v>86000000</v>
      </c>
      <c r="M140" s="398">
        <v>-50000000</v>
      </c>
      <c r="N140" s="422">
        <f t="shared" si="472"/>
        <v>36000000</v>
      </c>
      <c r="O140" s="398"/>
      <c r="P140" s="422">
        <f t="shared" si="473"/>
        <v>36000000</v>
      </c>
      <c r="Q140" s="398">
        <f>-32000000-4000000</f>
        <v>-36000000</v>
      </c>
      <c r="R140" s="422"/>
      <c r="S140" s="398"/>
      <c r="T140" s="398"/>
      <c r="U140" s="422"/>
      <c r="V140" s="398"/>
      <c r="W140" s="422"/>
      <c r="X140" s="398"/>
      <c r="Y140" s="422"/>
      <c r="Z140" s="398"/>
      <c r="AA140" s="422"/>
      <c r="AB140" s="398"/>
      <c r="AC140" s="398"/>
      <c r="AD140" s="398"/>
      <c r="AE140" s="398"/>
      <c r="AF140" s="422"/>
      <c r="AG140" s="398"/>
      <c r="AH140" s="422"/>
      <c r="AI140" s="398"/>
      <c r="AJ140" s="422"/>
      <c r="AK140" s="398"/>
      <c r="AL140" s="422"/>
    </row>
    <row r="141" spans="1:38" s="389" customFormat="1" ht="49.5" customHeight="1" x14ac:dyDescent="0.2">
      <c r="A141" s="405" t="s">
        <v>783</v>
      </c>
      <c r="B141" s="398">
        <v>50000000</v>
      </c>
      <c r="C141" s="398"/>
      <c r="D141" s="398">
        <f t="shared" si="474"/>
        <v>50000000</v>
      </c>
      <c r="E141" s="398">
        <v>100000000</v>
      </c>
      <c r="F141" s="398"/>
      <c r="G141" s="398"/>
      <c r="H141" s="398">
        <f t="shared" si="444"/>
        <v>50000000</v>
      </c>
      <c r="I141" s="398">
        <v>-40000000</v>
      </c>
      <c r="J141" s="422">
        <f t="shared" si="365"/>
        <v>10000000</v>
      </c>
      <c r="K141" s="398">
        <v>-5000000</v>
      </c>
      <c r="L141" s="422">
        <f t="shared" si="471"/>
        <v>5000000</v>
      </c>
      <c r="M141" s="398"/>
      <c r="N141" s="422">
        <f t="shared" si="472"/>
        <v>5000000</v>
      </c>
      <c r="O141" s="398"/>
      <c r="P141" s="422">
        <f t="shared" si="473"/>
        <v>5000000</v>
      </c>
      <c r="Q141" s="398">
        <v>-5000000</v>
      </c>
      <c r="R141" s="422"/>
      <c r="S141" s="398">
        <f>E141+F141</f>
        <v>100000000</v>
      </c>
      <c r="T141" s="398"/>
      <c r="U141" s="422">
        <f t="shared" si="448"/>
        <v>100000000</v>
      </c>
      <c r="V141" s="398"/>
      <c r="W141" s="422">
        <f t="shared" ref="W138:W147" si="475">U141+V141</f>
        <v>100000000</v>
      </c>
      <c r="X141" s="398"/>
      <c r="Y141" s="422">
        <f t="shared" ref="Y138:Y143" si="476">W141+X141</f>
        <v>100000000</v>
      </c>
      <c r="Z141" s="398"/>
      <c r="AA141" s="422">
        <f t="shared" ref="AA138:AA147" si="477">Y141+Z141</f>
        <v>100000000</v>
      </c>
      <c r="AB141" s="398"/>
      <c r="AC141" s="398"/>
      <c r="AD141" s="398"/>
      <c r="AE141" s="398"/>
      <c r="AF141" s="422">
        <f t="shared" si="452"/>
        <v>0</v>
      </c>
      <c r="AG141" s="398"/>
      <c r="AH141" s="422">
        <f t="shared" ref="AH138:AH147" si="478">AF141+AG141</f>
        <v>0</v>
      </c>
      <c r="AI141" s="398"/>
      <c r="AJ141" s="422"/>
      <c r="AK141" s="398"/>
      <c r="AL141" s="422"/>
    </row>
    <row r="142" spans="1:38" s="389" customFormat="1" ht="49.5" hidden="1" customHeight="1" x14ac:dyDescent="0.2">
      <c r="A142" s="411" t="s">
        <v>881</v>
      </c>
      <c r="B142" s="398">
        <v>42000000</v>
      </c>
      <c r="C142" s="398"/>
      <c r="D142" s="398">
        <f t="shared" si="474"/>
        <v>42000000</v>
      </c>
      <c r="E142" s="398"/>
      <c r="F142" s="398"/>
      <c r="G142" s="398"/>
      <c r="H142" s="398">
        <f t="shared" si="444"/>
        <v>42000000</v>
      </c>
      <c r="I142" s="398"/>
      <c r="J142" s="422">
        <f t="shared" si="365"/>
        <v>42000000</v>
      </c>
      <c r="K142" s="398">
        <v>10000000</v>
      </c>
      <c r="L142" s="422">
        <f t="shared" si="471"/>
        <v>52000000</v>
      </c>
      <c r="M142" s="398"/>
      <c r="N142" s="422">
        <f t="shared" si="472"/>
        <v>52000000</v>
      </c>
      <c r="O142" s="398"/>
      <c r="P142" s="422">
        <f t="shared" si="473"/>
        <v>52000000</v>
      </c>
      <c r="Q142" s="398"/>
      <c r="R142" s="422"/>
      <c r="S142" s="398"/>
      <c r="T142" s="398"/>
      <c r="U142" s="422">
        <f t="shared" si="448"/>
        <v>0</v>
      </c>
      <c r="V142" s="398"/>
      <c r="W142" s="422">
        <f t="shared" si="475"/>
        <v>0</v>
      </c>
      <c r="X142" s="398"/>
      <c r="Y142" s="422">
        <f t="shared" si="476"/>
        <v>0</v>
      </c>
      <c r="Z142" s="398"/>
      <c r="AA142" s="422">
        <f t="shared" si="477"/>
        <v>0</v>
      </c>
      <c r="AB142" s="398"/>
      <c r="AC142" s="398"/>
      <c r="AD142" s="398"/>
      <c r="AE142" s="398"/>
      <c r="AF142" s="422">
        <f t="shared" si="452"/>
        <v>0</v>
      </c>
      <c r="AG142" s="398"/>
      <c r="AH142" s="422">
        <f t="shared" si="478"/>
        <v>0</v>
      </c>
      <c r="AI142" s="398"/>
      <c r="AJ142" s="422"/>
      <c r="AK142" s="398"/>
      <c r="AL142" s="422"/>
    </row>
    <row r="143" spans="1:38" s="389" customFormat="1" ht="48" customHeight="1" x14ac:dyDescent="0.2">
      <c r="A143" s="405" t="s">
        <v>784</v>
      </c>
      <c r="B143" s="398">
        <v>30000000</v>
      </c>
      <c r="C143" s="398"/>
      <c r="D143" s="398">
        <f t="shared" si="474"/>
        <v>30000000</v>
      </c>
      <c r="E143" s="398">
        <v>70000000</v>
      </c>
      <c r="F143" s="398"/>
      <c r="G143" s="398"/>
      <c r="H143" s="398">
        <f t="shared" si="444"/>
        <v>30000000</v>
      </c>
      <c r="I143" s="398">
        <v>-20000000</v>
      </c>
      <c r="J143" s="422">
        <f t="shared" si="365"/>
        <v>10000000</v>
      </c>
      <c r="K143" s="398">
        <v>-5000000</v>
      </c>
      <c r="L143" s="422">
        <f t="shared" si="471"/>
        <v>5000000</v>
      </c>
      <c r="M143" s="398"/>
      <c r="N143" s="422">
        <f t="shared" si="472"/>
        <v>5000000</v>
      </c>
      <c r="O143" s="398"/>
      <c r="P143" s="422">
        <f t="shared" si="473"/>
        <v>5000000</v>
      </c>
      <c r="Q143" s="398">
        <v>-5000000</v>
      </c>
      <c r="R143" s="422"/>
      <c r="S143" s="398">
        <f t="shared" ref="S143:S151" si="479">E143+F143</f>
        <v>70000000</v>
      </c>
      <c r="T143" s="398"/>
      <c r="U143" s="422">
        <f t="shared" si="448"/>
        <v>70000000</v>
      </c>
      <c r="V143" s="398"/>
      <c r="W143" s="422">
        <f t="shared" si="475"/>
        <v>70000000</v>
      </c>
      <c r="X143" s="398"/>
      <c r="Y143" s="422">
        <f t="shared" si="476"/>
        <v>70000000</v>
      </c>
      <c r="Z143" s="398"/>
      <c r="AA143" s="422">
        <f t="shared" si="477"/>
        <v>70000000</v>
      </c>
      <c r="AB143" s="398"/>
      <c r="AC143" s="398"/>
      <c r="AD143" s="398"/>
      <c r="AE143" s="398"/>
      <c r="AF143" s="422">
        <f t="shared" si="452"/>
        <v>0</v>
      </c>
      <c r="AG143" s="398"/>
      <c r="AH143" s="422">
        <f t="shared" si="478"/>
        <v>0</v>
      </c>
      <c r="AI143" s="398"/>
      <c r="AJ143" s="422"/>
      <c r="AK143" s="398"/>
      <c r="AL143" s="422"/>
    </row>
    <row r="144" spans="1:38" s="439" customFormat="1" ht="66" customHeight="1" x14ac:dyDescent="0.2">
      <c r="A144" s="409" t="s">
        <v>995</v>
      </c>
      <c r="B144" s="402">
        <v>79800000</v>
      </c>
      <c r="C144" s="402"/>
      <c r="D144" s="402">
        <f>B144+C144</f>
        <v>79800000</v>
      </c>
      <c r="E144" s="402">
        <v>85740000</v>
      </c>
      <c r="F144" s="402"/>
      <c r="G144" s="402"/>
      <c r="H144" s="402">
        <f t="shared" si="444"/>
        <v>79800000</v>
      </c>
      <c r="I144" s="402">
        <f>82000000+82000000+2218245</f>
        <v>166218245</v>
      </c>
      <c r="J144" s="438">
        <f t="shared" si="365"/>
        <v>246018245</v>
      </c>
      <c r="K144" s="402"/>
      <c r="L144" s="438">
        <f t="shared" si="471"/>
        <v>246018245</v>
      </c>
      <c r="M144" s="402"/>
      <c r="N144" s="438">
        <f t="shared" si="472"/>
        <v>246018245</v>
      </c>
      <c r="O144" s="402"/>
      <c r="P144" s="438">
        <f>N144+O144+77581755</f>
        <v>323600000</v>
      </c>
      <c r="Q144" s="402">
        <f>Q147</f>
        <v>14708393</v>
      </c>
      <c r="R144" s="438">
        <f t="shared" ref="R138:R147" si="480">P144+Q144</f>
        <v>338308393</v>
      </c>
      <c r="S144" s="402">
        <f t="shared" si="479"/>
        <v>85740000</v>
      </c>
      <c r="T144" s="402">
        <f>400475.31+3454964.69</f>
        <v>3855440</v>
      </c>
      <c r="U144" s="438">
        <f t="shared" si="448"/>
        <v>89595440</v>
      </c>
      <c r="V144" s="402">
        <v>28575587</v>
      </c>
      <c r="W144" s="438">
        <f t="shared" si="475"/>
        <v>118171027</v>
      </c>
      <c r="X144" s="402"/>
      <c r="Y144" s="438">
        <f>W144+X144+60737938</f>
        <v>178908965</v>
      </c>
      <c r="Z144" s="402">
        <v>0</v>
      </c>
      <c r="AA144" s="438">
        <f t="shared" si="477"/>
        <v>178908965</v>
      </c>
      <c r="AB144" s="402">
        <v>92712000</v>
      </c>
      <c r="AC144" s="402"/>
      <c r="AD144" s="402">
        <f>AB144+AC144</f>
        <v>92712000</v>
      </c>
      <c r="AE144" s="456"/>
      <c r="AF144" s="438">
        <f t="shared" si="452"/>
        <v>92712000</v>
      </c>
      <c r="AG144" s="456"/>
      <c r="AH144" s="438">
        <f t="shared" si="478"/>
        <v>92712000</v>
      </c>
      <c r="AI144" s="456"/>
      <c r="AJ144" s="438">
        <f>AH144+AI144+92712000</f>
        <v>185424000</v>
      </c>
      <c r="AK144" s="402">
        <v>0</v>
      </c>
      <c r="AL144" s="438">
        <f t="shared" ref="AL138:AL147" si="481">AJ144+AK144</f>
        <v>185424000</v>
      </c>
    </row>
    <row r="145" spans="1:38" s="389" customFormat="1" ht="52.5" hidden="1" customHeight="1" x14ac:dyDescent="0.2">
      <c r="A145" s="411" t="s">
        <v>996</v>
      </c>
      <c r="B145" s="398"/>
      <c r="C145" s="398"/>
      <c r="D145" s="398"/>
      <c r="E145" s="398"/>
      <c r="F145" s="398"/>
      <c r="G145" s="398"/>
      <c r="H145" s="398"/>
      <c r="I145" s="398"/>
      <c r="J145" s="422"/>
      <c r="K145" s="398"/>
      <c r="L145" s="422"/>
      <c r="M145" s="398"/>
      <c r="N145" s="422"/>
      <c r="O145" s="398"/>
      <c r="P145" s="422">
        <f>77581755</f>
        <v>77581755</v>
      </c>
      <c r="Q145" s="398"/>
      <c r="R145" s="422">
        <f t="shared" si="480"/>
        <v>77581755</v>
      </c>
      <c r="S145" s="398"/>
      <c r="T145" s="398"/>
      <c r="U145" s="422"/>
      <c r="V145" s="398"/>
      <c r="W145" s="422"/>
      <c r="X145" s="398"/>
      <c r="Y145" s="422"/>
      <c r="Z145" s="398"/>
      <c r="AA145" s="422"/>
      <c r="AB145" s="398"/>
      <c r="AC145" s="398"/>
      <c r="AD145" s="398"/>
      <c r="AE145" s="463"/>
      <c r="AF145" s="422"/>
      <c r="AG145" s="463"/>
      <c r="AH145" s="422"/>
      <c r="AI145" s="463"/>
      <c r="AJ145" s="422"/>
      <c r="AK145" s="463"/>
      <c r="AL145" s="422"/>
    </row>
    <row r="146" spans="1:38" s="389" customFormat="1" ht="68.45" hidden="1" customHeight="1" x14ac:dyDescent="0.2">
      <c r="A146" s="411" t="s">
        <v>997</v>
      </c>
      <c r="B146" s="398"/>
      <c r="C146" s="398"/>
      <c r="D146" s="398"/>
      <c r="E146" s="398"/>
      <c r="F146" s="398"/>
      <c r="G146" s="398"/>
      <c r="H146" s="398"/>
      <c r="I146" s="398"/>
      <c r="J146" s="422"/>
      <c r="K146" s="398"/>
      <c r="L146" s="422"/>
      <c r="M146" s="398"/>
      <c r="N146" s="422"/>
      <c r="O146" s="398"/>
      <c r="P146" s="422">
        <v>246018245</v>
      </c>
      <c r="Q146" s="398"/>
      <c r="R146" s="422">
        <f t="shared" si="480"/>
        <v>246018245</v>
      </c>
      <c r="S146" s="398"/>
      <c r="T146" s="398"/>
      <c r="U146" s="422"/>
      <c r="V146" s="398"/>
      <c r="W146" s="422"/>
      <c r="X146" s="398"/>
      <c r="Y146" s="422"/>
      <c r="Z146" s="398"/>
      <c r="AA146" s="422"/>
      <c r="AB146" s="398"/>
      <c r="AC146" s="398"/>
      <c r="AD146" s="398"/>
      <c r="AE146" s="463"/>
      <c r="AF146" s="422"/>
      <c r="AG146" s="463"/>
      <c r="AH146" s="422"/>
      <c r="AI146" s="463"/>
      <c r="AJ146" s="422"/>
      <c r="AK146" s="463"/>
      <c r="AL146" s="422"/>
    </row>
    <row r="147" spans="1:38" s="389" customFormat="1" ht="111.6" customHeight="1" x14ac:dyDescent="0.2">
      <c r="A147" s="411" t="s">
        <v>998</v>
      </c>
      <c r="B147" s="398">
        <v>79800000</v>
      </c>
      <c r="C147" s="398"/>
      <c r="D147" s="398">
        <f>B147+C147</f>
        <v>79800000</v>
      </c>
      <c r="E147" s="398">
        <v>85740000</v>
      </c>
      <c r="F147" s="398"/>
      <c r="G147" s="398"/>
      <c r="H147" s="398">
        <f t="shared" si="444"/>
        <v>79800000</v>
      </c>
      <c r="I147" s="398">
        <v>-2218245</v>
      </c>
      <c r="J147" s="422">
        <f t="shared" si="365"/>
        <v>77581755</v>
      </c>
      <c r="K147" s="398"/>
      <c r="L147" s="422">
        <f t="shared" si="471"/>
        <v>77581755</v>
      </c>
      <c r="M147" s="398"/>
      <c r="N147" s="422">
        <f t="shared" si="472"/>
        <v>77581755</v>
      </c>
      <c r="O147" s="398"/>
      <c r="P147" s="422"/>
      <c r="Q147" s="398">
        <v>14708393</v>
      </c>
      <c r="R147" s="422">
        <f t="shared" si="480"/>
        <v>14708393</v>
      </c>
      <c r="S147" s="398">
        <f t="shared" si="479"/>
        <v>85740000</v>
      </c>
      <c r="T147" s="398">
        <v>-400475</v>
      </c>
      <c r="U147" s="422">
        <f t="shared" si="448"/>
        <v>85339525</v>
      </c>
      <c r="V147" s="398">
        <v>-24601587</v>
      </c>
      <c r="W147" s="422">
        <f t="shared" si="475"/>
        <v>60737938</v>
      </c>
      <c r="X147" s="398"/>
      <c r="Y147" s="422"/>
      <c r="Z147" s="398"/>
      <c r="AA147" s="422"/>
      <c r="AB147" s="398"/>
      <c r="AC147" s="398"/>
      <c r="AD147" s="398"/>
      <c r="AE147" s="463"/>
      <c r="AF147" s="422"/>
      <c r="AG147" s="463"/>
      <c r="AH147" s="422"/>
      <c r="AI147" s="463"/>
      <c r="AJ147" s="422"/>
      <c r="AK147" s="463"/>
      <c r="AL147" s="422"/>
    </row>
    <row r="148" spans="1:38" s="439" customFormat="1" ht="47.25" hidden="1" customHeight="1" x14ac:dyDescent="0.2">
      <c r="A148" s="442" t="s">
        <v>698</v>
      </c>
      <c r="B148" s="417">
        <f>SUM(B149:B152)</f>
        <v>157150000</v>
      </c>
      <c r="C148" s="417">
        <f t="shared" ref="C148:F148" si="482">SUM(C149:C152)</f>
        <v>0</v>
      </c>
      <c r="D148" s="417">
        <f t="shared" si="482"/>
        <v>157150000</v>
      </c>
      <c r="E148" s="417">
        <f t="shared" si="482"/>
        <v>112150000</v>
      </c>
      <c r="F148" s="417">
        <f t="shared" si="482"/>
        <v>0</v>
      </c>
      <c r="G148" s="417">
        <f t="shared" ref="G148" si="483">SUM(G149:G152)</f>
        <v>0</v>
      </c>
      <c r="H148" s="417">
        <f t="shared" ref="H148:AF148" si="484">SUM(H149:H152)</f>
        <v>157150000</v>
      </c>
      <c r="I148" s="417">
        <f t="shared" si="484"/>
        <v>0</v>
      </c>
      <c r="J148" s="417">
        <f t="shared" si="484"/>
        <v>157150000</v>
      </c>
      <c r="K148" s="417">
        <f t="shared" ref="K148:L148" si="485">SUM(K149:K152)</f>
        <v>0</v>
      </c>
      <c r="L148" s="417">
        <f t="shared" si="485"/>
        <v>157150000</v>
      </c>
      <c r="M148" s="417">
        <f t="shared" ref="M148:N148" si="486">SUM(M149:M152)</f>
        <v>0</v>
      </c>
      <c r="N148" s="417">
        <f t="shared" si="486"/>
        <v>157150000</v>
      </c>
      <c r="O148" s="417"/>
      <c r="P148" s="417">
        <f t="shared" ref="P148:R148" si="487">SUM(P149:P152)</f>
        <v>157150000</v>
      </c>
      <c r="Q148" s="417"/>
      <c r="R148" s="417">
        <f t="shared" si="487"/>
        <v>157150000</v>
      </c>
      <c r="S148" s="417">
        <f t="shared" si="484"/>
        <v>182150000</v>
      </c>
      <c r="T148" s="417">
        <f t="shared" si="484"/>
        <v>0</v>
      </c>
      <c r="U148" s="417">
        <f t="shared" si="484"/>
        <v>182150000</v>
      </c>
      <c r="V148" s="417">
        <f t="shared" ref="V148:W148" si="488">SUM(V149:V152)</f>
        <v>0</v>
      </c>
      <c r="W148" s="417">
        <f t="shared" si="488"/>
        <v>182150000</v>
      </c>
      <c r="X148" s="417">
        <f t="shared" ref="X148:Y148" si="489">SUM(X149:X152)</f>
        <v>0</v>
      </c>
      <c r="Y148" s="417">
        <f t="shared" si="489"/>
        <v>182150000</v>
      </c>
      <c r="Z148" s="417">
        <f t="shared" ref="Z148:AA148" si="490">SUM(Z149:Z152)</f>
        <v>0</v>
      </c>
      <c r="AA148" s="417">
        <f t="shared" si="490"/>
        <v>182150000</v>
      </c>
      <c r="AB148" s="417">
        <f t="shared" si="484"/>
        <v>117150000</v>
      </c>
      <c r="AC148" s="417">
        <f t="shared" si="484"/>
        <v>0</v>
      </c>
      <c r="AD148" s="417">
        <f t="shared" si="484"/>
        <v>217150000</v>
      </c>
      <c r="AE148" s="417">
        <f t="shared" si="484"/>
        <v>0</v>
      </c>
      <c r="AF148" s="417">
        <f t="shared" si="484"/>
        <v>217150000</v>
      </c>
      <c r="AG148" s="417">
        <f t="shared" ref="AG148:AH148" si="491">SUM(AG149:AG152)</f>
        <v>0</v>
      </c>
      <c r="AH148" s="417">
        <f t="shared" si="491"/>
        <v>217150000</v>
      </c>
      <c r="AI148" s="417">
        <f t="shared" ref="AI148:AJ148" si="492">SUM(AI149:AI152)</f>
        <v>0</v>
      </c>
      <c r="AJ148" s="417">
        <f t="shared" si="492"/>
        <v>217150000</v>
      </c>
      <c r="AK148" s="417">
        <f t="shared" ref="AK148:AL148" si="493">SUM(AK149:AK152)</f>
        <v>0</v>
      </c>
      <c r="AL148" s="417">
        <f t="shared" si="493"/>
        <v>217150000</v>
      </c>
    </row>
    <row r="149" spans="1:38" s="389" customFormat="1" ht="49.15" hidden="1" customHeight="1" x14ac:dyDescent="0.2">
      <c r="A149" s="399" t="s">
        <v>684</v>
      </c>
      <c r="B149" s="420">
        <v>23550000</v>
      </c>
      <c r="C149" s="420"/>
      <c r="D149" s="420">
        <f>B149+C149</f>
        <v>23550000</v>
      </c>
      <c r="E149" s="420">
        <v>23550000</v>
      </c>
      <c r="F149" s="420"/>
      <c r="G149" s="420"/>
      <c r="H149" s="420">
        <f t="shared" ref="H149:H166" si="494">D149+G149</f>
        <v>23550000</v>
      </c>
      <c r="I149" s="420"/>
      <c r="J149" s="422">
        <f t="shared" si="365"/>
        <v>23550000</v>
      </c>
      <c r="K149" s="420"/>
      <c r="L149" s="422">
        <f t="shared" ref="L149:L150" si="495">J149+K149</f>
        <v>23550000</v>
      </c>
      <c r="M149" s="420"/>
      <c r="N149" s="422">
        <f>L149+M149</f>
        <v>23550000</v>
      </c>
      <c r="O149" s="420"/>
      <c r="P149" s="422">
        <f t="shared" ref="P149:P152" si="496">N149+O149</f>
        <v>23550000</v>
      </c>
      <c r="Q149" s="420"/>
      <c r="R149" s="422">
        <f t="shared" ref="R149:R152" si="497">P149+Q149</f>
        <v>23550000</v>
      </c>
      <c r="S149" s="420">
        <f t="shared" si="479"/>
        <v>23550000</v>
      </c>
      <c r="T149" s="420"/>
      <c r="U149" s="422">
        <f t="shared" ref="U149:U150" si="498">S149+T149</f>
        <v>23550000</v>
      </c>
      <c r="V149" s="420"/>
      <c r="W149" s="422">
        <f t="shared" ref="W149:W150" si="499">U149+V149</f>
        <v>23550000</v>
      </c>
      <c r="X149" s="420"/>
      <c r="Y149" s="422">
        <f t="shared" ref="Y149:Y150" si="500">W149+X149</f>
        <v>23550000</v>
      </c>
      <c r="Z149" s="420"/>
      <c r="AA149" s="422">
        <f t="shared" ref="AA149:AA150" si="501">Y149+Z149</f>
        <v>23550000</v>
      </c>
      <c r="AB149" s="420">
        <v>23550000</v>
      </c>
      <c r="AC149" s="420"/>
      <c r="AD149" s="420">
        <f>AB149+AC149</f>
        <v>23550000</v>
      </c>
      <c r="AE149" s="420"/>
      <c r="AF149" s="422">
        <f t="shared" ref="AF149:AF150" si="502">AD149+AE149</f>
        <v>23550000</v>
      </c>
      <c r="AG149" s="420"/>
      <c r="AH149" s="422">
        <f t="shared" ref="AH149:AH150" si="503">AF149+AG149</f>
        <v>23550000</v>
      </c>
      <c r="AI149" s="420"/>
      <c r="AJ149" s="422">
        <f t="shared" ref="AJ149:AJ150" si="504">AH149+AI149</f>
        <v>23550000</v>
      </c>
      <c r="AK149" s="420"/>
      <c r="AL149" s="422">
        <f t="shared" ref="AL149:AL150" si="505">AJ149+AK149</f>
        <v>23550000</v>
      </c>
    </row>
    <row r="150" spans="1:38" s="389" customFormat="1" ht="49.15" hidden="1" customHeight="1" x14ac:dyDescent="0.2">
      <c r="A150" s="399" t="s">
        <v>685</v>
      </c>
      <c r="B150" s="420">
        <v>73600000</v>
      </c>
      <c r="C150" s="420"/>
      <c r="D150" s="420">
        <f t="shared" ref="D150:D152" si="506">B150+C150</f>
        <v>73600000</v>
      </c>
      <c r="E150" s="420">
        <v>73600000</v>
      </c>
      <c r="F150" s="420"/>
      <c r="G150" s="420"/>
      <c r="H150" s="420">
        <f t="shared" si="494"/>
        <v>73600000</v>
      </c>
      <c r="I150" s="420"/>
      <c r="J150" s="422">
        <f t="shared" si="365"/>
        <v>73600000</v>
      </c>
      <c r="K150" s="420"/>
      <c r="L150" s="422">
        <f t="shared" si="495"/>
        <v>73600000</v>
      </c>
      <c r="M150" s="420"/>
      <c r="N150" s="422">
        <f>L150+M150</f>
        <v>73600000</v>
      </c>
      <c r="O150" s="420"/>
      <c r="P150" s="422">
        <f t="shared" si="496"/>
        <v>73600000</v>
      </c>
      <c r="Q150" s="420"/>
      <c r="R150" s="422">
        <f t="shared" si="497"/>
        <v>73600000</v>
      </c>
      <c r="S150" s="420">
        <f t="shared" si="479"/>
        <v>73600000</v>
      </c>
      <c r="T150" s="420"/>
      <c r="U150" s="422">
        <f t="shared" si="498"/>
        <v>73600000</v>
      </c>
      <c r="V150" s="420"/>
      <c r="W150" s="422">
        <f t="shared" si="499"/>
        <v>73600000</v>
      </c>
      <c r="X150" s="420"/>
      <c r="Y150" s="422">
        <f t="shared" si="500"/>
        <v>73600000</v>
      </c>
      <c r="Z150" s="420"/>
      <c r="AA150" s="422">
        <f t="shared" si="501"/>
        <v>73600000</v>
      </c>
      <c r="AB150" s="420">
        <v>73600000</v>
      </c>
      <c r="AC150" s="420"/>
      <c r="AD150" s="420">
        <f t="shared" ref="AD150:AD151" si="507">AB150+AC150</f>
        <v>73600000</v>
      </c>
      <c r="AE150" s="420"/>
      <c r="AF150" s="422">
        <f t="shared" si="502"/>
        <v>73600000</v>
      </c>
      <c r="AG150" s="420"/>
      <c r="AH150" s="422">
        <f t="shared" si="503"/>
        <v>73600000</v>
      </c>
      <c r="AI150" s="420"/>
      <c r="AJ150" s="422">
        <f t="shared" si="504"/>
        <v>73600000</v>
      </c>
      <c r="AK150" s="420"/>
      <c r="AL150" s="422">
        <f t="shared" si="505"/>
        <v>73600000</v>
      </c>
    </row>
    <row r="151" spans="1:38" s="389" customFormat="1" ht="64.5" hidden="1" customHeight="1" x14ac:dyDescent="0.2">
      <c r="A151" s="399" t="s">
        <v>696</v>
      </c>
      <c r="B151" s="420">
        <v>10000000</v>
      </c>
      <c r="C151" s="420"/>
      <c r="D151" s="420">
        <f t="shared" si="506"/>
        <v>10000000</v>
      </c>
      <c r="E151" s="398">
        <v>15000000</v>
      </c>
      <c r="F151" s="398"/>
      <c r="G151" s="398"/>
      <c r="H151" s="420">
        <f t="shared" si="494"/>
        <v>10000000</v>
      </c>
      <c r="I151" s="398"/>
      <c r="J151" s="422">
        <f>H151+I151</f>
        <v>10000000</v>
      </c>
      <c r="K151" s="398"/>
      <c r="L151" s="422">
        <f>J151+K151</f>
        <v>10000000</v>
      </c>
      <c r="M151" s="398"/>
      <c r="N151" s="422">
        <f>L151+M151</f>
        <v>10000000</v>
      </c>
      <c r="O151" s="398"/>
      <c r="P151" s="422">
        <f t="shared" si="496"/>
        <v>10000000</v>
      </c>
      <c r="Q151" s="398"/>
      <c r="R151" s="422">
        <f t="shared" si="497"/>
        <v>10000000</v>
      </c>
      <c r="S151" s="420">
        <f t="shared" si="479"/>
        <v>15000000</v>
      </c>
      <c r="T151" s="398"/>
      <c r="U151" s="422">
        <f>S151+T151</f>
        <v>15000000</v>
      </c>
      <c r="V151" s="398"/>
      <c r="W151" s="422">
        <f>U151+V151</f>
        <v>15000000</v>
      </c>
      <c r="X151" s="398"/>
      <c r="Y151" s="422">
        <f>W151+X151</f>
        <v>15000000</v>
      </c>
      <c r="Z151" s="398"/>
      <c r="AA151" s="422">
        <f>Y151+Z151</f>
        <v>15000000</v>
      </c>
      <c r="AB151" s="398">
        <v>20000000</v>
      </c>
      <c r="AC151" s="398"/>
      <c r="AD151" s="420">
        <f t="shared" si="507"/>
        <v>20000000</v>
      </c>
      <c r="AE151" s="398"/>
      <c r="AF151" s="422">
        <f>AD151+AE151</f>
        <v>20000000</v>
      </c>
      <c r="AG151" s="398"/>
      <c r="AH151" s="422">
        <f>AF151+AG151</f>
        <v>20000000</v>
      </c>
      <c r="AI151" s="398"/>
      <c r="AJ151" s="422">
        <f>AH151+AI151</f>
        <v>20000000</v>
      </c>
      <c r="AK151" s="398"/>
      <c r="AL151" s="422">
        <f>AJ151+AK151</f>
        <v>20000000</v>
      </c>
    </row>
    <row r="152" spans="1:38" s="389" customFormat="1" ht="33" hidden="1" customHeight="1" x14ac:dyDescent="0.2">
      <c r="A152" s="399" t="s">
        <v>850</v>
      </c>
      <c r="B152" s="420">
        <v>50000000</v>
      </c>
      <c r="C152" s="420"/>
      <c r="D152" s="420">
        <f t="shared" si="506"/>
        <v>50000000</v>
      </c>
      <c r="E152" s="398"/>
      <c r="F152" s="398"/>
      <c r="G152" s="398"/>
      <c r="H152" s="420">
        <f t="shared" si="494"/>
        <v>50000000</v>
      </c>
      <c r="I152" s="398"/>
      <c r="J152" s="422">
        <f>H152+I152</f>
        <v>50000000</v>
      </c>
      <c r="K152" s="398"/>
      <c r="L152" s="422">
        <f>J152+K152</f>
        <v>50000000</v>
      </c>
      <c r="M152" s="398"/>
      <c r="N152" s="422">
        <f>L152+M152</f>
        <v>50000000</v>
      </c>
      <c r="O152" s="398"/>
      <c r="P152" s="422">
        <f t="shared" si="496"/>
        <v>50000000</v>
      </c>
      <c r="Q152" s="398"/>
      <c r="R152" s="422">
        <f t="shared" si="497"/>
        <v>50000000</v>
      </c>
      <c r="S152" s="420">
        <v>70000000</v>
      </c>
      <c r="T152" s="398"/>
      <c r="U152" s="422">
        <f>S152+T152</f>
        <v>70000000</v>
      </c>
      <c r="V152" s="398"/>
      <c r="W152" s="422">
        <f>U152+V152</f>
        <v>70000000</v>
      </c>
      <c r="X152" s="398"/>
      <c r="Y152" s="422">
        <f>W152+X152</f>
        <v>70000000</v>
      </c>
      <c r="Z152" s="398"/>
      <c r="AA152" s="422">
        <f>Y152+Z152</f>
        <v>70000000</v>
      </c>
      <c r="AB152" s="398"/>
      <c r="AC152" s="398"/>
      <c r="AD152" s="420">
        <v>100000000</v>
      </c>
      <c r="AE152" s="398"/>
      <c r="AF152" s="422">
        <f>AD152+AE152</f>
        <v>100000000</v>
      </c>
      <c r="AG152" s="398"/>
      <c r="AH152" s="422">
        <f>AF152+AG152</f>
        <v>100000000</v>
      </c>
      <c r="AI152" s="398"/>
      <c r="AJ152" s="422">
        <f>AH152+AI152</f>
        <v>100000000</v>
      </c>
      <c r="AK152" s="398"/>
      <c r="AL152" s="422">
        <f>AJ152+AK152</f>
        <v>100000000</v>
      </c>
    </row>
    <row r="153" spans="1:38" s="439" customFormat="1" ht="79.900000000000006" customHeight="1" x14ac:dyDescent="0.2">
      <c r="A153" s="393" t="s">
        <v>710</v>
      </c>
      <c r="B153" s="417">
        <f t="shared" ref="B153:E153" si="508">B154</f>
        <v>210016000</v>
      </c>
      <c r="C153" s="417">
        <f t="shared" si="508"/>
        <v>130117000</v>
      </c>
      <c r="D153" s="417">
        <f t="shared" si="508"/>
        <v>340133000</v>
      </c>
      <c r="E153" s="417">
        <f t="shared" si="508"/>
        <v>186000000</v>
      </c>
      <c r="F153" s="417"/>
      <c r="G153" s="417">
        <f>G154</f>
        <v>0</v>
      </c>
      <c r="H153" s="417">
        <f>H154</f>
        <v>340133000</v>
      </c>
      <c r="I153" s="417">
        <f>I154</f>
        <v>0</v>
      </c>
      <c r="J153" s="417">
        <f t="shared" ref="J153:AL153" si="509">J154</f>
        <v>340133000</v>
      </c>
      <c r="K153" s="417">
        <f>K154</f>
        <v>9000000</v>
      </c>
      <c r="L153" s="417">
        <f t="shared" si="509"/>
        <v>349133000</v>
      </c>
      <c r="M153" s="417">
        <f>M154</f>
        <v>-22300000</v>
      </c>
      <c r="N153" s="417">
        <f t="shared" si="509"/>
        <v>326833000</v>
      </c>
      <c r="O153" s="417">
        <f>O154</f>
        <v>0</v>
      </c>
      <c r="P153" s="417">
        <f t="shared" si="509"/>
        <v>326833000</v>
      </c>
      <c r="Q153" s="417">
        <f>Q154</f>
        <v>-41358622</v>
      </c>
      <c r="R153" s="417">
        <f t="shared" si="509"/>
        <v>285474378</v>
      </c>
      <c r="S153" s="417">
        <f t="shared" si="509"/>
        <v>186000000</v>
      </c>
      <c r="T153" s="417">
        <f t="shared" si="509"/>
        <v>0</v>
      </c>
      <c r="U153" s="417">
        <f t="shared" si="509"/>
        <v>186000000</v>
      </c>
      <c r="V153" s="417">
        <f t="shared" si="509"/>
        <v>0</v>
      </c>
      <c r="W153" s="417">
        <f t="shared" si="509"/>
        <v>186000000</v>
      </c>
      <c r="X153" s="417">
        <f t="shared" si="509"/>
        <v>0</v>
      </c>
      <c r="Y153" s="417">
        <f t="shared" si="509"/>
        <v>186000000</v>
      </c>
      <c r="Z153" s="417">
        <f t="shared" si="509"/>
        <v>0</v>
      </c>
      <c r="AA153" s="417">
        <f t="shared" si="509"/>
        <v>186000000</v>
      </c>
      <c r="AB153" s="417">
        <f t="shared" si="509"/>
        <v>199000000</v>
      </c>
      <c r="AC153" s="417">
        <f t="shared" si="509"/>
        <v>0</v>
      </c>
      <c r="AD153" s="417">
        <f t="shared" si="509"/>
        <v>199000000</v>
      </c>
      <c r="AE153" s="417">
        <f t="shared" si="509"/>
        <v>0</v>
      </c>
      <c r="AF153" s="417">
        <f t="shared" si="509"/>
        <v>199000000</v>
      </c>
      <c r="AG153" s="417">
        <f t="shared" si="509"/>
        <v>0</v>
      </c>
      <c r="AH153" s="417">
        <f t="shared" si="509"/>
        <v>199000000</v>
      </c>
      <c r="AI153" s="417">
        <f t="shared" si="509"/>
        <v>0</v>
      </c>
      <c r="AJ153" s="417">
        <f t="shared" si="509"/>
        <v>199000000</v>
      </c>
      <c r="AK153" s="417">
        <f t="shared" si="509"/>
        <v>0</v>
      </c>
      <c r="AL153" s="417">
        <f t="shared" si="509"/>
        <v>199000000</v>
      </c>
    </row>
    <row r="154" spans="1:38" s="439" customFormat="1" ht="33" customHeight="1" x14ac:dyDescent="0.2">
      <c r="A154" s="393" t="s">
        <v>673</v>
      </c>
      <c r="B154" s="416">
        <f>B155+B160+B165+B185+B187+B190+B192+B198+B204+B214+B208+B216+B219+B224+B226+B233+B236</f>
        <v>210016000</v>
      </c>
      <c r="C154" s="416">
        <f>C155+C160+C165+C185+C187+C190+C192+C198+C204+C208+C214+C216+C219+C224+C226+C233+C236</f>
        <v>130117000</v>
      </c>
      <c r="D154" s="416">
        <f>B154+C154</f>
        <v>340133000</v>
      </c>
      <c r="E154" s="416">
        <f>E155+E160+E165+E185+E187+E190+E192+E198+E204+E214+E208+E216+E219+E224+E226+E233+E236</f>
        <v>186000000</v>
      </c>
      <c r="F154" s="416"/>
      <c r="G154" s="416">
        <f t="shared" ref="G154:AL154" si="510">G155+G160+G165+G185+G187+G190+G192+G198+G204+G208+G214+G216+G219+G224+G226+G233+G236</f>
        <v>0</v>
      </c>
      <c r="H154" s="416">
        <f t="shared" si="510"/>
        <v>340133000</v>
      </c>
      <c r="I154" s="416">
        <f t="shared" si="510"/>
        <v>0</v>
      </c>
      <c r="J154" s="416">
        <f t="shared" si="510"/>
        <v>340133000</v>
      </c>
      <c r="K154" s="416">
        <f t="shared" si="510"/>
        <v>9000000</v>
      </c>
      <c r="L154" s="416">
        <f t="shared" si="510"/>
        <v>349133000</v>
      </c>
      <c r="M154" s="416">
        <f t="shared" si="510"/>
        <v>-22300000</v>
      </c>
      <c r="N154" s="416">
        <f t="shared" si="510"/>
        <v>326833000</v>
      </c>
      <c r="O154" s="416">
        <f t="shared" si="510"/>
        <v>0</v>
      </c>
      <c r="P154" s="416">
        <f t="shared" si="510"/>
        <v>326833000</v>
      </c>
      <c r="Q154" s="416">
        <f t="shared" si="510"/>
        <v>-41358622</v>
      </c>
      <c r="R154" s="416">
        <f t="shared" si="510"/>
        <v>285474378</v>
      </c>
      <c r="S154" s="416">
        <f t="shared" si="510"/>
        <v>186000000</v>
      </c>
      <c r="T154" s="416">
        <f t="shared" si="510"/>
        <v>0</v>
      </c>
      <c r="U154" s="416">
        <f t="shared" si="510"/>
        <v>186000000</v>
      </c>
      <c r="V154" s="416">
        <f t="shared" si="510"/>
        <v>0</v>
      </c>
      <c r="W154" s="416">
        <f t="shared" si="510"/>
        <v>186000000</v>
      </c>
      <c r="X154" s="416">
        <f t="shared" si="510"/>
        <v>0</v>
      </c>
      <c r="Y154" s="416">
        <f t="shared" si="510"/>
        <v>186000000</v>
      </c>
      <c r="Z154" s="416">
        <f t="shared" si="510"/>
        <v>0</v>
      </c>
      <c r="AA154" s="416">
        <f t="shared" si="510"/>
        <v>186000000</v>
      </c>
      <c r="AB154" s="416">
        <f t="shared" si="510"/>
        <v>199000000</v>
      </c>
      <c r="AC154" s="416">
        <f t="shared" si="510"/>
        <v>0</v>
      </c>
      <c r="AD154" s="416">
        <f t="shared" si="510"/>
        <v>199000000</v>
      </c>
      <c r="AE154" s="416">
        <f t="shared" si="510"/>
        <v>0</v>
      </c>
      <c r="AF154" s="416">
        <f t="shared" si="510"/>
        <v>199000000</v>
      </c>
      <c r="AG154" s="416">
        <f t="shared" si="510"/>
        <v>0</v>
      </c>
      <c r="AH154" s="416">
        <f t="shared" si="510"/>
        <v>199000000</v>
      </c>
      <c r="AI154" s="416">
        <f t="shared" si="510"/>
        <v>0</v>
      </c>
      <c r="AJ154" s="416">
        <f t="shared" si="510"/>
        <v>199000000</v>
      </c>
      <c r="AK154" s="416">
        <f t="shared" si="510"/>
        <v>0</v>
      </c>
      <c r="AL154" s="416">
        <f t="shared" si="510"/>
        <v>199000000</v>
      </c>
    </row>
    <row r="155" spans="1:38" s="439" customFormat="1" ht="16.7" customHeight="1" x14ac:dyDescent="0.2">
      <c r="A155" s="395" t="s">
        <v>674</v>
      </c>
      <c r="B155" s="416">
        <f>SUM(B156:B159)</f>
        <v>25400000</v>
      </c>
      <c r="C155" s="416">
        <f>C156+C157+C158+C159</f>
        <v>8000000</v>
      </c>
      <c r="D155" s="416">
        <f>B155+C155</f>
        <v>33400000</v>
      </c>
      <c r="E155" s="416">
        <f t="shared" ref="E155" si="511">SUM(E156:E159)</f>
        <v>17050000</v>
      </c>
      <c r="F155" s="416"/>
      <c r="G155" s="416"/>
      <c r="H155" s="416">
        <f>SUM(H156:H159)</f>
        <v>33400000</v>
      </c>
      <c r="I155" s="416">
        <f>SUM(I156:I159)</f>
        <v>0</v>
      </c>
      <c r="J155" s="416">
        <f t="shared" ref="J155:AF155" si="512">SUM(J156:J159)</f>
        <v>33400000</v>
      </c>
      <c r="K155" s="416">
        <f>SUM(K156:K159)</f>
        <v>0</v>
      </c>
      <c r="L155" s="416">
        <f t="shared" ref="L155:N155" si="513">SUM(L156:L159)</f>
        <v>33400000</v>
      </c>
      <c r="M155" s="416">
        <f>SUM(M156:M159)</f>
        <v>-10400000</v>
      </c>
      <c r="N155" s="416">
        <f t="shared" si="513"/>
        <v>23000000</v>
      </c>
      <c r="O155" s="416"/>
      <c r="P155" s="416">
        <f t="shared" ref="P155:R155" si="514">SUM(P156:P159)</f>
        <v>23000000</v>
      </c>
      <c r="Q155" s="416">
        <f>SUM(Q156:Q159)</f>
        <v>0</v>
      </c>
      <c r="R155" s="416">
        <f t="shared" si="514"/>
        <v>23000000</v>
      </c>
      <c r="S155" s="416">
        <f t="shared" si="512"/>
        <v>17050000</v>
      </c>
      <c r="T155" s="416">
        <f t="shared" si="512"/>
        <v>0</v>
      </c>
      <c r="U155" s="416">
        <f t="shared" si="512"/>
        <v>17050000</v>
      </c>
      <c r="V155" s="416">
        <f t="shared" ref="V155:W155" si="515">SUM(V156:V159)</f>
        <v>0</v>
      </c>
      <c r="W155" s="416">
        <f t="shared" si="515"/>
        <v>17050000</v>
      </c>
      <c r="X155" s="416">
        <f t="shared" ref="X155:Y155" si="516">SUM(X156:X159)</f>
        <v>0</v>
      </c>
      <c r="Y155" s="416">
        <f t="shared" si="516"/>
        <v>17050000</v>
      </c>
      <c r="Z155" s="416">
        <f t="shared" ref="Z155:AA155" si="517">SUM(Z156:Z159)</f>
        <v>0</v>
      </c>
      <c r="AA155" s="416">
        <f t="shared" si="517"/>
        <v>17050000</v>
      </c>
      <c r="AB155" s="416">
        <f t="shared" si="512"/>
        <v>25000000</v>
      </c>
      <c r="AC155" s="416">
        <f t="shared" si="512"/>
        <v>0</v>
      </c>
      <c r="AD155" s="416">
        <f t="shared" si="512"/>
        <v>25000000</v>
      </c>
      <c r="AE155" s="416">
        <f t="shared" si="512"/>
        <v>0</v>
      </c>
      <c r="AF155" s="416">
        <f t="shared" si="512"/>
        <v>25000000</v>
      </c>
      <c r="AG155" s="416">
        <f t="shared" ref="AG155:AH155" si="518">SUM(AG156:AG159)</f>
        <v>0</v>
      </c>
      <c r="AH155" s="416">
        <f t="shared" si="518"/>
        <v>25000000</v>
      </c>
      <c r="AI155" s="416">
        <f t="shared" ref="AI155:AJ155" si="519">SUM(AI156:AI159)</f>
        <v>0</v>
      </c>
      <c r="AJ155" s="416">
        <f t="shared" si="519"/>
        <v>25000000</v>
      </c>
      <c r="AK155" s="416">
        <f t="shared" ref="AK155:AL155" si="520">SUM(AK156:AK159)</f>
        <v>0</v>
      </c>
      <c r="AL155" s="416">
        <f t="shared" si="520"/>
        <v>25000000</v>
      </c>
    </row>
    <row r="156" spans="1:38" s="389" customFormat="1" ht="48.75" hidden="1" customHeight="1" x14ac:dyDescent="0.2">
      <c r="A156" s="399" t="s">
        <v>955</v>
      </c>
      <c r="B156" s="420">
        <v>10400000</v>
      </c>
      <c r="C156" s="420"/>
      <c r="D156" s="420">
        <f>B156+C156</f>
        <v>10400000</v>
      </c>
      <c r="E156" s="420"/>
      <c r="F156" s="420"/>
      <c r="G156" s="420"/>
      <c r="H156" s="420">
        <f t="shared" si="494"/>
        <v>10400000</v>
      </c>
      <c r="I156" s="420"/>
      <c r="J156" s="422">
        <f t="shared" si="365"/>
        <v>10400000</v>
      </c>
      <c r="K156" s="420"/>
      <c r="L156" s="422">
        <f t="shared" ref="L156:L159" si="521">J156+K156</f>
        <v>10400000</v>
      </c>
      <c r="M156" s="420">
        <v>-10400000</v>
      </c>
      <c r="N156" s="422">
        <f>L156+M156</f>
        <v>0</v>
      </c>
      <c r="O156" s="420"/>
      <c r="P156" s="422">
        <f t="shared" ref="P156:P159" si="522">N156+O156</f>
        <v>0</v>
      </c>
      <c r="Q156" s="420"/>
      <c r="R156" s="422">
        <f t="shared" ref="R156:R159" si="523">P156+Q156</f>
        <v>0</v>
      </c>
      <c r="S156" s="420"/>
      <c r="T156" s="420"/>
      <c r="U156" s="422">
        <f t="shared" ref="U156:U181" si="524">S156+T156</f>
        <v>0</v>
      </c>
      <c r="V156" s="420"/>
      <c r="W156" s="422">
        <f t="shared" ref="W156:W159" si="525">U156+V156</f>
        <v>0</v>
      </c>
      <c r="X156" s="420"/>
      <c r="Y156" s="422">
        <f t="shared" ref="Y156:Y159" si="526">W156+X156</f>
        <v>0</v>
      </c>
      <c r="Z156" s="420"/>
      <c r="AA156" s="422">
        <f t="shared" ref="AA156:AA159" si="527">Y156+Z156</f>
        <v>0</v>
      </c>
      <c r="AB156" s="420">
        <v>5000000</v>
      </c>
      <c r="AC156" s="420"/>
      <c r="AD156" s="420">
        <f>AB156+AC156</f>
        <v>5000000</v>
      </c>
      <c r="AE156" s="420"/>
      <c r="AF156" s="422">
        <f t="shared" ref="AF156:AF197" si="528">AD156+AE156</f>
        <v>5000000</v>
      </c>
      <c r="AG156" s="420"/>
      <c r="AH156" s="422">
        <f t="shared" ref="AH156:AH159" si="529">AF156+AG156</f>
        <v>5000000</v>
      </c>
      <c r="AI156" s="420"/>
      <c r="AJ156" s="422">
        <f t="shared" ref="AJ156:AJ159" si="530">AH156+AI156</f>
        <v>5000000</v>
      </c>
      <c r="AK156" s="420"/>
      <c r="AL156" s="422">
        <f t="shared" ref="AL156:AL159" si="531">AJ156+AK156</f>
        <v>5000000</v>
      </c>
    </row>
    <row r="157" spans="1:38" s="389" customFormat="1" ht="18" hidden="1" customHeight="1" x14ac:dyDescent="0.2">
      <c r="A157" s="399" t="s">
        <v>239</v>
      </c>
      <c r="B157" s="398">
        <v>8000000</v>
      </c>
      <c r="C157" s="398">
        <v>3000000</v>
      </c>
      <c r="D157" s="420">
        <f t="shared" ref="D157:D159" si="532">B157+C157</f>
        <v>11000000</v>
      </c>
      <c r="E157" s="398">
        <v>8000000</v>
      </c>
      <c r="F157" s="398"/>
      <c r="G157" s="398"/>
      <c r="H157" s="420">
        <f t="shared" si="494"/>
        <v>11000000</v>
      </c>
      <c r="I157" s="398"/>
      <c r="J157" s="422">
        <f t="shared" si="365"/>
        <v>11000000</v>
      </c>
      <c r="K157" s="398"/>
      <c r="L157" s="422">
        <f t="shared" si="521"/>
        <v>11000000</v>
      </c>
      <c r="M157" s="398"/>
      <c r="N157" s="422">
        <f>L157+M157</f>
        <v>11000000</v>
      </c>
      <c r="O157" s="398"/>
      <c r="P157" s="422">
        <f t="shared" si="522"/>
        <v>11000000</v>
      </c>
      <c r="Q157" s="398"/>
      <c r="R157" s="422">
        <f t="shared" si="523"/>
        <v>11000000</v>
      </c>
      <c r="S157" s="398">
        <f>E157+F157</f>
        <v>8000000</v>
      </c>
      <c r="T157" s="398"/>
      <c r="U157" s="422">
        <f t="shared" si="524"/>
        <v>8000000</v>
      </c>
      <c r="V157" s="398"/>
      <c r="W157" s="422">
        <f t="shared" si="525"/>
        <v>8000000</v>
      </c>
      <c r="X157" s="398"/>
      <c r="Y157" s="422">
        <f t="shared" si="526"/>
        <v>8000000</v>
      </c>
      <c r="Z157" s="398"/>
      <c r="AA157" s="422">
        <f t="shared" si="527"/>
        <v>8000000</v>
      </c>
      <c r="AB157" s="398">
        <v>10000000</v>
      </c>
      <c r="AC157" s="398"/>
      <c r="AD157" s="420">
        <f t="shared" ref="AD157:AD159" si="533">AB157+AC157</f>
        <v>10000000</v>
      </c>
      <c r="AE157" s="398"/>
      <c r="AF157" s="422">
        <f t="shared" si="528"/>
        <v>10000000</v>
      </c>
      <c r="AG157" s="398"/>
      <c r="AH157" s="422">
        <f t="shared" si="529"/>
        <v>10000000</v>
      </c>
      <c r="AI157" s="398"/>
      <c r="AJ157" s="422">
        <f t="shared" si="530"/>
        <v>10000000</v>
      </c>
      <c r="AK157" s="398"/>
      <c r="AL157" s="422">
        <f t="shared" si="531"/>
        <v>10000000</v>
      </c>
    </row>
    <row r="158" spans="1:38" s="389" customFormat="1" ht="19.5" customHeight="1" x14ac:dyDescent="0.2">
      <c r="A158" s="399" t="s">
        <v>240</v>
      </c>
      <c r="B158" s="398">
        <v>4000000</v>
      </c>
      <c r="C158" s="398">
        <v>2000000</v>
      </c>
      <c r="D158" s="420">
        <f t="shared" si="532"/>
        <v>6000000</v>
      </c>
      <c r="E158" s="398">
        <v>4000000</v>
      </c>
      <c r="F158" s="398"/>
      <c r="G158" s="398"/>
      <c r="H158" s="420">
        <f t="shared" si="494"/>
        <v>6000000</v>
      </c>
      <c r="I158" s="398"/>
      <c r="J158" s="422">
        <f t="shared" si="365"/>
        <v>6000000</v>
      </c>
      <c r="K158" s="398"/>
      <c r="L158" s="422">
        <f t="shared" si="521"/>
        <v>6000000</v>
      </c>
      <c r="M158" s="398"/>
      <c r="N158" s="422">
        <f>L158+M158</f>
        <v>6000000</v>
      </c>
      <c r="O158" s="398"/>
      <c r="P158" s="422">
        <f t="shared" si="522"/>
        <v>6000000</v>
      </c>
      <c r="Q158" s="398">
        <v>-492000</v>
      </c>
      <c r="R158" s="422">
        <f t="shared" si="523"/>
        <v>5508000</v>
      </c>
      <c r="S158" s="398">
        <f>E158+F158</f>
        <v>4000000</v>
      </c>
      <c r="T158" s="398"/>
      <c r="U158" s="422">
        <f t="shared" si="524"/>
        <v>4000000</v>
      </c>
      <c r="V158" s="398"/>
      <c r="W158" s="422">
        <f t="shared" si="525"/>
        <v>4000000</v>
      </c>
      <c r="X158" s="398"/>
      <c r="Y158" s="422">
        <f t="shared" si="526"/>
        <v>4000000</v>
      </c>
      <c r="Z158" s="398"/>
      <c r="AA158" s="422">
        <f t="shared" si="527"/>
        <v>4000000</v>
      </c>
      <c r="AB158" s="398">
        <v>4000000</v>
      </c>
      <c r="AC158" s="398"/>
      <c r="AD158" s="420">
        <f t="shared" si="533"/>
        <v>4000000</v>
      </c>
      <c r="AE158" s="398"/>
      <c r="AF158" s="422">
        <f t="shared" si="528"/>
        <v>4000000</v>
      </c>
      <c r="AG158" s="398"/>
      <c r="AH158" s="422">
        <f t="shared" si="529"/>
        <v>4000000</v>
      </c>
      <c r="AI158" s="398"/>
      <c r="AJ158" s="422">
        <f t="shared" si="530"/>
        <v>4000000</v>
      </c>
      <c r="AK158" s="398"/>
      <c r="AL158" s="422">
        <f t="shared" si="531"/>
        <v>4000000</v>
      </c>
    </row>
    <row r="159" spans="1:38" s="389" customFormat="1" ht="19.149999999999999" customHeight="1" x14ac:dyDescent="0.2">
      <c r="A159" s="399" t="s">
        <v>711</v>
      </c>
      <c r="B159" s="398">
        <v>3000000</v>
      </c>
      <c r="C159" s="398">
        <v>3000000</v>
      </c>
      <c r="D159" s="420">
        <f t="shared" si="532"/>
        <v>6000000</v>
      </c>
      <c r="E159" s="398">
        <v>5050000</v>
      </c>
      <c r="F159" s="398"/>
      <c r="G159" s="398"/>
      <c r="H159" s="420">
        <f t="shared" si="494"/>
        <v>6000000</v>
      </c>
      <c r="I159" s="398"/>
      <c r="J159" s="422">
        <f t="shared" si="365"/>
        <v>6000000</v>
      </c>
      <c r="K159" s="398"/>
      <c r="L159" s="422">
        <f t="shared" si="521"/>
        <v>6000000</v>
      </c>
      <c r="M159" s="398"/>
      <c r="N159" s="422">
        <f>L159+M159</f>
        <v>6000000</v>
      </c>
      <c r="O159" s="398"/>
      <c r="P159" s="422">
        <f t="shared" si="522"/>
        <v>6000000</v>
      </c>
      <c r="Q159" s="398">
        <v>492000</v>
      </c>
      <c r="R159" s="422">
        <f t="shared" si="523"/>
        <v>6492000</v>
      </c>
      <c r="S159" s="398">
        <f>E159+F159</f>
        <v>5050000</v>
      </c>
      <c r="T159" s="398"/>
      <c r="U159" s="422">
        <f t="shared" si="524"/>
        <v>5050000</v>
      </c>
      <c r="V159" s="398"/>
      <c r="W159" s="422">
        <f t="shared" si="525"/>
        <v>5050000</v>
      </c>
      <c r="X159" s="398"/>
      <c r="Y159" s="422">
        <f t="shared" si="526"/>
        <v>5050000</v>
      </c>
      <c r="Z159" s="398"/>
      <c r="AA159" s="422">
        <f t="shared" si="527"/>
        <v>5050000</v>
      </c>
      <c r="AB159" s="398">
        <v>6000000</v>
      </c>
      <c r="AC159" s="398"/>
      <c r="AD159" s="420">
        <f t="shared" si="533"/>
        <v>6000000</v>
      </c>
      <c r="AE159" s="398"/>
      <c r="AF159" s="422">
        <f t="shared" si="528"/>
        <v>6000000</v>
      </c>
      <c r="AG159" s="398"/>
      <c r="AH159" s="422">
        <f t="shared" si="529"/>
        <v>6000000</v>
      </c>
      <c r="AI159" s="398"/>
      <c r="AJ159" s="422">
        <f t="shared" si="530"/>
        <v>6000000</v>
      </c>
      <c r="AK159" s="398"/>
      <c r="AL159" s="422">
        <f t="shared" si="531"/>
        <v>6000000</v>
      </c>
    </row>
    <row r="160" spans="1:38" s="439" customFormat="1" ht="21" customHeight="1" x14ac:dyDescent="0.2">
      <c r="A160" s="396" t="s">
        <v>456</v>
      </c>
      <c r="B160" s="416">
        <f>SUM(B161:B164)</f>
        <v>16839000</v>
      </c>
      <c r="C160" s="416">
        <f>C161+C164+C162</f>
        <v>44334000</v>
      </c>
      <c r="D160" s="416">
        <f t="shared" ref="D160:D166" si="534">B160+C160</f>
        <v>61173000</v>
      </c>
      <c r="E160" s="416">
        <f>SUM(E161:E164)</f>
        <v>5000000</v>
      </c>
      <c r="F160" s="416"/>
      <c r="G160" s="416"/>
      <c r="H160" s="416">
        <f>SUM(H161:H164)</f>
        <v>61173000</v>
      </c>
      <c r="I160" s="416">
        <f>SUM(I161:I164)</f>
        <v>0</v>
      </c>
      <c r="J160" s="416">
        <f t="shared" ref="J160:AF160" si="535">SUM(J161:J164)</f>
        <v>61173000</v>
      </c>
      <c r="K160" s="416">
        <f>SUM(K161:K164)</f>
        <v>0</v>
      </c>
      <c r="L160" s="416">
        <f t="shared" ref="L160:N160" si="536">SUM(L161:L164)</f>
        <v>61173000</v>
      </c>
      <c r="M160" s="416">
        <f>SUM(M161:M164)</f>
        <v>0</v>
      </c>
      <c r="N160" s="416">
        <f t="shared" si="536"/>
        <v>61173000</v>
      </c>
      <c r="O160" s="416"/>
      <c r="P160" s="416">
        <f t="shared" ref="P160:R160" si="537">SUM(P161:P164)</f>
        <v>61173000</v>
      </c>
      <c r="Q160" s="416">
        <f t="shared" si="537"/>
        <v>6398299</v>
      </c>
      <c r="R160" s="416">
        <f t="shared" si="537"/>
        <v>67571299</v>
      </c>
      <c r="S160" s="416">
        <f t="shared" si="535"/>
        <v>5000000</v>
      </c>
      <c r="T160" s="416">
        <f t="shared" si="535"/>
        <v>0</v>
      </c>
      <c r="U160" s="416">
        <f t="shared" si="535"/>
        <v>5000000</v>
      </c>
      <c r="V160" s="416">
        <f t="shared" ref="V160:W160" si="538">SUM(V161:V164)</f>
        <v>0</v>
      </c>
      <c r="W160" s="416">
        <f t="shared" si="538"/>
        <v>5000000</v>
      </c>
      <c r="X160" s="416">
        <f t="shared" ref="X160:Y160" si="539">SUM(X161:X164)</f>
        <v>0</v>
      </c>
      <c r="Y160" s="416">
        <f t="shared" si="539"/>
        <v>5000000</v>
      </c>
      <c r="Z160" s="416">
        <f t="shared" ref="Z160:AA160" si="540">SUM(Z161:Z164)</f>
        <v>0</v>
      </c>
      <c r="AA160" s="416">
        <f t="shared" si="540"/>
        <v>5000000</v>
      </c>
      <c r="AB160" s="416">
        <f t="shared" si="535"/>
        <v>30000000</v>
      </c>
      <c r="AC160" s="416">
        <f t="shared" si="535"/>
        <v>0</v>
      </c>
      <c r="AD160" s="416">
        <f t="shared" si="535"/>
        <v>30000000</v>
      </c>
      <c r="AE160" s="416">
        <f t="shared" si="535"/>
        <v>0</v>
      </c>
      <c r="AF160" s="416">
        <f t="shared" si="535"/>
        <v>30000000</v>
      </c>
      <c r="AG160" s="416">
        <f t="shared" ref="AG160:AH160" si="541">SUM(AG161:AG164)</f>
        <v>0</v>
      </c>
      <c r="AH160" s="416">
        <f t="shared" si="541"/>
        <v>30000000</v>
      </c>
      <c r="AI160" s="416">
        <f t="shared" ref="AI160:AJ160" si="542">SUM(AI161:AI164)</f>
        <v>0</v>
      </c>
      <c r="AJ160" s="416">
        <f t="shared" si="542"/>
        <v>30000000</v>
      </c>
      <c r="AK160" s="416">
        <f t="shared" ref="AK160:AL160" si="543">SUM(AK161:AK164)</f>
        <v>0</v>
      </c>
      <c r="AL160" s="416">
        <f t="shared" si="543"/>
        <v>30000000</v>
      </c>
    </row>
    <row r="161" spans="1:38" s="389" customFormat="1" ht="96.75" customHeight="1" x14ac:dyDescent="0.2">
      <c r="A161" s="399" t="s">
        <v>1007</v>
      </c>
      <c r="B161" s="420">
        <v>2000000</v>
      </c>
      <c r="C161" s="420"/>
      <c r="D161" s="420">
        <f t="shared" si="534"/>
        <v>2000000</v>
      </c>
      <c r="E161" s="420">
        <v>5000000</v>
      </c>
      <c r="F161" s="420"/>
      <c r="G161" s="420"/>
      <c r="H161" s="420">
        <f t="shared" si="494"/>
        <v>2000000</v>
      </c>
      <c r="I161" s="420"/>
      <c r="J161" s="422">
        <f t="shared" si="365"/>
        <v>2000000</v>
      </c>
      <c r="K161" s="420"/>
      <c r="L161" s="422">
        <f t="shared" ref="L161:L164" si="544">J161+K161</f>
        <v>2000000</v>
      </c>
      <c r="M161" s="420"/>
      <c r="N161" s="422">
        <f>L161+M161</f>
        <v>2000000</v>
      </c>
      <c r="O161" s="420"/>
      <c r="P161" s="422">
        <f t="shared" ref="P161:P164" si="545">N161+O161</f>
        <v>2000000</v>
      </c>
      <c r="Q161" s="420"/>
      <c r="R161" s="422">
        <f t="shared" ref="R161:R164" si="546">P161+Q161</f>
        <v>2000000</v>
      </c>
      <c r="S161" s="420">
        <f>E161+F161</f>
        <v>5000000</v>
      </c>
      <c r="T161" s="420"/>
      <c r="U161" s="422">
        <f t="shared" si="524"/>
        <v>5000000</v>
      </c>
      <c r="V161" s="420"/>
      <c r="W161" s="422">
        <f t="shared" ref="W161:W164" si="547">U161+V161</f>
        <v>5000000</v>
      </c>
      <c r="X161" s="420"/>
      <c r="Y161" s="422">
        <f t="shared" ref="Y161:Y164" si="548">W161+X161</f>
        <v>5000000</v>
      </c>
      <c r="Z161" s="420"/>
      <c r="AA161" s="422">
        <f t="shared" ref="AA161:AA164" si="549">Y161+Z161</f>
        <v>5000000</v>
      </c>
      <c r="AB161" s="420">
        <v>30000000</v>
      </c>
      <c r="AC161" s="420"/>
      <c r="AD161" s="420">
        <f>AB161+AC161</f>
        <v>30000000</v>
      </c>
      <c r="AE161" s="420"/>
      <c r="AF161" s="422">
        <f t="shared" si="528"/>
        <v>30000000</v>
      </c>
      <c r="AG161" s="420"/>
      <c r="AH161" s="422">
        <f t="shared" ref="AH161:AH164" si="550">AF161+AG161</f>
        <v>30000000</v>
      </c>
      <c r="AI161" s="420"/>
      <c r="AJ161" s="422">
        <f t="shared" ref="AJ161:AJ164" si="551">AH161+AI161</f>
        <v>30000000</v>
      </c>
      <c r="AK161" s="420"/>
      <c r="AL161" s="422">
        <f t="shared" ref="AL161:AL164" si="552">AJ161+AK161</f>
        <v>30000000</v>
      </c>
    </row>
    <row r="162" spans="1:38" s="389" customFormat="1" ht="36.75" hidden="1" customHeight="1" x14ac:dyDescent="0.2">
      <c r="A162" s="399" t="s">
        <v>942</v>
      </c>
      <c r="B162" s="420"/>
      <c r="C162" s="420">
        <v>6000000</v>
      </c>
      <c r="D162" s="420">
        <f t="shared" si="534"/>
        <v>6000000</v>
      </c>
      <c r="E162" s="420"/>
      <c r="F162" s="420"/>
      <c r="G162" s="420"/>
      <c r="H162" s="420">
        <f t="shared" si="494"/>
        <v>6000000</v>
      </c>
      <c r="I162" s="420"/>
      <c r="J162" s="422">
        <f t="shared" si="365"/>
        <v>6000000</v>
      </c>
      <c r="K162" s="420"/>
      <c r="L162" s="422">
        <f t="shared" si="544"/>
        <v>6000000</v>
      </c>
      <c r="M162" s="420"/>
      <c r="N162" s="422">
        <f>L162+M162</f>
        <v>6000000</v>
      </c>
      <c r="O162" s="420"/>
      <c r="P162" s="422">
        <f t="shared" si="545"/>
        <v>6000000</v>
      </c>
      <c r="Q162" s="420"/>
      <c r="R162" s="422">
        <f t="shared" si="546"/>
        <v>6000000</v>
      </c>
      <c r="S162" s="420"/>
      <c r="T162" s="420"/>
      <c r="U162" s="422">
        <f t="shared" si="524"/>
        <v>0</v>
      </c>
      <c r="V162" s="420"/>
      <c r="W162" s="422">
        <f t="shared" si="547"/>
        <v>0</v>
      </c>
      <c r="X162" s="420"/>
      <c r="Y162" s="422">
        <f t="shared" si="548"/>
        <v>0</v>
      </c>
      <c r="Z162" s="420"/>
      <c r="AA162" s="422">
        <f t="shared" si="549"/>
        <v>0</v>
      </c>
      <c r="AB162" s="420"/>
      <c r="AC162" s="420"/>
      <c r="AD162" s="420"/>
      <c r="AE162" s="420"/>
      <c r="AF162" s="422">
        <f t="shared" si="528"/>
        <v>0</v>
      </c>
      <c r="AG162" s="420"/>
      <c r="AH162" s="422">
        <f t="shared" si="550"/>
        <v>0</v>
      </c>
      <c r="AI162" s="420"/>
      <c r="AJ162" s="422">
        <f t="shared" si="551"/>
        <v>0</v>
      </c>
      <c r="AK162" s="420"/>
      <c r="AL162" s="422">
        <f t="shared" si="552"/>
        <v>0</v>
      </c>
    </row>
    <row r="163" spans="1:38" s="389" customFormat="1" ht="67.5" customHeight="1" x14ac:dyDescent="0.2">
      <c r="A163" s="399" t="s">
        <v>992</v>
      </c>
      <c r="B163" s="420"/>
      <c r="C163" s="420"/>
      <c r="D163" s="420"/>
      <c r="E163" s="420"/>
      <c r="F163" s="420"/>
      <c r="G163" s="420"/>
      <c r="H163" s="420"/>
      <c r="I163" s="420"/>
      <c r="J163" s="422"/>
      <c r="K163" s="420"/>
      <c r="L163" s="422"/>
      <c r="M163" s="420"/>
      <c r="N163" s="422"/>
      <c r="O163" s="420"/>
      <c r="P163" s="422"/>
      <c r="Q163" s="420">
        <v>7600000</v>
      </c>
      <c r="R163" s="422">
        <f>Q163+P163</f>
        <v>7600000</v>
      </c>
      <c r="S163" s="420"/>
      <c r="T163" s="420"/>
      <c r="U163" s="422"/>
      <c r="V163" s="420"/>
      <c r="W163" s="422"/>
      <c r="X163" s="420"/>
      <c r="Y163" s="422"/>
      <c r="Z163" s="420"/>
      <c r="AA163" s="422"/>
      <c r="AB163" s="420"/>
      <c r="AC163" s="420"/>
      <c r="AD163" s="420"/>
      <c r="AE163" s="420"/>
      <c r="AF163" s="422"/>
      <c r="AG163" s="420"/>
      <c r="AH163" s="422"/>
      <c r="AI163" s="420"/>
      <c r="AJ163" s="422"/>
      <c r="AK163" s="420"/>
      <c r="AL163" s="422"/>
    </row>
    <row r="164" spans="1:38" s="389" customFormat="1" ht="49.15" customHeight="1" x14ac:dyDescent="0.2">
      <c r="A164" s="397" t="s">
        <v>945</v>
      </c>
      <c r="B164" s="398">
        <v>14839000</v>
      </c>
      <c r="C164" s="398">
        <v>38334000</v>
      </c>
      <c r="D164" s="420">
        <f t="shared" si="534"/>
        <v>53173000</v>
      </c>
      <c r="E164" s="398"/>
      <c r="F164" s="398"/>
      <c r="G164" s="398"/>
      <c r="H164" s="420">
        <f t="shared" si="494"/>
        <v>53173000</v>
      </c>
      <c r="I164" s="398"/>
      <c r="J164" s="422">
        <f t="shared" si="365"/>
        <v>53173000</v>
      </c>
      <c r="K164" s="398"/>
      <c r="L164" s="422">
        <f t="shared" si="544"/>
        <v>53173000</v>
      </c>
      <c r="M164" s="398"/>
      <c r="N164" s="422">
        <f>L164+M164</f>
        <v>53173000</v>
      </c>
      <c r="O164" s="398"/>
      <c r="P164" s="422">
        <f t="shared" si="545"/>
        <v>53173000</v>
      </c>
      <c r="Q164" s="398">
        <v>-1201701</v>
      </c>
      <c r="R164" s="422">
        <f t="shared" si="546"/>
        <v>51971299</v>
      </c>
      <c r="S164" s="398"/>
      <c r="T164" s="398"/>
      <c r="U164" s="422">
        <f t="shared" si="524"/>
        <v>0</v>
      </c>
      <c r="V164" s="398"/>
      <c r="W164" s="422">
        <f t="shared" si="547"/>
        <v>0</v>
      </c>
      <c r="X164" s="398"/>
      <c r="Y164" s="422"/>
      <c r="Z164" s="398"/>
      <c r="AA164" s="422"/>
      <c r="AB164" s="398"/>
      <c r="AC164" s="398"/>
      <c r="AD164" s="398"/>
      <c r="AE164" s="398"/>
      <c r="AF164" s="422"/>
      <c r="AG164" s="398"/>
      <c r="AH164" s="422"/>
      <c r="AI164" s="398"/>
      <c r="AJ164" s="422"/>
      <c r="AK164" s="398"/>
      <c r="AL164" s="422"/>
    </row>
    <row r="165" spans="1:38" s="439" customFormat="1" ht="18.75" customHeight="1" x14ac:dyDescent="0.2">
      <c r="A165" s="395" t="s">
        <v>464</v>
      </c>
      <c r="B165" s="416">
        <f>SUM(B166:B184)</f>
        <v>50325000</v>
      </c>
      <c r="C165" s="416">
        <f>C166+C167+C168+C169+C170+C174+C175+C176+C177+C179+C180+C181+C182+C183+C184</f>
        <v>26814000</v>
      </c>
      <c r="D165" s="416">
        <f t="shared" si="534"/>
        <v>77139000</v>
      </c>
      <c r="E165" s="416">
        <f>SUM(E166:E184)</f>
        <v>45000000</v>
      </c>
      <c r="F165" s="416">
        <f>F166+F167+F168+F169+F170+F174+F175+F176+F177+F179+F180+F181+F182+F183+F184</f>
        <v>5000000</v>
      </c>
      <c r="G165" s="416"/>
      <c r="H165" s="416">
        <f>SUM(H166:H184)</f>
        <v>77139000</v>
      </c>
      <c r="I165" s="416">
        <f>SUM(I166:I184)</f>
        <v>0</v>
      </c>
      <c r="J165" s="416">
        <f t="shared" ref="J165:AF165" si="553">SUM(J166:J184)</f>
        <v>77139000</v>
      </c>
      <c r="K165" s="416">
        <f>SUM(K166:K184)</f>
        <v>0</v>
      </c>
      <c r="L165" s="416">
        <f t="shared" ref="L165:N165" si="554">SUM(L166:L184)</f>
        <v>77139000</v>
      </c>
      <c r="M165" s="416">
        <f>SUM(M166:M184)</f>
        <v>0</v>
      </c>
      <c r="N165" s="416">
        <f t="shared" si="554"/>
        <v>77139000</v>
      </c>
      <c r="O165" s="416"/>
      <c r="P165" s="416">
        <f t="shared" ref="P165:R165" si="555">SUM(P166:P184)</f>
        <v>77139000</v>
      </c>
      <c r="Q165" s="416">
        <f t="shared" si="555"/>
        <v>-13237000</v>
      </c>
      <c r="R165" s="416">
        <f t="shared" si="555"/>
        <v>63902000</v>
      </c>
      <c r="S165" s="416">
        <f t="shared" si="553"/>
        <v>50000000</v>
      </c>
      <c r="T165" s="416">
        <f t="shared" si="553"/>
        <v>0</v>
      </c>
      <c r="U165" s="416">
        <f t="shared" si="553"/>
        <v>50000000</v>
      </c>
      <c r="V165" s="416">
        <f t="shared" ref="V165:W165" si="556">SUM(V166:V184)</f>
        <v>0</v>
      </c>
      <c r="W165" s="416">
        <f t="shared" si="556"/>
        <v>50000000</v>
      </c>
      <c r="X165" s="416">
        <f t="shared" ref="X165:Y165" si="557">SUM(X166:X184)</f>
        <v>0</v>
      </c>
      <c r="Y165" s="416">
        <f t="shared" si="557"/>
        <v>50000000</v>
      </c>
      <c r="Z165" s="416">
        <f t="shared" ref="Z165:AA165" si="558">SUM(Z166:Z184)</f>
        <v>0</v>
      </c>
      <c r="AA165" s="416">
        <f t="shared" si="558"/>
        <v>50000000</v>
      </c>
      <c r="AB165" s="416">
        <f t="shared" si="553"/>
        <v>43000000</v>
      </c>
      <c r="AC165" s="416">
        <f t="shared" si="553"/>
        <v>5800000</v>
      </c>
      <c r="AD165" s="416">
        <f t="shared" si="553"/>
        <v>48800000</v>
      </c>
      <c r="AE165" s="416">
        <f t="shared" si="553"/>
        <v>0</v>
      </c>
      <c r="AF165" s="416">
        <f t="shared" si="553"/>
        <v>48800000</v>
      </c>
      <c r="AG165" s="416">
        <f t="shared" ref="AG165:AH165" si="559">SUM(AG166:AG184)</f>
        <v>0</v>
      </c>
      <c r="AH165" s="416">
        <f t="shared" si="559"/>
        <v>48800000</v>
      </c>
      <c r="AI165" s="416">
        <f t="shared" ref="AI165:AJ165" si="560">SUM(AI166:AI184)</f>
        <v>0</v>
      </c>
      <c r="AJ165" s="416">
        <f t="shared" si="560"/>
        <v>48800000</v>
      </c>
      <c r="AK165" s="416">
        <f t="shared" ref="AK165:AL165" si="561">SUM(AK166:AK184)</f>
        <v>0</v>
      </c>
      <c r="AL165" s="416">
        <f t="shared" si="561"/>
        <v>48800000</v>
      </c>
    </row>
    <row r="166" spans="1:38" s="389" customFormat="1" ht="49.5" customHeight="1" x14ac:dyDescent="0.2">
      <c r="A166" s="399" t="s">
        <v>946</v>
      </c>
      <c r="B166" s="398">
        <v>14897000</v>
      </c>
      <c r="C166" s="398"/>
      <c r="D166" s="398">
        <f t="shared" si="534"/>
        <v>14897000</v>
      </c>
      <c r="E166" s="398"/>
      <c r="F166" s="398"/>
      <c r="G166" s="398"/>
      <c r="H166" s="398">
        <f t="shared" si="494"/>
        <v>14897000</v>
      </c>
      <c r="I166" s="398">
        <v>-13280000</v>
      </c>
      <c r="J166" s="422">
        <f t="shared" si="365"/>
        <v>1617000</v>
      </c>
      <c r="K166" s="398"/>
      <c r="L166" s="422">
        <f t="shared" ref="L166:L184" si="562">J166+K166</f>
        <v>1617000</v>
      </c>
      <c r="M166" s="398"/>
      <c r="N166" s="422">
        <f t="shared" ref="N166:N184" si="563">L166+M166</f>
        <v>1617000</v>
      </c>
      <c r="O166" s="398"/>
      <c r="P166" s="422">
        <f t="shared" ref="P166:P184" si="564">N166+O166</f>
        <v>1617000</v>
      </c>
      <c r="Q166" s="398">
        <v>-1617000</v>
      </c>
      <c r="R166" s="422"/>
      <c r="S166" s="398"/>
      <c r="T166" s="398">
        <v>11902000</v>
      </c>
      <c r="U166" s="422">
        <f t="shared" si="524"/>
        <v>11902000</v>
      </c>
      <c r="V166" s="398"/>
      <c r="W166" s="422">
        <f t="shared" ref="W166:W184" si="565">U166+V166</f>
        <v>11902000</v>
      </c>
      <c r="X166" s="398"/>
      <c r="Y166" s="422">
        <f t="shared" ref="Y166:Y184" si="566">W166+X166</f>
        <v>11902000</v>
      </c>
      <c r="Z166" s="398"/>
      <c r="AA166" s="422">
        <f t="shared" ref="AA166:AA170" si="567">Y166+Z166</f>
        <v>11902000</v>
      </c>
      <c r="AB166" s="398"/>
      <c r="AC166" s="398"/>
      <c r="AD166" s="398"/>
      <c r="AE166" s="398"/>
      <c r="AF166" s="422">
        <f t="shared" si="528"/>
        <v>0</v>
      </c>
      <c r="AG166" s="398"/>
      <c r="AH166" s="422">
        <f t="shared" ref="AH166:AH184" si="568">AF166+AG166</f>
        <v>0</v>
      </c>
      <c r="AI166" s="398"/>
      <c r="AJ166" s="422"/>
      <c r="AK166" s="398"/>
      <c r="AL166" s="422"/>
    </row>
    <row r="167" spans="1:38" s="389" customFormat="1" ht="37.5" hidden="1" customHeight="1" x14ac:dyDescent="0.2">
      <c r="A167" s="399" t="s">
        <v>712</v>
      </c>
      <c r="B167" s="398"/>
      <c r="C167" s="398"/>
      <c r="D167" s="398"/>
      <c r="E167" s="398">
        <v>12000000</v>
      </c>
      <c r="F167" s="398"/>
      <c r="G167" s="398"/>
      <c r="H167" s="398"/>
      <c r="I167" s="398"/>
      <c r="J167" s="422">
        <f t="shared" si="365"/>
        <v>0</v>
      </c>
      <c r="K167" s="398"/>
      <c r="L167" s="422">
        <f t="shared" si="562"/>
        <v>0</v>
      </c>
      <c r="M167" s="398"/>
      <c r="N167" s="422">
        <f t="shared" si="563"/>
        <v>0</v>
      </c>
      <c r="O167" s="398"/>
      <c r="P167" s="422">
        <f t="shared" si="564"/>
        <v>0</v>
      </c>
      <c r="Q167" s="398"/>
      <c r="R167" s="422">
        <f t="shared" ref="R166:R184" si="569">P167+Q167</f>
        <v>0</v>
      </c>
      <c r="S167" s="398">
        <f>E167+F167</f>
        <v>12000000</v>
      </c>
      <c r="T167" s="398">
        <v>-12000000</v>
      </c>
      <c r="U167" s="422">
        <f t="shared" si="524"/>
        <v>0</v>
      </c>
      <c r="V167" s="398"/>
      <c r="W167" s="422">
        <f t="shared" si="565"/>
        <v>0</v>
      </c>
      <c r="X167" s="398"/>
      <c r="Y167" s="422">
        <f t="shared" si="566"/>
        <v>0</v>
      </c>
      <c r="Z167" s="398"/>
      <c r="AA167" s="422">
        <f t="shared" si="567"/>
        <v>0</v>
      </c>
      <c r="AB167" s="398"/>
      <c r="AC167" s="398"/>
      <c r="AD167" s="398"/>
      <c r="AE167" s="398"/>
      <c r="AF167" s="422">
        <f t="shared" si="528"/>
        <v>0</v>
      </c>
      <c r="AG167" s="398"/>
      <c r="AH167" s="422">
        <f t="shared" si="568"/>
        <v>0</v>
      </c>
      <c r="AI167" s="398"/>
      <c r="AJ167" s="422">
        <f t="shared" ref="AJ166:AJ184" si="570">AH167+AI167</f>
        <v>0</v>
      </c>
      <c r="AK167" s="398"/>
      <c r="AL167" s="422">
        <f t="shared" ref="AL166:AL184" si="571">AJ167+AK167</f>
        <v>0</v>
      </c>
    </row>
    <row r="168" spans="1:38" s="389" customFormat="1" ht="32.25" hidden="1" customHeight="1" x14ac:dyDescent="0.2">
      <c r="A168" s="399" t="s">
        <v>713</v>
      </c>
      <c r="B168" s="398"/>
      <c r="C168" s="398"/>
      <c r="D168" s="398"/>
      <c r="E168" s="398"/>
      <c r="F168" s="398"/>
      <c r="G168" s="398"/>
      <c r="H168" s="398"/>
      <c r="I168" s="398"/>
      <c r="J168" s="422">
        <f t="shared" si="365"/>
        <v>0</v>
      </c>
      <c r="K168" s="398"/>
      <c r="L168" s="422">
        <f t="shared" si="562"/>
        <v>0</v>
      </c>
      <c r="M168" s="398"/>
      <c r="N168" s="422">
        <f t="shared" si="563"/>
        <v>0</v>
      </c>
      <c r="O168" s="398"/>
      <c r="P168" s="422">
        <f t="shared" si="564"/>
        <v>0</v>
      </c>
      <c r="Q168" s="398"/>
      <c r="R168" s="422">
        <f t="shared" si="569"/>
        <v>0</v>
      </c>
      <c r="S168" s="398"/>
      <c r="T168" s="398"/>
      <c r="U168" s="422">
        <f t="shared" si="524"/>
        <v>0</v>
      </c>
      <c r="V168" s="398"/>
      <c r="W168" s="422">
        <f t="shared" si="565"/>
        <v>0</v>
      </c>
      <c r="X168" s="398"/>
      <c r="Y168" s="422">
        <f t="shared" si="566"/>
        <v>0</v>
      </c>
      <c r="Z168" s="398"/>
      <c r="AA168" s="422">
        <f t="shared" si="567"/>
        <v>0</v>
      </c>
      <c r="AB168" s="398">
        <v>13000000</v>
      </c>
      <c r="AC168" s="398"/>
      <c r="AD168" s="398">
        <f t="shared" ref="AD168:AD183" si="572">AB168+AC168</f>
        <v>13000000</v>
      </c>
      <c r="AE168" s="398"/>
      <c r="AF168" s="422">
        <f t="shared" si="528"/>
        <v>13000000</v>
      </c>
      <c r="AG168" s="398"/>
      <c r="AH168" s="422">
        <f t="shared" si="568"/>
        <v>13000000</v>
      </c>
      <c r="AI168" s="398"/>
      <c r="AJ168" s="422">
        <f t="shared" si="570"/>
        <v>13000000</v>
      </c>
      <c r="AK168" s="398"/>
      <c r="AL168" s="422">
        <f t="shared" si="571"/>
        <v>13000000</v>
      </c>
    </row>
    <row r="169" spans="1:38" s="389" customFormat="1" ht="49.9" customHeight="1" x14ac:dyDescent="0.2">
      <c r="A169" s="399" t="s">
        <v>948</v>
      </c>
      <c r="B169" s="398"/>
      <c r="C169" s="398"/>
      <c r="D169" s="398"/>
      <c r="E169" s="398"/>
      <c r="F169" s="398"/>
      <c r="G169" s="398"/>
      <c r="H169" s="398"/>
      <c r="I169" s="398"/>
      <c r="J169" s="422">
        <f t="shared" si="365"/>
        <v>0</v>
      </c>
      <c r="K169" s="398"/>
      <c r="L169" s="422">
        <f t="shared" si="562"/>
        <v>0</v>
      </c>
      <c r="M169" s="398"/>
      <c r="N169" s="422">
        <f t="shared" si="563"/>
        <v>0</v>
      </c>
      <c r="O169" s="398"/>
      <c r="P169" s="422"/>
      <c r="Q169" s="398">
        <v>800000</v>
      </c>
      <c r="R169" s="422">
        <f t="shared" si="569"/>
        <v>800000</v>
      </c>
      <c r="S169" s="398">
        <f>E169+F169</f>
        <v>0</v>
      </c>
      <c r="T169" s="398">
        <v>400000</v>
      </c>
      <c r="U169" s="422">
        <f t="shared" si="524"/>
        <v>400000</v>
      </c>
      <c r="V169" s="398"/>
      <c r="W169" s="422">
        <f t="shared" si="565"/>
        <v>400000</v>
      </c>
      <c r="X169" s="398"/>
      <c r="Y169" s="422">
        <f t="shared" si="566"/>
        <v>400000</v>
      </c>
      <c r="Z169" s="398"/>
      <c r="AA169" s="422">
        <f t="shared" si="567"/>
        <v>400000</v>
      </c>
      <c r="AB169" s="398">
        <v>15000000</v>
      </c>
      <c r="AC169" s="398"/>
      <c r="AD169" s="398">
        <f t="shared" si="572"/>
        <v>15000000</v>
      </c>
      <c r="AE169" s="398"/>
      <c r="AF169" s="422">
        <f t="shared" si="528"/>
        <v>15000000</v>
      </c>
      <c r="AG169" s="398"/>
      <c r="AH169" s="422">
        <f t="shared" si="568"/>
        <v>15000000</v>
      </c>
      <c r="AI169" s="398"/>
      <c r="AJ169" s="422">
        <f t="shared" si="570"/>
        <v>15000000</v>
      </c>
      <c r="AK169" s="398"/>
      <c r="AL169" s="422">
        <f t="shared" si="571"/>
        <v>15000000</v>
      </c>
    </row>
    <row r="170" spans="1:38" s="389" customFormat="1" ht="47.25" hidden="1" customHeight="1" x14ac:dyDescent="0.2">
      <c r="A170" s="399" t="s">
        <v>949</v>
      </c>
      <c r="B170" s="398"/>
      <c r="C170" s="398"/>
      <c r="D170" s="398"/>
      <c r="E170" s="398">
        <v>12000000</v>
      </c>
      <c r="F170" s="398"/>
      <c r="G170" s="398"/>
      <c r="H170" s="398"/>
      <c r="I170" s="398">
        <v>800000</v>
      </c>
      <c r="J170" s="422">
        <f t="shared" si="365"/>
        <v>800000</v>
      </c>
      <c r="K170" s="398"/>
      <c r="L170" s="422">
        <f t="shared" si="562"/>
        <v>800000</v>
      </c>
      <c r="M170" s="398"/>
      <c r="N170" s="422">
        <f t="shared" si="563"/>
        <v>800000</v>
      </c>
      <c r="O170" s="398"/>
      <c r="P170" s="422">
        <f t="shared" si="564"/>
        <v>800000</v>
      </c>
      <c r="Q170" s="398"/>
      <c r="R170" s="422">
        <f t="shared" si="569"/>
        <v>800000</v>
      </c>
      <c r="S170" s="398">
        <f>E170+F170</f>
        <v>12000000</v>
      </c>
      <c r="T170" s="398">
        <v>-602000</v>
      </c>
      <c r="U170" s="422">
        <f t="shared" si="524"/>
        <v>11398000</v>
      </c>
      <c r="V170" s="398"/>
      <c r="W170" s="422">
        <f t="shared" si="565"/>
        <v>11398000</v>
      </c>
      <c r="X170" s="398"/>
      <c r="Y170" s="422">
        <f t="shared" si="566"/>
        <v>11398000</v>
      </c>
      <c r="Z170" s="398"/>
      <c r="AA170" s="422">
        <f t="shared" si="567"/>
        <v>11398000</v>
      </c>
      <c r="AB170" s="398"/>
      <c r="AC170" s="398"/>
      <c r="AD170" s="398"/>
      <c r="AE170" s="398"/>
      <c r="AF170" s="422">
        <f t="shared" si="528"/>
        <v>0</v>
      </c>
      <c r="AG170" s="398"/>
      <c r="AH170" s="422">
        <f t="shared" si="568"/>
        <v>0</v>
      </c>
      <c r="AI170" s="398"/>
      <c r="AJ170" s="422">
        <f t="shared" si="570"/>
        <v>0</v>
      </c>
      <c r="AK170" s="398"/>
      <c r="AL170" s="422">
        <f t="shared" si="571"/>
        <v>0</v>
      </c>
    </row>
    <row r="171" spans="1:38" s="389" customFormat="1" ht="66.75" customHeight="1" x14ac:dyDescent="0.2">
      <c r="A171" s="399" t="s">
        <v>976</v>
      </c>
      <c r="B171" s="398"/>
      <c r="C171" s="398"/>
      <c r="D171" s="398"/>
      <c r="E171" s="398"/>
      <c r="F171" s="398"/>
      <c r="G171" s="398"/>
      <c r="H171" s="398"/>
      <c r="I171" s="398">
        <v>12480000</v>
      </c>
      <c r="J171" s="422">
        <f t="shared" si="365"/>
        <v>12480000</v>
      </c>
      <c r="K171" s="398"/>
      <c r="L171" s="422">
        <f t="shared" si="562"/>
        <v>12480000</v>
      </c>
      <c r="M171" s="398"/>
      <c r="N171" s="422">
        <f t="shared" si="563"/>
        <v>12480000</v>
      </c>
      <c r="O171" s="398"/>
      <c r="P171" s="422">
        <f t="shared" si="564"/>
        <v>12480000</v>
      </c>
      <c r="Q171" s="398">
        <v>-12480000</v>
      </c>
      <c r="R171" s="422"/>
      <c r="S171" s="398"/>
      <c r="T171" s="398"/>
      <c r="U171" s="422"/>
      <c r="V171" s="398"/>
      <c r="W171" s="422"/>
      <c r="X171" s="398"/>
      <c r="Y171" s="422"/>
      <c r="Z171" s="398"/>
      <c r="AA171" s="422"/>
      <c r="AB171" s="398"/>
      <c r="AC171" s="398"/>
      <c r="AD171" s="398"/>
      <c r="AE171" s="398"/>
      <c r="AF171" s="422"/>
      <c r="AG171" s="398"/>
      <c r="AH171" s="422"/>
      <c r="AI171" s="398"/>
      <c r="AJ171" s="422"/>
      <c r="AK171" s="398"/>
      <c r="AL171" s="422"/>
    </row>
    <row r="172" spans="1:38" s="389" customFormat="1" ht="65.45" customHeight="1" x14ac:dyDescent="0.2">
      <c r="A172" s="399" t="s">
        <v>977</v>
      </c>
      <c r="B172" s="398"/>
      <c r="C172" s="398"/>
      <c r="D172" s="398"/>
      <c r="E172" s="398"/>
      <c r="F172" s="398"/>
      <c r="G172" s="398"/>
      <c r="H172" s="398"/>
      <c r="I172" s="398"/>
      <c r="J172" s="422"/>
      <c r="K172" s="398"/>
      <c r="L172" s="422"/>
      <c r="M172" s="398"/>
      <c r="N172" s="422">
        <f t="shared" si="563"/>
        <v>0</v>
      </c>
      <c r="O172" s="398"/>
      <c r="P172" s="422"/>
      <c r="Q172" s="398">
        <v>7488000</v>
      </c>
      <c r="R172" s="422">
        <f t="shared" si="569"/>
        <v>7488000</v>
      </c>
      <c r="S172" s="398"/>
      <c r="T172" s="398"/>
      <c r="U172" s="422"/>
      <c r="V172" s="398"/>
      <c r="W172" s="422">
        <f>U172+V172</f>
        <v>0</v>
      </c>
      <c r="X172" s="398"/>
      <c r="Y172" s="422"/>
      <c r="Z172" s="398"/>
      <c r="AA172" s="422"/>
      <c r="AB172" s="398"/>
      <c r="AC172" s="398"/>
      <c r="AD172" s="398"/>
      <c r="AE172" s="398"/>
      <c r="AF172" s="422"/>
      <c r="AG172" s="398"/>
      <c r="AH172" s="422"/>
      <c r="AI172" s="398"/>
      <c r="AJ172" s="422"/>
      <c r="AK172" s="398"/>
      <c r="AL172" s="422"/>
    </row>
    <row r="173" spans="1:38" s="389" customFormat="1" ht="33" customHeight="1" x14ac:dyDescent="0.2">
      <c r="A173" s="399" t="s">
        <v>1006</v>
      </c>
      <c r="B173" s="398"/>
      <c r="C173" s="398"/>
      <c r="D173" s="398"/>
      <c r="E173" s="398"/>
      <c r="F173" s="398"/>
      <c r="G173" s="398"/>
      <c r="H173" s="398"/>
      <c r="I173" s="398"/>
      <c r="J173" s="422">
        <f t="shared" si="365"/>
        <v>0</v>
      </c>
      <c r="K173" s="398"/>
      <c r="L173" s="422">
        <f t="shared" si="562"/>
        <v>0</v>
      </c>
      <c r="M173" s="398"/>
      <c r="N173" s="422">
        <f t="shared" si="563"/>
        <v>0</v>
      </c>
      <c r="O173" s="398"/>
      <c r="P173" s="422"/>
      <c r="Q173" s="398">
        <v>599000</v>
      </c>
      <c r="R173" s="422">
        <f t="shared" si="569"/>
        <v>599000</v>
      </c>
      <c r="S173" s="398">
        <f t="shared" ref="S171:S173" si="573">E173+F173</f>
        <v>0</v>
      </c>
      <c r="T173" s="398">
        <v>300000</v>
      </c>
      <c r="U173" s="422">
        <f t="shared" si="524"/>
        <v>300000</v>
      </c>
      <c r="V173" s="398"/>
      <c r="W173" s="422">
        <f t="shared" si="565"/>
        <v>300000</v>
      </c>
      <c r="X173" s="398"/>
      <c r="Y173" s="422">
        <f t="shared" si="566"/>
        <v>300000</v>
      </c>
      <c r="Z173" s="398"/>
      <c r="AA173" s="422">
        <f t="shared" ref="AA173:AA184" si="574">Y173+Z173</f>
        <v>300000</v>
      </c>
      <c r="AB173" s="398"/>
      <c r="AC173" s="398"/>
      <c r="AD173" s="398"/>
      <c r="AE173" s="398"/>
      <c r="AF173" s="422">
        <f t="shared" si="528"/>
        <v>0</v>
      </c>
      <c r="AG173" s="398"/>
      <c r="AH173" s="422">
        <f t="shared" si="568"/>
        <v>0</v>
      </c>
      <c r="AI173" s="398"/>
      <c r="AJ173" s="422"/>
      <c r="AK173" s="398"/>
      <c r="AL173" s="422"/>
    </row>
    <row r="174" spans="1:38" s="389" customFormat="1" ht="82.15" hidden="1" customHeight="1" x14ac:dyDescent="0.2">
      <c r="A174" s="399" t="s">
        <v>941</v>
      </c>
      <c r="B174" s="398">
        <v>19439000</v>
      </c>
      <c r="C174" s="398"/>
      <c r="D174" s="398">
        <f t="shared" ref="D174:D184" si="575">B174+C174</f>
        <v>19439000</v>
      </c>
      <c r="E174" s="398">
        <v>8000000</v>
      </c>
      <c r="F174" s="398"/>
      <c r="G174" s="398"/>
      <c r="H174" s="398">
        <f>D174+G174</f>
        <v>19439000</v>
      </c>
      <c r="I174" s="398"/>
      <c r="J174" s="422">
        <f t="shared" si="365"/>
        <v>19439000</v>
      </c>
      <c r="K174" s="398"/>
      <c r="L174" s="422">
        <f t="shared" si="562"/>
        <v>19439000</v>
      </c>
      <c r="M174" s="398"/>
      <c r="N174" s="422">
        <f t="shared" si="563"/>
        <v>19439000</v>
      </c>
      <c r="O174" s="398"/>
      <c r="P174" s="422">
        <f t="shared" si="564"/>
        <v>19439000</v>
      </c>
      <c r="Q174" s="398"/>
      <c r="R174" s="422">
        <f t="shared" si="569"/>
        <v>19439000</v>
      </c>
      <c r="S174" s="398">
        <f>E174+F174</f>
        <v>8000000</v>
      </c>
      <c r="T174" s="398"/>
      <c r="U174" s="422">
        <f t="shared" si="524"/>
        <v>8000000</v>
      </c>
      <c r="V174" s="398"/>
      <c r="W174" s="422">
        <f t="shared" si="565"/>
        <v>8000000</v>
      </c>
      <c r="X174" s="398"/>
      <c r="Y174" s="422">
        <f t="shared" si="566"/>
        <v>8000000</v>
      </c>
      <c r="Z174" s="398"/>
      <c r="AA174" s="422">
        <f t="shared" si="574"/>
        <v>8000000</v>
      </c>
      <c r="AB174" s="398"/>
      <c r="AC174" s="398"/>
      <c r="AD174" s="398"/>
      <c r="AE174" s="398"/>
      <c r="AF174" s="422">
        <f t="shared" si="528"/>
        <v>0</v>
      </c>
      <c r="AG174" s="398"/>
      <c r="AH174" s="422">
        <f t="shared" si="568"/>
        <v>0</v>
      </c>
      <c r="AI174" s="398"/>
      <c r="AJ174" s="422">
        <f t="shared" si="570"/>
        <v>0</v>
      </c>
      <c r="AK174" s="398"/>
      <c r="AL174" s="422">
        <f t="shared" si="571"/>
        <v>0</v>
      </c>
    </row>
    <row r="175" spans="1:38" s="389" customFormat="1" ht="33" customHeight="1" x14ac:dyDescent="0.2">
      <c r="A175" s="397" t="s">
        <v>695</v>
      </c>
      <c r="B175" s="398"/>
      <c r="C175" s="398">
        <v>3000000</v>
      </c>
      <c r="D175" s="398">
        <f t="shared" si="575"/>
        <v>3000000</v>
      </c>
      <c r="E175" s="398">
        <v>3000000</v>
      </c>
      <c r="F175" s="398"/>
      <c r="G175" s="398"/>
      <c r="H175" s="398">
        <f>D175+G175</f>
        <v>3000000</v>
      </c>
      <c r="I175" s="398"/>
      <c r="J175" s="422">
        <f t="shared" si="365"/>
        <v>3000000</v>
      </c>
      <c r="K175" s="398"/>
      <c r="L175" s="422">
        <f t="shared" si="562"/>
        <v>3000000</v>
      </c>
      <c r="M175" s="398"/>
      <c r="N175" s="422">
        <f t="shared" si="563"/>
        <v>3000000</v>
      </c>
      <c r="O175" s="398"/>
      <c r="P175" s="422">
        <f t="shared" si="564"/>
        <v>3000000</v>
      </c>
      <c r="Q175" s="398">
        <v>-63000</v>
      </c>
      <c r="R175" s="422">
        <f t="shared" si="569"/>
        <v>2937000</v>
      </c>
      <c r="S175" s="398">
        <f>E175+F175</f>
        <v>3000000</v>
      </c>
      <c r="T175" s="398"/>
      <c r="U175" s="422">
        <f t="shared" si="524"/>
        <v>3000000</v>
      </c>
      <c r="V175" s="398"/>
      <c r="W175" s="422">
        <f t="shared" si="565"/>
        <v>3000000</v>
      </c>
      <c r="X175" s="398"/>
      <c r="Y175" s="422">
        <f t="shared" si="566"/>
        <v>3000000</v>
      </c>
      <c r="Z175" s="398"/>
      <c r="AA175" s="422">
        <f t="shared" si="574"/>
        <v>3000000</v>
      </c>
      <c r="AB175" s="398">
        <v>5000000</v>
      </c>
      <c r="AC175" s="398"/>
      <c r="AD175" s="398">
        <f t="shared" si="572"/>
        <v>5000000</v>
      </c>
      <c r="AE175" s="398"/>
      <c r="AF175" s="422">
        <f t="shared" si="528"/>
        <v>5000000</v>
      </c>
      <c r="AG175" s="398"/>
      <c r="AH175" s="422">
        <f t="shared" si="568"/>
        <v>5000000</v>
      </c>
      <c r="AI175" s="398"/>
      <c r="AJ175" s="422">
        <f t="shared" si="570"/>
        <v>5000000</v>
      </c>
      <c r="AK175" s="398"/>
      <c r="AL175" s="422">
        <f t="shared" si="571"/>
        <v>5000000</v>
      </c>
    </row>
    <row r="176" spans="1:38" s="389" customFormat="1" ht="81.75" customHeight="1" x14ac:dyDescent="0.2">
      <c r="A176" s="399" t="s">
        <v>940</v>
      </c>
      <c r="B176" s="398">
        <v>3500000</v>
      </c>
      <c r="C176" s="398"/>
      <c r="D176" s="398">
        <f t="shared" si="575"/>
        <v>3500000</v>
      </c>
      <c r="E176" s="398">
        <v>10000000</v>
      </c>
      <c r="F176" s="398"/>
      <c r="G176" s="398"/>
      <c r="H176" s="398">
        <f>D176+G176</f>
        <v>3500000</v>
      </c>
      <c r="I176" s="398"/>
      <c r="J176" s="422">
        <f t="shared" si="365"/>
        <v>3500000</v>
      </c>
      <c r="K176" s="398"/>
      <c r="L176" s="422">
        <f t="shared" si="562"/>
        <v>3500000</v>
      </c>
      <c r="M176" s="398"/>
      <c r="N176" s="422">
        <f t="shared" si="563"/>
        <v>3500000</v>
      </c>
      <c r="O176" s="398"/>
      <c r="P176" s="422">
        <f t="shared" si="564"/>
        <v>3500000</v>
      </c>
      <c r="Q176" s="398">
        <v>-558000</v>
      </c>
      <c r="R176" s="422">
        <f t="shared" si="569"/>
        <v>2942000</v>
      </c>
      <c r="S176" s="398">
        <f>E176+F176</f>
        <v>10000000</v>
      </c>
      <c r="T176" s="398"/>
      <c r="U176" s="422">
        <f t="shared" si="524"/>
        <v>10000000</v>
      </c>
      <c r="V176" s="398"/>
      <c r="W176" s="422">
        <f t="shared" si="565"/>
        <v>10000000</v>
      </c>
      <c r="X176" s="398"/>
      <c r="Y176" s="422">
        <f t="shared" si="566"/>
        <v>10000000</v>
      </c>
      <c r="Z176" s="398"/>
      <c r="AA176" s="422">
        <f t="shared" si="574"/>
        <v>10000000</v>
      </c>
      <c r="AB176" s="398">
        <v>10000000</v>
      </c>
      <c r="AC176" s="398"/>
      <c r="AD176" s="398">
        <f t="shared" si="572"/>
        <v>10000000</v>
      </c>
      <c r="AE176" s="398"/>
      <c r="AF176" s="422">
        <f t="shared" si="528"/>
        <v>10000000</v>
      </c>
      <c r="AG176" s="398"/>
      <c r="AH176" s="422">
        <f t="shared" si="568"/>
        <v>10000000</v>
      </c>
      <c r="AI176" s="398"/>
      <c r="AJ176" s="422">
        <f t="shared" si="570"/>
        <v>10000000</v>
      </c>
      <c r="AK176" s="398"/>
      <c r="AL176" s="422">
        <f t="shared" si="571"/>
        <v>10000000</v>
      </c>
    </row>
    <row r="177" spans="1:38" s="389" customFormat="1" ht="34.5" customHeight="1" x14ac:dyDescent="0.2">
      <c r="A177" s="399" t="s">
        <v>939</v>
      </c>
      <c r="B177" s="398">
        <v>6000000</v>
      </c>
      <c r="C177" s="398">
        <v>5320000</v>
      </c>
      <c r="D177" s="398">
        <f t="shared" si="575"/>
        <v>11320000</v>
      </c>
      <c r="E177" s="398"/>
      <c r="F177" s="398"/>
      <c r="G177" s="398"/>
      <c r="H177" s="398">
        <f>D177+G177</f>
        <v>11320000</v>
      </c>
      <c r="I177" s="398">
        <v>-2500000</v>
      </c>
      <c r="J177" s="422">
        <f t="shared" si="365"/>
        <v>8820000</v>
      </c>
      <c r="K177" s="398"/>
      <c r="L177" s="422">
        <f t="shared" si="562"/>
        <v>8820000</v>
      </c>
      <c r="M177" s="398"/>
      <c r="N177" s="422">
        <f t="shared" si="563"/>
        <v>8820000</v>
      </c>
      <c r="O177" s="398"/>
      <c r="P177" s="422">
        <f t="shared" si="564"/>
        <v>8820000</v>
      </c>
      <c r="Q177" s="398">
        <v>-1634000</v>
      </c>
      <c r="R177" s="422">
        <f t="shared" si="569"/>
        <v>7186000</v>
      </c>
      <c r="S177" s="398"/>
      <c r="T177" s="398"/>
      <c r="U177" s="422">
        <f t="shared" si="524"/>
        <v>0</v>
      </c>
      <c r="V177" s="398"/>
      <c r="W177" s="422">
        <f t="shared" si="565"/>
        <v>0</v>
      </c>
      <c r="X177" s="398"/>
      <c r="Y177" s="422"/>
      <c r="Z177" s="398"/>
      <c r="AA177" s="422"/>
      <c r="AB177" s="398"/>
      <c r="AC177" s="398"/>
      <c r="AD177" s="398"/>
      <c r="AE177" s="398"/>
      <c r="AF177" s="422"/>
      <c r="AG177" s="398"/>
      <c r="AH177" s="422"/>
      <c r="AI177" s="398"/>
      <c r="AJ177" s="422"/>
      <c r="AK177" s="398"/>
      <c r="AL177" s="422"/>
    </row>
    <row r="178" spans="1:38" s="389" customFormat="1" ht="64.5" customHeight="1" x14ac:dyDescent="0.2">
      <c r="A178" s="399" t="s">
        <v>938</v>
      </c>
      <c r="B178" s="398"/>
      <c r="C178" s="398"/>
      <c r="D178" s="398"/>
      <c r="E178" s="398"/>
      <c r="F178" s="398"/>
      <c r="G178" s="398"/>
      <c r="H178" s="398"/>
      <c r="I178" s="398">
        <v>2500000</v>
      </c>
      <c r="J178" s="422">
        <f t="shared" si="365"/>
        <v>2500000</v>
      </c>
      <c r="K178" s="398"/>
      <c r="L178" s="422">
        <f t="shared" si="562"/>
        <v>2500000</v>
      </c>
      <c r="M178" s="398"/>
      <c r="N178" s="422">
        <f t="shared" si="563"/>
        <v>2500000</v>
      </c>
      <c r="O178" s="398"/>
      <c r="P178" s="422">
        <f t="shared" si="564"/>
        <v>2500000</v>
      </c>
      <c r="Q178" s="398">
        <v>165000</v>
      </c>
      <c r="R178" s="422">
        <f t="shared" si="569"/>
        <v>2665000</v>
      </c>
      <c r="S178" s="398"/>
      <c r="T178" s="398"/>
      <c r="U178" s="422">
        <f t="shared" si="524"/>
        <v>0</v>
      </c>
      <c r="V178" s="398"/>
      <c r="W178" s="422">
        <f t="shared" si="565"/>
        <v>0</v>
      </c>
      <c r="X178" s="398"/>
      <c r="Y178" s="422"/>
      <c r="Z178" s="398"/>
      <c r="AA178" s="422"/>
      <c r="AB178" s="398"/>
      <c r="AC178" s="398"/>
      <c r="AD178" s="398"/>
      <c r="AE178" s="398"/>
      <c r="AF178" s="422"/>
      <c r="AG178" s="398"/>
      <c r="AH178" s="422"/>
      <c r="AI178" s="398"/>
      <c r="AJ178" s="422"/>
      <c r="AK178" s="398"/>
      <c r="AL178" s="422"/>
    </row>
    <row r="179" spans="1:38" s="389" customFormat="1" ht="33" hidden="1" customHeight="1" x14ac:dyDescent="0.2">
      <c r="A179" s="405" t="s">
        <v>765</v>
      </c>
      <c r="B179" s="398">
        <v>2928000</v>
      </c>
      <c r="C179" s="398"/>
      <c r="D179" s="398">
        <f t="shared" si="575"/>
        <v>2928000</v>
      </c>
      <c r="E179" s="398"/>
      <c r="F179" s="398"/>
      <c r="G179" s="398"/>
      <c r="H179" s="398">
        <f t="shared" ref="H179:H191" si="576">D179+G179</f>
        <v>2928000</v>
      </c>
      <c r="I179" s="398"/>
      <c r="J179" s="422">
        <f t="shared" si="365"/>
        <v>2928000</v>
      </c>
      <c r="K179" s="398"/>
      <c r="L179" s="422">
        <f t="shared" si="562"/>
        <v>2928000</v>
      </c>
      <c r="M179" s="398"/>
      <c r="N179" s="422">
        <f t="shared" si="563"/>
        <v>2928000</v>
      </c>
      <c r="O179" s="398"/>
      <c r="P179" s="422">
        <f t="shared" si="564"/>
        <v>2928000</v>
      </c>
      <c r="Q179" s="398"/>
      <c r="R179" s="422">
        <f t="shared" si="569"/>
        <v>2928000</v>
      </c>
      <c r="S179" s="398"/>
      <c r="T179" s="398"/>
      <c r="U179" s="422">
        <f t="shared" si="524"/>
        <v>0</v>
      </c>
      <c r="V179" s="398"/>
      <c r="W179" s="422">
        <f t="shared" si="565"/>
        <v>0</v>
      </c>
      <c r="X179" s="398"/>
      <c r="Y179" s="422"/>
      <c r="Z179" s="398"/>
      <c r="AA179" s="422"/>
      <c r="AB179" s="398"/>
      <c r="AC179" s="398"/>
      <c r="AD179" s="398"/>
      <c r="AE179" s="398"/>
      <c r="AF179" s="422"/>
      <c r="AG179" s="398"/>
      <c r="AH179" s="422"/>
      <c r="AI179" s="398"/>
      <c r="AJ179" s="422"/>
      <c r="AK179" s="398"/>
      <c r="AL179" s="422"/>
    </row>
    <row r="180" spans="1:38" s="389" customFormat="1" ht="29.45" hidden="1" customHeight="1" x14ac:dyDescent="0.2">
      <c r="A180" s="405" t="s">
        <v>772</v>
      </c>
      <c r="B180" s="398"/>
      <c r="C180" s="398">
        <v>640000</v>
      </c>
      <c r="D180" s="398">
        <f t="shared" si="575"/>
        <v>640000</v>
      </c>
      <c r="E180" s="398"/>
      <c r="F180" s="398"/>
      <c r="G180" s="398"/>
      <c r="H180" s="398">
        <f t="shared" si="576"/>
        <v>640000</v>
      </c>
      <c r="I180" s="398"/>
      <c r="J180" s="422">
        <f t="shared" si="365"/>
        <v>640000</v>
      </c>
      <c r="K180" s="398"/>
      <c r="L180" s="422">
        <f t="shared" si="562"/>
        <v>640000</v>
      </c>
      <c r="M180" s="398"/>
      <c r="N180" s="422">
        <f t="shared" si="563"/>
        <v>640000</v>
      </c>
      <c r="O180" s="398"/>
      <c r="P180" s="422">
        <f t="shared" si="564"/>
        <v>640000</v>
      </c>
      <c r="Q180" s="398"/>
      <c r="R180" s="422">
        <f t="shared" si="569"/>
        <v>640000</v>
      </c>
      <c r="S180" s="398"/>
      <c r="T180" s="398"/>
      <c r="U180" s="422">
        <f t="shared" si="524"/>
        <v>0</v>
      </c>
      <c r="V180" s="398"/>
      <c r="W180" s="422">
        <f t="shared" si="565"/>
        <v>0</v>
      </c>
      <c r="X180" s="398"/>
      <c r="Y180" s="422"/>
      <c r="Z180" s="398"/>
      <c r="AA180" s="422"/>
      <c r="AB180" s="398"/>
      <c r="AC180" s="398"/>
      <c r="AD180" s="398"/>
      <c r="AE180" s="398"/>
      <c r="AF180" s="422"/>
      <c r="AG180" s="398"/>
      <c r="AH180" s="422"/>
      <c r="AI180" s="398"/>
      <c r="AJ180" s="422"/>
      <c r="AK180" s="398"/>
      <c r="AL180" s="422"/>
    </row>
    <row r="181" spans="1:38" s="389" customFormat="1" ht="32.25" hidden="1" customHeight="1" x14ac:dyDescent="0.2">
      <c r="A181" s="399" t="s">
        <v>937</v>
      </c>
      <c r="B181" s="398">
        <v>2809000</v>
      </c>
      <c r="C181" s="398"/>
      <c r="D181" s="398">
        <f t="shared" si="575"/>
        <v>2809000</v>
      </c>
      <c r="E181" s="398"/>
      <c r="F181" s="398"/>
      <c r="G181" s="398"/>
      <c r="H181" s="398">
        <f t="shared" si="576"/>
        <v>2809000</v>
      </c>
      <c r="I181" s="398"/>
      <c r="J181" s="422">
        <f t="shared" si="365"/>
        <v>2809000</v>
      </c>
      <c r="K181" s="398"/>
      <c r="L181" s="422">
        <f t="shared" si="562"/>
        <v>2809000</v>
      </c>
      <c r="M181" s="398"/>
      <c r="N181" s="422">
        <f t="shared" si="563"/>
        <v>2809000</v>
      </c>
      <c r="O181" s="398"/>
      <c r="P181" s="422">
        <f t="shared" si="564"/>
        <v>2809000</v>
      </c>
      <c r="Q181" s="398"/>
      <c r="R181" s="422">
        <f t="shared" si="569"/>
        <v>2809000</v>
      </c>
      <c r="S181" s="398"/>
      <c r="T181" s="398"/>
      <c r="U181" s="422">
        <f t="shared" si="524"/>
        <v>0</v>
      </c>
      <c r="V181" s="398"/>
      <c r="W181" s="422">
        <f t="shared" si="565"/>
        <v>0</v>
      </c>
      <c r="X181" s="398"/>
      <c r="Y181" s="422"/>
      <c r="Z181" s="398"/>
      <c r="AA181" s="422"/>
      <c r="AB181" s="398"/>
      <c r="AC181" s="398"/>
      <c r="AD181" s="398"/>
      <c r="AE181" s="398"/>
      <c r="AF181" s="422"/>
      <c r="AG181" s="398"/>
      <c r="AH181" s="422"/>
      <c r="AI181" s="398"/>
      <c r="AJ181" s="422"/>
      <c r="AK181" s="398"/>
      <c r="AL181" s="422"/>
    </row>
    <row r="182" spans="1:38" s="389" customFormat="1" ht="31.9" customHeight="1" x14ac:dyDescent="0.2">
      <c r="A182" s="399" t="s">
        <v>947</v>
      </c>
      <c r="B182" s="398"/>
      <c r="C182" s="398">
        <v>10000000</v>
      </c>
      <c r="D182" s="398">
        <f t="shared" si="575"/>
        <v>10000000</v>
      </c>
      <c r="E182" s="398"/>
      <c r="F182" s="398"/>
      <c r="G182" s="398"/>
      <c r="H182" s="398">
        <f t="shared" si="576"/>
        <v>10000000</v>
      </c>
      <c r="I182" s="398"/>
      <c r="J182" s="422">
        <f t="shared" si="365"/>
        <v>10000000</v>
      </c>
      <c r="K182" s="398"/>
      <c r="L182" s="422">
        <f t="shared" si="562"/>
        <v>10000000</v>
      </c>
      <c r="M182" s="398"/>
      <c r="N182" s="422">
        <f t="shared" si="563"/>
        <v>10000000</v>
      </c>
      <c r="O182" s="398"/>
      <c r="P182" s="422">
        <f t="shared" si="564"/>
        <v>10000000</v>
      </c>
      <c r="Q182" s="398">
        <v>-10000000</v>
      </c>
      <c r="R182" s="422"/>
      <c r="S182" s="398"/>
      <c r="T182" s="398"/>
      <c r="U182" s="422">
        <f t="shared" ref="U182:U197" si="577">S182+T182</f>
        <v>0</v>
      </c>
      <c r="V182" s="398"/>
      <c r="W182" s="422">
        <f t="shared" si="565"/>
        <v>0</v>
      </c>
      <c r="X182" s="398"/>
      <c r="Y182" s="422"/>
      <c r="Z182" s="398"/>
      <c r="AA182" s="422"/>
      <c r="AB182" s="398"/>
      <c r="AC182" s="398"/>
      <c r="AD182" s="398"/>
      <c r="AE182" s="398"/>
      <c r="AF182" s="422"/>
      <c r="AG182" s="398"/>
      <c r="AH182" s="422"/>
      <c r="AI182" s="398"/>
      <c r="AJ182" s="422"/>
      <c r="AK182" s="398"/>
      <c r="AL182" s="422"/>
    </row>
    <row r="183" spans="1:38" s="389" customFormat="1" ht="48" customHeight="1" x14ac:dyDescent="0.2">
      <c r="A183" s="399" t="s">
        <v>936</v>
      </c>
      <c r="B183" s="398"/>
      <c r="C183" s="398">
        <v>6014000</v>
      </c>
      <c r="D183" s="398">
        <f t="shared" si="575"/>
        <v>6014000</v>
      </c>
      <c r="E183" s="398"/>
      <c r="F183" s="398">
        <v>5000000</v>
      </c>
      <c r="G183" s="398"/>
      <c r="H183" s="398">
        <f t="shared" si="576"/>
        <v>6014000</v>
      </c>
      <c r="I183" s="398"/>
      <c r="J183" s="422">
        <f t="shared" ref="J183:J253" si="578">H183+I183</f>
        <v>6014000</v>
      </c>
      <c r="K183" s="398"/>
      <c r="L183" s="422">
        <f t="shared" si="562"/>
        <v>6014000</v>
      </c>
      <c r="M183" s="398"/>
      <c r="N183" s="422">
        <f t="shared" si="563"/>
        <v>6014000</v>
      </c>
      <c r="O183" s="398"/>
      <c r="P183" s="422">
        <f t="shared" si="564"/>
        <v>6014000</v>
      </c>
      <c r="Q183" s="398">
        <v>5215000</v>
      </c>
      <c r="R183" s="422">
        <f t="shared" si="569"/>
        <v>11229000</v>
      </c>
      <c r="S183" s="398">
        <f>E183+F183</f>
        <v>5000000</v>
      </c>
      <c r="T183" s="398"/>
      <c r="U183" s="422">
        <f t="shared" si="577"/>
        <v>5000000</v>
      </c>
      <c r="V183" s="398"/>
      <c r="W183" s="422">
        <f t="shared" si="565"/>
        <v>5000000</v>
      </c>
      <c r="X183" s="398"/>
      <c r="Y183" s="422">
        <f t="shared" si="566"/>
        <v>5000000</v>
      </c>
      <c r="Z183" s="398"/>
      <c r="AA183" s="422">
        <f t="shared" si="574"/>
        <v>5000000</v>
      </c>
      <c r="AB183" s="398"/>
      <c r="AC183" s="398">
        <v>5800000</v>
      </c>
      <c r="AD183" s="398">
        <f t="shared" si="572"/>
        <v>5800000</v>
      </c>
      <c r="AE183" s="398"/>
      <c r="AF183" s="422">
        <f t="shared" si="528"/>
        <v>5800000</v>
      </c>
      <c r="AG183" s="398"/>
      <c r="AH183" s="422">
        <f t="shared" si="568"/>
        <v>5800000</v>
      </c>
      <c r="AI183" s="398"/>
      <c r="AJ183" s="422">
        <f t="shared" si="570"/>
        <v>5800000</v>
      </c>
      <c r="AK183" s="398"/>
      <c r="AL183" s="422">
        <f t="shared" si="571"/>
        <v>5800000</v>
      </c>
    </row>
    <row r="184" spans="1:38" s="389" customFormat="1" ht="33" customHeight="1" x14ac:dyDescent="0.2">
      <c r="A184" s="399" t="s">
        <v>935</v>
      </c>
      <c r="B184" s="398">
        <v>752000</v>
      </c>
      <c r="C184" s="398">
        <v>1840000</v>
      </c>
      <c r="D184" s="398">
        <f t="shared" si="575"/>
        <v>2592000</v>
      </c>
      <c r="E184" s="398"/>
      <c r="F184" s="398"/>
      <c r="G184" s="398"/>
      <c r="H184" s="398">
        <f t="shared" si="576"/>
        <v>2592000</v>
      </c>
      <c r="I184" s="398"/>
      <c r="J184" s="422">
        <f t="shared" si="578"/>
        <v>2592000</v>
      </c>
      <c r="K184" s="398"/>
      <c r="L184" s="422">
        <f t="shared" si="562"/>
        <v>2592000</v>
      </c>
      <c r="M184" s="398"/>
      <c r="N184" s="422">
        <f t="shared" si="563"/>
        <v>2592000</v>
      </c>
      <c r="O184" s="398"/>
      <c r="P184" s="422">
        <f t="shared" si="564"/>
        <v>2592000</v>
      </c>
      <c r="Q184" s="398">
        <v>-1152000</v>
      </c>
      <c r="R184" s="422">
        <f t="shared" si="569"/>
        <v>1440000</v>
      </c>
      <c r="S184" s="398"/>
      <c r="T184" s="398"/>
      <c r="U184" s="422">
        <f t="shared" si="577"/>
        <v>0</v>
      </c>
      <c r="V184" s="398"/>
      <c r="W184" s="422">
        <f t="shared" si="565"/>
        <v>0</v>
      </c>
      <c r="X184" s="398"/>
      <c r="Y184" s="422"/>
      <c r="Z184" s="398"/>
      <c r="AA184" s="422"/>
      <c r="AB184" s="398"/>
      <c r="AC184" s="398"/>
      <c r="AD184" s="398"/>
      <c r="AE184" s="398"/>
      <c r="AF184" s="422"/>
      <c r="AG184" s="398"/>
      <c r="AH184" s="422"/>
      <c r="AI184" s="398"/>
      <c r="AJ184" s="422"/>
      <c r="AK184" s="398"/>
      <c r="AL184" s="422"/>
    </row>
    <row r="185" spans="1:38" s="439" customFormat="1" ht="19.5" hidden="1" customHeight="1" x14ac:dyDescent="0.2">
      <c r="A185" s="396" t="s">
        <v>675</v>
      </c>
      <c r="B185" s="416">
        <f>SUM(B186)</f>
        <v>1680000</v>
      </c>
      <c r="C185" s="416"/>
      <c r="D185" s="416">
        <f t="shared" ref="D185:D192" si="579">B185+C185</f>
        <v>1680000</v>
      </c>
      <c r="E185" s="416"/>
      <c r="F185" s="416"/>
      <c r="G185" s="416"/>
      <c r="H185" s="416">
        <f t="shared" ref="H185" si="580">H186</f>
        <v>1680000</v>
      </c>
      <c r="I185" s="416">
        <f t="shared" ref="I185:M185" si="581">I186</f>
        <v>0</v>
      </c>
      <c r="J185" s="416">
        <f t="shared" ref="J185:AL185" si="582">J186</f>
        <v>1680000</v>
      </c>
      <c r="K185" s="416">
        <f t="shared" si="581"/>
        <v>0</v>
      </c>
      <c r="L185" s="416">
        <f t="shared" si="582"/>
        <v>1680000</v>
      </c>
      <c r="M185" s="416">
        <f t="shared" si="581"/>
        <v>0</v>
      </c>
      <c r="N185" s="416">
        <f t="shared" si="582"/>
        <v>1680000</v>
      </c>
      <c r="O185" s="416"/>
      <c r="P185" s="416">
        <f t="shared" si="582"/>
        <v>1680000</v>
      </c>
      <c r="Q185" s="416">
        <f t="shared" si="582"/>
        <v>0</v>
      </c>
      <c r="R185" s="416">
        <f t="shared" si="582"/>
        <v>1680000</v>
      </c>
      <c r="S185" s="416">
        <f t="shared" si="582"/>
        <v>0</v>
      </c>
      <c r="T185" s="416">
        <f t="shared" si="582"/>
        <v>0</v>
      </c>
      <c r="U185" s="416">
        <f t="shared" si="582"/>
        <v>0</v>
      </c>
      <c r="V185" s="416">
        <f t="shared" si="582"/>
        <v>0</v>
      </c>
      <c r="W185" s="416">
        <f t="shared" si="582"/>
        <v>0</v>
      </c>
      <c r="X185" s="416">
        <f t="shared" si="582"/>
        <v>0</v>
      </c>
      <c r="Y185" s="416">
        <f t="shared" si="582"/>
        <v>0</v>
      </c>
      <c r="Z185" s="416">
        <f t="shared" si="582"/>
        <v>0</v>
      </c>
      <c r="AA185" s="416">
        <f t="shared" si="582"/>
        <v>0</v>
      </c>
      <c r="AB185" s="416">
        <f t="shared" si="582"/>
        <v>0</v>
      </c>
      <c r="AC185" s="416">
        <f t="shared" si="582"/>
        <v>0</v>
      </c>
      <c r="AD185" s="416">
        <f t="shared" si="582"/>
        <v>0</v>
      </c>
      <c r="AE185" s="416">
        <f t="shared" si="582"/>
        <v>0</v>
      </c>
      <c r="AF185" s="416">
        <f t="shared" si="582"/>
        <v>0</v>
      </c>
      <c r="AG185" s="416">
        <f t="shared" si="582"/>
        <v>0</v>
      </c>
      <c r="AH185" s="416">
        <f t="shared" si="582"/>
        <v>0</v>
      </c>
      <c r="AI185" s="416">
        <f t="shared" si="582"/>
        <v>0</v>
      </c>
      <c r="AJ185" s="416">
        <f t="shared" si="582"/>
        <v>0</v>
      </c>
      <c r="AK185" s="416">
        <f t="shared" si="582"/>
        <v>0</v>
      </c>
      <c r="AL185" s="416">
        <f t="shared" si="582"/>
        <v>0</v>
      </c>
    </row>
    <row r="186" spans="1:38" s="389" customFormat="1" ht="33.75" hidden="1" customHeight="1" x14ac:dyDescent="0.2">
      <c r="A186" s="399" t="s">
        <v>944</v>
      </c>
      <c r="B186" s="398">
        <v>1680000</v>
      </c>
      <c r="C186" s="398"/>
      <c r="D186" s="398">
        <f t="shared" si="579"/>
        <v>1680000</v>
      </c>
      <c r="E186" s="398"/>
      <c r="F186" s="398"/>
      <c r="G186" s="398"/>
      <c r="H186" s="398">
        <f t="shared" si="576"/>
        <v>1680000</v>
      </c>
      <c r="I186" s="398"/>
      <c r="J186" s="422">
        <f t="shared" si="578"/>
        <v>1680000</v>
      </c>
      <c r="K186" s="398"/>
      <c r="L186" s="422">
        <f t="shared" ref="L186" si="583">J186+K186</f>
        <v>1680000</v>
      </c>
      <c r="M186" s="398"/>
      <c r="N186" s="422">
        <f>L186+M186</f>
        <v>1680000</v>
      </c>
      <c r="O186" s="398"/>
      <c r="P186" s="422">
        <f t="shared" ref="P186" si="584">N186+O186</f>
        <v>1680000</v>
      </c>
      <c r="Q186" s="398"/>
      <c r="R186" s="422">
        <f t="shared" ref="R186" si="585">P186+Q186</f>
        <v>1680000</v>
      </c>
      <c r="S186" s="398"/>
      <c r="T186" s="398"/>
      <c r="U186" s="422">
        <f t="shared" si="577"/>
        <v>0</v>
      </c>
      <c r="V186" s="398"/>
      <c r="W186" s="422">
        <f t="shared" ref="W186" si="586">U186+V186</f>
        <v>0</v>
      </c>
      <c r="X186" s="398"/>
      <c r="Y186" s="422">
        <f t="shared" ref="Y186" si="587">W186+X186</f>
        <v>0</v>
      </c>
      <c r="Z186" s="398"/>
      <c r="AA186" s="422">
        <f t="shared" ref="AA186" si="588">Y186+Z186</f>
        <v>0</v>
      </c>
      <c r="AB186" s="398"/>
      <c r="AC186" s="398"/>
      <c r="AD186" s="398"/>
      <c r="AE186" s="398"/>
      <c r="AF186" s="422">
        <f t="shared" si="528"/>
        <v>0</v>
      </c>
      <c r="AG186" s="398"/>
      <c r="AH186" s="422">
        <f t="shared" ref="AH186" si="589">AF186+AG186</f>
        <v>0</v>
      </c>
      <c r="AI186" s="398"/>
      <c r="AJ186" s="422">
        <f t="shared" ref="AJ186" si="590">AH186+AI186</f>
        <v>0</v>
      </c>
      <c r="AK186" s="398"/>
      <c r="AL186" s="422">
        <f t="shared" ref="AL186" si="591">AJ186+AK186</f>
        <v>0</v>
      </c>
    </row>
    <row r="187" spans="1:38" s="439" customFormat="1" ht="17.25" customHeight="1" x14ac:dyDescent="0.2">
      <c r="A187" s="396" t="s">
        <v>676</v>
      </c>
      <c r="B187" s="416">
        <f>SUM(B188:B189)</f>
        <v>14000000</v>
      </c>
      <c r="C187" s="416"/>
      <c r="D187" s="416">
        <f t="shared" si="579"/>
        <v>14000000</v>
      </c>
      <c r="E187" s="416">
        <f>SUM(E188:E189)</f>
        <v>19000000</v>
      </c>
      <c r="F187" s="416"/>
      <c r="G187" s="416"/>
      <c r="H187" s="416">
        <f t="shared" ref="H187" si="592">SUM(H188:H189)</f>
        <v>14000000</v>
      </c>
      <c r="I187" s="416">
        <f t="shared" ref="I187:L187" si="593">SUM(I188:I189)</f>
        <v>0</v>
      </c>
      <c r="J187" s="416">
        <f t="shared" ref="J187:AF187" si="594">SUM(J188:J189)</f>
        <v>14000000</v>
      </c>
      <c r="K187" s="416">
        <f t="shared" si="593"/>
        <v>0</v>
      </c>
      <c r="L187" s="416">
        <f t="shared" si="593"/>
        <v>14000000</v>
      </c>
      <c r="M187" s="416">
        <f t="shared" ref="M187:N187" si="595">SUM(M188:M189)</f>
        <v>0</v>
      </c>
      <c r="N187" s="416">
        <f t="shared" si="595"/>
        <v>14000000</v>
      </c>
      <c r="O187" s="416"/>
      <c r="P187" s="416">
        <f t="shared" ref="P187:R187" si="596">SUM(P188:P189)</f>
        <v>14000000</v>
      </c>
      <c r="Q187" s="416">
        <f t="shared" si="596"/>
        <v>1000000</v>
      </c>
      <c r="R187" s="416">
        <f t="shared" si="596"/>
        <v>15000000</v>
      </c>
      <c r="S187" s="416">
        <f t="shared" si="594"/>
        <v>19000000</v>
      </c>
      <c r="T187" s="416">
        <f t="shared" si="594"/>
        <v>0</v>
      </c>
      <c r="U187" s="416">
        <f t="shared" si="594"/>
        <v>19000000</v>
      </c>
      <c r="V187" s="416">
        <f t="shared" ref="V187:W187" si="597">SUM(V188:V189)</f>
        <v>0</v>
      </c>
      <c r="W187" s="416">
        <f t="shared" si="597"/>
        <v>19000000</v>
      </c>
      <c r="X187" s="416">
        <f t="shared" ref="X187:Y187" si="598">SUM(X188:X189)</f>
        <v>0</v>
      </c>
      <c r="Y187" s="416">
        <f t="shared" si="598"/>
        <v>19000000</v>
      </c>
      <c r="Z187" s="416">
        <f t="shared" ref="Z187:AA187" si="599">SUM(Z188:Z189)</f>
        <v>0</v>
      </c>
      <c r="AA187" s="416">
        <f t="shared" si="599"/>
        <v>19000000</v>
      </c>
      <c r="AB187" s="416">
        <f t="shared" si="594"/>
        <v>0</v>
      </c>
      <c r="AC187" s="416">
        <f t="shared" si="594"/>
        <v>0</v>
      </c>
      <c r="AD187" s="416">
        <f t="shared" si="594"/>
        <v>0</v>
      </c>
      <c r="AE187" s="416">
        <f t="shared" si="594"/>
        <v>0</v>
      </c>
      <c r="AF187" s="416">
        <f t="shared" si="594"/>
        <v>0</v>
      </c>
      <c r="AG187" s="416">
        <f t="shared" ref="AG187:AH187" si="600">SUM(AG188:AG189)</f>
        <v>0</v>
      </c>
      <c r="AH187" s="416">
        <f t="shared" si="600"/>
        <v>0</v>
      </c>
      <c r="AI187" s="416">
        <f t="shared" ref="AI187:AJ187" si="601">SUM(AI188:AI189)</f>
        <v>0</v>
      </c>
      <c r="AJ187" s="416">
        <f t="shared" si="601"/>
        <v>0</v>
      </c>
      <c r="AK187" s="416">
        <f t="shared" ref="AK187:AL187" si="602">SUM(AK188:AK189)</f>
        <v>0</v>
      </c>
      <c r="AL187" s="416">
        <f t="shared" si="602"/>
        <v>0</v>
      </c>
    </row>
    <row r="188" spans="1:38" s="389" customFormat="1" ht="35.25" customHeight="1" x14ac:dyDescent="0.2">
      <c r="A188" s="397" t="s">
        <v>690</v>
      </c>
      <c r="B188" s="398">
        <v>9000000</v>
      </c>
      <c r="C188" s="398"/>
      <c r="D188" s="398">
        <f t="shared" si="579"/>
        <v>9000000</v>
      </c>
      <c r="E188" s="398">
        <v>15000000</v>
      </c>
      <c r="F188" s="398"/>
      <c r="G188" s="398"/>
      <c r="H188" s="398">
        <f t="shared" si="576"/>
        <v>9000000</v>
      </c>
      <c r="I188" s="398"/>
      <c r="J188" s="422">
        <f t="shared" si="578"/>
        <v>9000000</v>
      </c>
      <c r="K188" s="398"/>
      <c r="L188" s="422">
        <f t="shared" ref="L188:L189" si="603">J188+K188</f>
        <v>9000000</v>
      </c>
      <c r="M188" s="398"/>
      <c r="N188" s="422">
        <f>L188+M188</f>
        <v>9000000</v>
      </c>
      <c r="O188" s="398"/>
      <c r="P188" s="422">
        <f t="shared" ref="P188:P189" si="604">N188+O188</f>
        <v>9000000</v>
      </c>
      <c r="Q188" s="398">
        <v>-3000000</v>
      </c>
      <c r="R188" s="422">
        <f t="shared" ref="R188:R189" si="605">P188+Q188</f>
        <v>6000000</v>
      </c>
      <c r="S188" s="398">
        <f>E188+F188</f>
        <v>15000000</v>
      </c>
      <c r="T188" s="398"/>
      <c r="U188" s="422">
        <f t="shared" si="577"/>
        <v>15000000</v>
      </c>
      <c r="V188" s="398"/>
      <c r="W188" s="422">
        <f t="shared" ref="W188:W189" si="606">U188+V188</f>
        <v>15000000</v>
      </c>
      <c r="X188" s="398"/>
      <c r="Y188" s="422">
        <f t="shared" ref="Y188:Y189" si="607">W188+X188</f>
        <v>15000000</v>
      </c>
      <c r="Z188" s="398"/>
      <c r="AA188" s="422">
        <f t="shared" ref="AA188:AA189" si="608">Y188+Z188</f>
        <v>15000000</v>
      </c>
      <c r="AB188" s="398"/>
      <c r="AC188" s="398"/>
      <c r="AD188" s="398"/>
      <c r="AE188" s="398"/>
      <c r="AF188" s="422">
        <f t="shared" si="528"/>
        <v>0</v>
      </c>
      <c r="AG188" s="398"/>
      <c r="AH188" s="422">
        <f t="shared" ref="AH188:AH189" si="609">AF188+AG188</f>
        <v>0</v>
      </c>
      <c r="AI188" s="398"/>
      <c r="AJ188" s="422"/>
      <c r="AK188" s="398"/>
      <c r="AL188" s="422"/>
    </row>
    <row r="189" spans="1:38" s="389" customFormat="1" ht="21" customHeight="1" x14ac:dyDescent="0.2">
      <c r="A189" s="399" t="s">
        <v>714</v>
      </c>
      <c r="B189" s="398">
        <v>5000000</v>
      </c>
      <c r="C189" s="398"/>
      <c r="D189" s="398">
        <f t="shared" si="579"/>
        <v>5000000</v>
      </c>
      <c r="E189" s="398">
        <v>4000000</v>
      </c>
      <c r="F189" s="398"/>
      <c r="G189" s="398"/>
      <c r="H189" s="398">
        <f t="shared" si="576"/>
        <v>5000000</v>
      </c>
      <c r="I189" s="398"/>
      <c r="J189" s="422">
        <f t="shared" si="578"/>
        <v>5000000</v>
      </c>
      <c r="K189" s="398"/>
      <c r="L189" s="422">
        <f t="shared" si="603"/>
        <v>5000000</v>
      </c>
      <c r="M189" s="398"/>
      <c r="N189" s="422">
        <f>L189+M189</f>
        <v>5000000</v>
      </c>
      <c r="O189" s="398"/>
      <c r="P189" s="422">
        <f t="shared" si="604"/>
        <v>5000000</v>
      </c>
      <c r="Q189" s="398">
        <v>4000000</v>
      </c>
      <c r="R189" s="422">
        <f t="shared" si="605"/>
        <v>9000000</v>
      </c>
      <c r="S189" s="398">
        <f>E189+F189</f>
        <v>4000000</v>
      </c>
      <c r="T189" s="398"/>
      <c r="U189" s="422">
        <f t="shared" si="577"/>
        <v>4000000</v>
      </c>
      <c r="V189" s="398"/>
      <c r="W189" s="422">
        <f t="shared" si="606"/>
        <v>4000000</v>
      </c>
      <c r="X189" s="398"/>
      <c r="Y189" s="422">
        <f t="shared" si="607"/>
        <v>4000000</v>
      </c>
      <c r="Z189" s="398"/>
      <c r="AA189" s="422">
        <f t="shared" si="608"/>
        <v>4000000</v>
      </c>
      <c r="AB189" s="398"/>
      <c r="AC189" s="398"/>
      <c r="AD189" s="398"/>
      <c r="AE189" s="398"/>
      <c r="AF189" s="422">
        <f t="shared" si="528"/>
        <v>0</v>
      </c>
      <c r="AG189" s="398"/>
      <c r="AH189" s="422">
        <f t="shared" si="609"/>
        <v>0</v>
      </c>
      <c r="AI189" s="398"/>
      <c r="AJ189" s="422"/>
      <c r="AK189" s="398"/>
      <c r="AL189" s="422"/>
    </row>
    <row r="190" spans="1:38" s="439" customFormat="1" ht="20.25" customHeight="1" x14ac:dyDescent="0.2">
      <c r="A190" s="396" t="s">
        <v>677</v>
      </c>
      <c r="B190" s="416">
        <f>SUM(B191:B191)</f>
        <v>4000000</v>
      </c>
      <c r="C190" s="416">
        <f>C191</f>
        <v>2200000</v>
      </c>
      <c r="D190" s="416">
        <f t="shared" si="579"/>
        <v>6200000</v>
      </c>
      <c r="E190" s="416">
        <f>SUM(E191:E191)</f>
        <v>4000000</v>
      </c>
      <c r="F190" s="416"/>
      <c r="G190" s="416"/>
      <c r="H190" s="416">
        <f>H191</f>
        <v>6200000</v>
      </c>
      <c r="I190" s="416">
        <f>I191</f>
        <v>0</v>
      </c>
      <c r="J190" s="416">
        <f t="shared" ref="J190:AL190" si="610">J191</f>
        <v>6200000</v>
      </c>
      <c r="K190" s="416">
        <f>K191</f>
        <v>9000000</v>
      </c>
      <c r="L190" s="416">
        <f t="shared" si="610"/>
        <v>15200000</v>
      </c>
      <c r="M190" s="416">
        <f>M191</f>
        <v>0</v>
      </c>
      <c r="N190" s="416">
        <f t="shared" si="610"/>
        <v>15200000</v>
      </c>
      <c r="O190" s="416"/>
      <c r="P190" s="416">
        <f t="shared" si="610"/>
        <v>15200000</v>
      </c>
      <c r="Q190" s="416">
        <f t="shared" si="610"/>
        <v>-413000</v>
      </c>
      <c r="R190" s="416">
        <f t="shared" si="610"/>
        <v>14787000</v>
      </c>
      <c r="S190" s="416">
        <f t="shared" si="610"/>
        <v>4000000</v>
      </c>
      <c r="T190" s="416">
        <f t="shared" si="610"/>
        <v>0</v>
      </c>
      <c r="U190" s="416">
        <f t="shared" si="610"/>
        <v>4000000</v>
      </c>
      <c r="V190" s="416">
        <f t="shared" si="610"/>
        <v>0</v>
      </c>
      <c r="W190" s="416">
        <f t="shared" si="610"/>
        <v>4000000</v>
      </c>
      <c r="X190" s="416">
        <f t="shared" si="610"/>
        <v>0</v>
      </c>
      <c r="Y190" s="416">
        <f t="shared" si="610"/>
        <v>4000000</v>
      </c>
      <c r="Z190" s="416">
        <f t="shared" si="610"/>
        <v>0</v>
      </c>
      <c r="AA190" s="416">
        <f t="shared" si="610"/>
        <v>4000000</v>
      </c>
      <c r="AB190" s="416">
        <f t="shared" si="610"/>
        <v>5000000</v>
      </c>
      <c r="AC190" s="416">
        <f t="shared" si="610"/>
        <v>0</v>
      </c>
      <c r="AD190" s="416">
        <f t="shared" si="610"/>
        <v>5000000</v>
      </c>
      <c r="AE190" s="416">
        <f t="shared" si="610"/>
        <v>0</v>
      </c>
      <c r="AF190" s="416">
        <f t="shared" si="610"/>
        <v>5000000</v>
      </c>
      <c r="AG190" s="416">
        <f t="shared" si="610"/>
        <v>0</v>
      </c>
      <c r="AH190" s="416">
        <f t="shared" si="610"/>
        <v>5000000</v>
      </c>
      <c r="AI190" s="416">
        <f t="shared" si="610"/>
        <v>0</v>
      </c>
      <c r="AJ190" s="416">
        <f t="shared" si="610"/>
        <v>5000000</v>
      </c>
      <c r="AK190" s="416">
        <f t="shared" si="610"/>
        <v>0</v>
      </c>
      <c r="AL190" s="416">
        <f t="shared" si="610"/>
        <v>5000000</v>
      </c>
    </row>
    <row r="191" spans="1:38" s="389" customFormat="1" ht="33" customHeight="1" x14ac:dyDescent="0.2">
      <c r="A191" s="399" t="s">
        <v>934</v>
      </c>
      <c r="B191" s="398">
        <v>4000000</v>
      </c>
      <c r="C191" s="398">
        <v>2200000</v>
      </c>
      <c r="D191" s="398">
        <f t="shared" si="579"/>
        <v>6200000</v>
      </c>
      <c r="E191" s="398">
        <v>4000000</v>
      </c>
      <c r="F191" s="398"/>
      <c r="G191" s="398"/>
      <c r="H191" s="398">
        <f t="shared" si="576"/>
        <v>6200000</v>
      </c>
      <c r="I191" s="398"/>
      <c r="J191" s="422">
        <f t="shared" si="578"/>
        <v>6200000</v>
      </c>
      <c r="K191" s="398">
        <v>9000000</v>
      </c>
      <c r="L191" s="422">
        <f t="shared" ref="L191" si="611">J191+K191</f>
        <v>15200000</v>
      </c>
      <c r="M191" s="398"/>
      <c r="N191" s="422">
        <f>L191+M191</f>
        <v>15200000</v>
      </c>
      <c r="O191" s="398"/>
      <c r="P191" s="422">
        <f t="shared" ref="P191" si="612">N191+O191</f>
        <v>15200000</v>
      </c>
      <c r="Q191" s="398">
        <v>-413000</v>
      </c>
      <c r="R191" s="422">
        <f t="shared" ref="R191" si="613">P191+Q191</f>
        <v>14787000</v>
      </c>
      <c r="S191" s="398">
        <f>E191+F191</f>
        <v>4000000</v>
      </c>
      <c r="T191" s="398"/>
      <c r="U191" s="422">
        <f t="shared" si="577"/>
        <v>4000000</v>
      </c>
      <c r="V191" s="398"/>
      <c r="W191" s="422">
        <f t="shared" ref="W191" si="614">U191+V191</f>
        <v>4000000</v>
      </c>
      <c r="X191" s="398"/>
      <c r="Y191" s="422">
        <f t="shared" ref="Y191" si="615">W191+X191</f>
        <v>4000000</v>
      </c>
      <c r="Z191" s="398"/>
      <c r="AA191" s="422">
        <f t="shared" ref="AA191" si="616">Y191+Z191</f>
        <v>4000000</v>
      </c>
      <c r="AB191" s="398">
        <v>5000000</v>
      </c>
      <c r="AC191" s="398"/>
      <c r="AD191" s="398">
        <f>AB191+AC191</f>
        <v>5000000</v>
      </c>
      <c r="AE191" s="398"/>
      <c r="AF191" s="422">
        <f t="shared" si="528"/>
        <v>5000000</v>
      </c>
      <c r="AG191" s="398"/>
      <c r="AH191" s="422">
        <f t="shared" ref="AH191" si="617">AF191+AG191</f>
        <v>5000000</v>
      </c>
      <c r="AI191" s="398"/>
      <c r="AJ191" s="422">
        <f t="shared" ref="AJ191" si="618">AH191+AI191</f>
        <v>5000000</v>
      </c>
      <c r="AK191" s="398"/>
      <c r="AL191" s="422">
        <f t="shared" ref="AL191" si="619">AJ191+AK191</f>
        <v>5000000</v>
      </c>
    </row>
    <row r="192" spans="1:38" s="439" customFormat="1" ht="20.25" customHeight="1" x14ac:dyDescent="0.2">
      <c r="A192" s="395" t="s">
        <v>687</v>
      </c>
      <c r="B192" s="416">
        <f>SUM(B193:B197)</f>
        <v>3460000</v>
      </c>
      <c r="C192" s="416">
        <f>C193+C194+C195+C196+C197</f>
        <v>5500000</v>
      </c>
      <c r="D192" s="416">
        <f t="shared" si="579"/>
        <v>8960000</v>
      </c>
      <c r="E192" s="416">
        <f>SUM(E193:E197)</f>
        <v>20850000</v>
      </c>
      <c r="F192" s="416">
        <f>F193+F194+F195+F196+F197</f>
        <v>-5450000</v>
      </c>
      <c r="G192" s="416"/>
      <c r="H192" s="416">
        <f>SUM(H193:H197)</f>
        <v>8960000</v>
      </c>
      <c r="I192" s="416">
        <f>SUM(I193:I197)</f>
        <v>0</v>
      </c>
      <c r="J192" s="416">
        <f t="shared" ref="J192:AF192" si="620">SUM(J193:J197)</f>
        <v>8960000</v>
      </c>
      <c r="K192" s="416">
        <f>SUM(K193:K197)</f>
        <v>0</v>
      </c>
      <c r="L192" s="416">
        <f t="shared" ref="L192:N192" si="621">SUM(L193:L197)</f>
        <v>8960000</v>
      </c>
      <c r="M192" s="416">
        <f>SUM(M193:M197)</f>
        <v>0</v>
      </c>
      <c r="N192" s="416">
        <f t="shared" si="621"/>
        <v>8960000</v>
      </c>
      <c r="O192" s="416"/>
      <c r="P192" s="416">
        <f t="shared" ref="P192:R192" si="622">SUM(P193:P197)</f>
        <v>8960000</v>
      </c>
      <c r="Q192" s="416">
        <f t="shared" si="622"/>
        <v>-2940000</v>
      </c>
      <c r="R192" s="416">
        <f t="shared" si="622"/>
        <v>6020000</v>
      </c>
      <c r="S192" s="416">
        <f t="shared" si="620"/>
        <v>15400000</v>
      </c>
      <c r="T192" s="416">
        <f t="shared" si="620"/>
        <v>0</v>
      </c>
      <c r="U192" s="416">
        <f t="shared" si="620"/>
        <v>15400000</v>
      </c>
      <c r="V192" s="416">
        <f t="shared" ref="V192:W192" si="623">SUM(V193:V197)</f>
        <v>0</v>
      </c>
      <c r="W192" s="416">
        <f t="shared" si="623"/>
        <v>15400000</v>
      </c>
      <c r="X192" s="416">
        <f t="shared" ref="X192:Y192" si="624">SUM(X193:X197)</f>
        <v>0</v>
      </c>
      <c r="Y192" s="416">
        <f t="shared" si="624"/>
        <v>15400000</v>
      </c>
      <c r="Z192" s="416">
        <f t="shared" ref="Z192:AA192" si="625">SUM(Z193:Z197)</f>
        <v>0</v>
      </c>
      <c r="AA192" s="416">
        <f t="shared" si="625"/>
        <v>15400000</v>
      </c>
      <c r="AB192" s="416">
        <f t="shared" si="620"/>
        <v>11000000</v>
      </c>
      <c r="AC192" s="416">
        <f t="shared" si="620"/>
        <v>0</v>
      </c>
      <c r="AD192" s="416">
        <f t="shared" si="620"/>
        <v>11000000</v>
      </c>
      <c r="AE192" s="416">
        <f t="shared" si="620"/>
        <v>0</v>
      </c>
      <c r="AF192" s="416">
        <f t="shared" si="620"/>
        <v>11000000</v>
      </c>
      <c r="AG192" s="416">
        <f t="shared" ref="AG192:AH192" si="626">SUM(AG193:AG197)</f>
        <v>0</v>
      </c>
      <c r="AH192" s="416">
        <f t="shared" si="626"/>
        <v>11000000</v>
      </c>
      <c r="AI192" s="416">
        <f t="shared" ref="AI192:AJ192" si="627">SUM(AI193:AI197)</f>
        <v>0</v>
      </c>
      <c r="AJ192" s="416">
        <f t="shared" si="627"/>
        <v>11000000</v>
      </c>
      <c r="AK192" s="416">
        <f t="shared" ref="AK192:AL192" si="628">SUM(AK193:AK197)</f>
        <v>0</v>
      </c>
      <c r="AL192" s="416">
        <f t="shared" si="628"/>
        <v>11000000</v>
      </c>
    </row>
    <row r="193" spans="1:38" s="389" customFormat="1" ht="32.25" hidden="1" customHeight="1" x14ac:dyDescent="0.2">
      <c r="A193" s="397" t="s">
        <v>715</v>
      </c>
      <c r="B193" s="398"/>
      <c r="C193" s="398"/>
      <c r="D193" s="398"/>
      <c r="E193" s="398"/>
      <c r="F193" s="398"/>
      <c r="G193" s="398"/>
      <c r="H193" s="398"/>
      <c r="I193" s="398"/>
      <c r="J193" s="422">
        <f t="shared" si="578"/>
        <v>0</v>
      </c>
      <c r="K193" s="398"/>
      <c r="L193" s="422">
        <f t="shared" ref="L193:L197" si="629">J193+K193</f>
        <v>0</v>
      </c>
      <c r="M193" s="398"/>
      <c r="N193" s="422">
        <f>L193+M193</f>
        <v>0</v>
      </c>
      <c r="O193" s="398"/>
      <c r="P193" s="422">
        <f t="shared" ref="P193:P197" si="630">N193+O193</f>
        <v>0</v>
      </c>
      <c r="Q193" s="398"/>
      <c r="R193" s="422">
        <f t="shared" ref="R193:R197" si="631">P193+Q193</f>
        <v>0</v>
      </c>
      <c r="S193" s="398"/>
      <c r="T193" s="398"/>
      <c r="U193" s="422">
        <f t="shared" si="577"/>
        <v>0</v>
      </c>
      <c r="V193" s="398"/>
      <c r="W193" s="422">
        <f t="shared" ref="W193:W197" si="632">U193+V193</f>
        <v>0</v>
      </c>
      <c r="X193" s="398"/>
      <c r="Y193" s="422">
        <f t="shared" ref="Y193:Y197" si="633">W193+X193</f>
        <v>0</v>
      </c>
      <c r="Z193" s="398"/>
      <c r="AA193" s="422">
        <f t="shared" ref="AA193:AA197" si="634">Y193+Z193</f>
        <v>0</v>
      </c>
      <c r="AB193" s="398">
        <v>5800000</v>
      </c>
      <c r="AC193" s="398"/>
      <c r="AD193" s="398">
        <f>AB193+AC193</f>
        <v>5800000</v>
      </c>
      <c r="AE193" s="398"/>
      <c r="AF193" s="422">
        <f t="shared" si="528"/>
        <v>5800000</v>
      </c>
      <c r="AG193" s="398"/>
      <c r="AH193" s="422">
        <f t="shared" ref="AH193:AH197" si="635">AF193+AG193</f>
        <v>5800000</v>
      </c>
      <c r="AI193" s="398"/>
      <c r="AJ193" s="422">
        <f t="shared" ref="AJ193:AJ197" si="636">AH193+AI193</f>
        <v>5800000</v>
      </c>
      <c r="AK193" s="398"/>
      <c r="AL193" s="422">
        <f t="shared" ref="AL193:AL197" si="637">AJ193+AK193</f>
        <v>5800000</v>
      </c>
    </row>
    <row r="194" spans="1:38" s="389" customFormat="1" ht="33" hidden="1" customHeight="1" x14ac:dyDescent="0.2">
      <c r="A194" s="397" t="s">
        <v>716</v>
      </c>
      <c r="B194" s="398"/>
      <c r="C194" s="398"/>
      <c r="D194" s="398"/>
      <c r="E194" s="398"/>
      <c r="F194" s="398"/>
      <c r="G194" s="398"/>
      <c r="H194" s="398"/>
      <c r="I194" s="398"/>
      <c r="J194" s="422">
        <f t="shared" si="578"/>
        <v>0</v>
      </c>
      <c r="K194" s="398"/>
      <c r="L194" s="422">
        <f t="shared" si="629"/>
        <v>0</v>
      </c>
      <c r="M194" s="398"/>
      <c r="N194" s="422">
        <f>L194+M194</f>
        <v>0</v>
      </c>
      <c r="O194" s="398"/>
      <c r="P194" s="422">
        <f t="shared" si="630"/>
        <v>0</v>
      </c>
      <c r="Q194" s="398"/>
      <c r="R194" s="422">
        <f t="shared" si="631"/>
        <v>0</v>
      </c>
      <c r="S194" s="398"/>
      <c r="T194" s="398"/>
      <c r="U194" s="422">
        <f t="shared" si="577"/>
        <v>0</v>
      </c>
      <c r="V194" s="398"/>
      <c r="W194" s="422">
        <f t="shared" si="632"/>
        <v>0</v>
      </c>
      <c r="X194" s="398"/>
      <c r="Y194" s="422">
        <f t="shared" si="633"/>
        <v>0</v>
      </c>
      <c r="Z194" s="398"/>
      <c r="AA194" s="422">
        <f t="shared" si="634"/>
        <v>0</v>
      </c>
      <c r="AB194" s="398">
        <v>5200000</v>
      </c>
      <c r="AC194" s="398"/>
      <c r="AD194" s="398">
        <f>AB194+AC194</f>
        <v>5200000</v>
      </c>
      <c r="AE194" s="398"/>
      <c r="AF194" s="422">
        <f t="shared" si="528"/>
        <v>5200000</v>
      </c>
      <c r="AG194" s="398"/>
      <c r="AH194" s="422">
        <f t="shared" si="635"/>
        <v>5200000</v>
      </c>
      <c r="AI194" s="398"/>
      <c r="AJ194" s="422">
        <f t="shared" si="636"/>
        <v>5200000</v>
      </c>
      <c r="AK194" s="398"/>
      <c r="AL194" s="422">
        <f t="shared" si="637"/>
        <v>5200000</v>
      </c>
    </row>
    <row r="195" spans="1:38" s="389" customFormat="1" ht="34.5" hidden="1" customHeight="1" x14ac:dyDescent="0.2">
      <c r="A195" s="397" t="s">
        <v>717</v>
      </c>
      <c r="B195" s="398"/>
      <c r="C195" s="398"/>
      <c r="D195" s="398"/>
      <c r="E195" s="398">
        <v>10000000</v>
      </c>
      <c r="F195" s="398"/>
      <c r="G195" s="398"/>
      <c r="H195" s="398"/>
      <c r="I195" s="398"/>
      <c r="J195" s="422">
        <f t="shared" si="578"/>
        <v>0</v>
      </c>
      <c r="K195" s="398"/>
      <c r="L195" s="422">
        <f t="shared" si="629"/>
        <v>0</v>
      </c>
      <c r="M195" s="398"/>
      <c r="N195" s="422">
        <f>L195+M195</f>
        <v>0</v>
      </c>
      <c r="O195" s="398"/>
      <c r="P195" s="422">
        <f t="shared" si="630"/>
        <v>0</v>
      </c>
      <c r="Q195" s="398"/>
      <c r="R195" s="422">
        <f t="shared" si="631"/>
        <v>0</v>
      </c>
      <c r="S195" s="398">
        <f>E195+F195</f>
        <v>10000000</v>
      </c>
      <c r="T195" s="398"/>
      <c r="U195" s="422">
        <f t="shared" si="577"/>
        <v>10000000</v>
      </c>
      <c r="V195" s="398"/>
      <c r="W195" s="422">
        <f t="shared" si="632"/>
        <v>10000000</v>
      </c>
      <c r="X195" s="398"/>
      <c r="Y195" s="422">
        <f t="shared" si="633"/>
        <v>10000000</v>
      </c>
      <c r="Z195" s="398"/>
      <c r="AA195" s="422">
        <f t="shared" si="634"/>
        <v>10000000</v>
      </c>
      <c r="AB195" s="398"/>
      <c r="AC195" s="398"/>
      <c r="AD195" s="398"/>
      <c r="AE195" s="398"/>
      <c r="AF195" s="422">
        <f t="shared" si="528"/>
        <v>0</v>
      </c>
      <c r="AG195" s="398"/>
      <c r="AH195" s="422">
        <f t="shared" si="635"/>
        <v>0</v>
      </c>
      <c r="AI195" s="398"/>
      <c r="AJ195" s="422">
        <f t="shared" si="636"/>
        <v>0</v>
      </c>
      <c r="AK195" s="398"/>
      <c r="AL195" s="422">
        <f t="shared" si="637"/>
        <v>0</v>
      </c>
    </row>
    <row r="196" spans="1:38" s="389" customFormat="1" ht="34.5" customHeight="1" x14ac:dyDescent="0.2">
      <c r="A196" s="399" t="s">
        <v>933</v>
      </c>
      <c r="B196" s="398">
        <v>3460000</v>
      </c>
      <c r="C196" s="398">
        <v>5500000</v>
      </c>
      <c r="D196" s="398">
        <f>B196+C196</f>
        <v>8960000</v>
      </c>
      <c r="E196" s="398">
        <v>5450000</v>
      </c>
      <c r="F196" s="398">
        <v>-5450000</v>
      </c>
      <c r="G196" s="398"/>
      <c r="H196" s="398">
        <f>D196+G196</f>
        <v>8960000</v>
      </c>
      <c r="I196" s="398"/>
      <c r="J196" s="422">
        <f t="shared" si="578"/>
        <v>8960000</v>
      </c>
      <c r="K196" s="398"/>
      <c r="L196" s="422">
        <f t="shared" si="629"/>
        <v>8960000</v>
      </c>
      <c r="M196" s="398"/>
      <c r="N196" s="422">
        <f>L196+M196</f>
        <v>8960000</v>
      </c>
      <c r="O196" s="398"/>
      <c r="P196" s="422">
        <f t="shared" si="630"/>
        <v>8960000</v>
      </c>
      <c r="Q196" s="398">
        <v>-2940000</v>
      </c>
      <c r="R196" s="422">
        <f t="shared" si="631"/>
        <v>6020000</v>
      </c>
      <c r="S196" s="398"/>
      <c r="T196" s="398"/>
      <c r="U196" s="422">
        <f t="shared" si="577"/>
        <v>0</v>
      </c>
      <c r="V196" s="398"/>
      <c r="W196" s="422">
        <f t="shared" si="632"/>
        <v>0</v>
      </c>
      <c r="X196" s="398"/>
      <c r="Y196" s="422"/>
      <c r="Z196" s="398"/>
      <c r="AA196" s="422"/>
      <c r="AB196" s="398"/>
      <c r="AC196" s="398"/>
      <c r="AD196" s="398"/>
      <c r="AE196" s="398"/>
      <c r="AF196" s="422"/>
      <c r="AG196" s="398"/>
      <c r="AH196" s="422"/>
      <c r="AI196" s="398"/>
      <c r="AJ196" s="422"/>
      <c r="AK196" s="398"/>
      <c r="AL196" s="422"/>
    </row>
    <row r="197" spans="1:38" s="389" customFormat="1" ht="30.75" hidden="1" customHeight="1" x14ac:dyDescent="0.2">
      <c r="A197" s="399" t="s">
        <v>932</v>
      </c>
      <c r="B197" s="398"/>
      <c r="C197" s="398"/>
      <c r="D197" s="398"/>
      <c r="E197" s="398">
        <v>5400000</v>
      </c>
      <c r="F197" s="398"/>
      <c r="G197" s="398"/>
      <c r="H197" s="398"/>
      <c r="I197" s="398"/>
      <c r="J197" s="422">
        <f t="shared" si="578"/>
        <v>0</v>
      </c>
      <c r="K197" s="398"/>
      <c r="L197" s="422">
        <f t="shared" si="629"/>
        <v>0</v>
      </c>
      <c r="M197" s="398"/>
      <c r="N197" s="422">
        <f>L197+M197</f>
        <v>0</v>
      </c>
      <c r="O197" s="398"/>
      <c r="P197" s="422">
        <f t="shared" si="630"/>
        <v>0</v>
      </c>
      <c r="Q197" s="398"/>
      <c r="R197" s="422">
        <f t="shared" si="631"/>
        <v>0</v>
      </c>
      <c r="S197" s="398">
        <f>E197+F197</f>
        <v>5400000</v>
      </c>
      <c r="T197" s="398"/>
      <c r="U197" s="422">
        <f t="shared" si="577"/>
        <v>5400000</v>
      </c>
      <c r="V197" s="398"/>
      <c r="W197" s="422">
        <f t="shared" si="632"/>
        <v>5400000</v>
      </c>
      <c r="X197" s="398"/>
      <c r="Y197" s="422">
        <f t="shared" si="633"/>
        <v>5400000</v>
      </c>
      <c r="Z197" s="398"/>
      <c r="AA197" s="422">
        <f t="shared" si="634"/>
        <v>5400000</v>
      </c>
      <c r="AB197" s="398"/>
      <c r="AC197" s="398"/>
      <c r="AD197" s="398"/>
      <c r="AE197" s="398"/>
      <c r="AF197" s="422">
        <f t="shared" si="528"/>
        <v>0</v>
      </c>
      <c r="AG197" s="398"/>
      <c r="AH197" s="422">
        <f t="shared" si="635"/>
        <v>0</v>
      </c>
      <c r="AI197" s="398"/>
      <c r="AJ197" s="422">
        <f t="shared" si="636"/>
        <v>0</v>
      </c>
      <c r="AK197" s="398"/>
      <c r="AL197" s="422">
        <f t="shared" si="637"/>
        <v>0</v>
      </c>
    </row>
    <row r="198" spans="1:38" s="439" customFormat="1" ht="21" customHeight="1" x14ac:dyDescent="0.2">
      <c r="A198" s="395" t="s">
        <v>678</v>
      </c>
      <c r="B198" s="416">
        <f>SUM(B203:B203)</f>
        <v>6000000</v>
      </c>
      <c r="C198" s="416">
        <f>C203+C199</f>
        <v>5000000</v>
      </c>
      <c r="D198" s="416">
        <f>B198+C198</f>
        <v>11000000</v>
      </c>
      <c r="E198" s="416"/>
      <c r="F198" s="416">
        <f>F199+F203</f>
        <v>10450000</v>
      </c>
      <c r="G198" s="416"/>
      <c r="H198" s="416">
        <f>SUM(H199:H203)</f>
        <v>11000000</v>
      </c>
      <c r="I198" s="416">
        <f>SUM(I199:I203)</f>
        <v>0</v>
      </c>
      <c r="J198" s="416">
        <f t="shared" ref="J198:U198" si="638">SUM(J199:J203)</f>
        <v>11000000</v>
      </c>
      <c r="K198" s="416">
        <f>SUM(K199:K203)</f>
        <v>0</v>
      </c>
      <c r="L198" s="416">
        <f t="shared" ref="L198:N198" si="639">SUM(L199:L203)</f>
        <v>11000000</v>
      </c>
      <c r="M198" s="416">
        <f>SUM(M199:M203)</f>
        <v>0</v>
      </c>
      <c r="N198" s="416">
        <f t="shared" si="639"/>
        <v>11000000</v>
      </c>
      <c r="O198" s="416"/>
      <c r="P198" s="416">
        <f t="shared" ref="P198:R198" si="640">SUM(P199:P203)</f>
        <v>11000000</v>
      </c>
      <c r="Q198" s="416">
        <f t="shared" si="640"/>
        <v>-641800</v>
      </c>
      <c r="R198" s="416">
        <f t="shared" si="640"/>
        <v>10358200</v>
      </c>
      <c r="S198" s="416">
        <f t="shared" si="638"/>
        <v>10450000</v>
      </c>
      <c r="T198" s="416">
        <f t="shared" si="638"/>
        <v>0</v>
      </c>
      <c r="U198" s="416">
        <f t="shared" si="638"/>
        <v>10450000</v>
      </c>
      <c r="V198" s="416">
        <f t="shared" ref="V198:W198" si="641">SUM(V199:V203)</f>
        <v>0</v>
      </c>
      <c r="W198" s="416">
        <f t="shared" si="641"/>
        <v>10450000</v>
      </c>
      <c r="X198" s="416">
        <f t="shared" ref="X198:Y198" si="642">SUM(X199:X203)</f>
        <v>0</v>
      </c>
      <c r="Y198" s="416">
        <f t="shared" si="642"/>
        <v>10450000</v>
      </c>
      <c r="Z198" s="416">
        <f t="shared" ref="Z198:AA198" si="643">SUM(Z199:Z203)</f>
        <v>0</v>
      </c>
      <c r="AA198" s="416">
        <f t="shared" si="643"/>
        <v>10450000</v>
      </c>
      <c r="AB198" s="416">
        <f t="shared" ref="AB198" si="644">SUM(AB199:AB203)</f>
        <v>0</v>
      </c>
      <c r="AC198" s="416">
        <f t="shared" ref="AC198" si="645">SUM(AC199:AC203)</f>
        <v>0</v>
      </c>
      <c r="AD198" s="416">
        <f t="shared" ref="AD198:AE198" si="646">SUM(AD199:AD203)</f>
        <v>0</v>
      </c>
      <c r="AE198" s="416">
        <f t="shared" si="646"/>
        <v>0</v>
      </c>
      <c r="AF198" s="416">
        <f t="shared" ref="AF198:AG198" si="647">SUM(AF199:AF203)</f>
        <v>0</v>
      </c>
      <c r="AG198" s="416">
        <f t="shared" si="647"/>
        <v>0</v>
      </c>
      <c r="AH198" s="416">
        <f t="shared" ref="AH198:AI198" si="648">SUM(AH199:AH203)</f>
        <v>0</v>
      </c>
      <c r="AI198" s="416">
        <f t="shared" si="648"/>
        <v>0</v>
      </c>
      <c r="AJ198" s="416">
        <f t="shared" ref="AJ198:AK198" si="649">SUM(AJ199:AJ203)</f>
        <v>0</v>
      </c>
      <c r="AK198" s="416">
        <f t="shared" si="649"/>
        <v>0</v>
      </c>
      <c r="AL198" s="416">
        <f t="shared" ref="AL198" si="650">SUM(AL199:AL203)</f>
        <v>0</v>
      </c>
    </row>
    <row r="199" spans="1:38" s="389" customFormat="1" ht="34.15" customHeight="1" x14ac:dyDescent="0.2">
      <c r="A199" s="397" t="s">
        <v>1003</v>
      </c>
      <c r="B199" s="420"/>
      <c r="C199" s="420">
        <v>5000000</v>
      </c>
      <c r="D199" s="398">
        <f>B199+C199</f>
        <v>5000000</v>
      </c>
      <c r="E199" s="420"/>
      <c r="F199" s="420">
        <v>10450000</v>
      </c>
      <c r="G199" s="420"/>
      <c r="H199" s="398">
        <f>D199+G199</f>
        <v>5000000</v>
      </c>
      <c r="I199" s="420">
        <v>-848000</v>
      </c>
      <c r="J199" s="422">
        <f>H199+I199</f>
        <v>4152000</v>
      </c>
      <c r="K199" s="420"/>
      <c r="L199" s="422">
        <f>J199+K199</f>
        <v>4152000</v>
      </c>
      <c r="M199" s="420"/>
      <c r="N199" s="422">
        <f>L199+M199</f>
        <v>4152000</v>
      </c>
      <c r="O199" s="420"/>
      <c r="P199" s="422">
        <f t="shared" ref="P199:P203" si="651">N199+O199</f>
        <v>4152000</v>
      </c>
      <c r="Q199" s="420"/>
      <c r="R199" s="422">
        <f t="shared" ref="R199:R203" si="652">P199+Q199</f>
        <v>4152000</v>
      </c>
      <c r="S199" s="420">
        <f>E199+F199</f>
        <v>10450000</v>
      </c>
      <c r="T199" s="420"/>
      <c r="U199" s="422">
        <f>S199+T199</f>
        <v>10450000</v>
      </c>
      <c r="V199" s="420"/>
      <c r="W199" s="422">
        <f>U199+V199</f>
        <v>10450000</v>
      </c>
      <c r="X199" s="420"/>
      <c r="Y199" s="422">
        <f>W199+X199</f>
        <v>10450000</v>
      </c>
      <c r="Z199" s="420"/>
      <c r="AA199" s="422">
        <f>Y199+Z199</f>
        <v>10450000</v>
      </c>
      <c r="AB199" s="420"/>
      <c r="AC199" s="420"/>
      <c r="AD199" s="420"/>
      <c r="AE199" s="420"/>
      <c r="AF199" s="422">
        <f>AD199+AE199</f>
        <v>0</v>
      </c>
      <c r="AG199" s="420"/>
      <c r="AH199" s="422">
        <f>AF199+AG199</f>
        <v>0</v>
      </c>
      <c r="AI199" s="420"/>
      <c r="AJ199" s="422"/>
      <c r="AK199" s="420"/>
      <c r="AL199" s="422"/>
    </row>
    <row r="200" spans="1:38" s="389" customFormat="1" ht="47.25" hidden="1" customHeight="1" x14ac:dyDescent="0.2">
      <c r="A200" s="397" t="s">
        <v>952</v>
      </c>
      <c r="B200" s="420"/>
      <c r="C200" s="420"/>
      <c r="D200" s="398"/>
      <c r="E200" s="420"/>
      <c r="F200" s="420"/>
      <c r="G200" s="420"/>
      <c r="H200" s="398"/>
      <c r="I200" s="420">
        <v>217500</v>
      </c>
      <c r="J200" s="422">
        <f>H200+I200</f>
        <v>217500</v>
      </c>
      <c r="K200" s="420"/>
      <c r="L200" s="422">
        <f>J200+K200</f>
        <v>217500</v>
      </c>
      <c r="M200" s="420"/>
      <c r="N200" s="422">
        <f>L200+M200</f>
        <v>217500</v>
      </c>
      <c r="O200" s="420"/>
      <c r="P200" s="422">
        <f t="shared" si="651"/>
        <v>217500</v>
      </c>
      <c r="Q200" s="420"/>
      <c r="R200" s="422">
        <f t="shared" si="652"/>
        <v>217500</v>
      </c>
      <c r="S200" s="420"/>
      <c r="T200" s="420"/>
      <c r="U200" s="422">
        <f>S200+T200</f>
        <v>0</v>
      </c>
      <c r="V200" s="420"/>
      <c r="W200" s="422">
        <f>U200+V200</f>
        <v>0</v>
      </c>
      <c r="X200" s="420"/>
      <c r="Y200" s="422">
        <f>W200+X200</f>
        <v>0</v>
      </c>
      <c r="Z200" s="420"/>
      <c r="AA200" s="422">
        <f>Y200+Z200</f>
        <v>0</v>
      </c>
      <c r="AB200" s="420"/>
      <c r="AC200" s="420"/>
      <c r="AD200" s="420"/>
      <c r="AE200" s="420"/>
      <c r="AF200" s="422">
        <f>AD200+AE200</f>
        <v>0</v>
      </c>
      <c r="AG200" s="420"/>
      <c r="AH200" s="422">
        <f>AF200+AG200</f>
        <v>0</v>
      </c>
      <c r="AI200" s="420"/>
      <c r="AJ200" s="422">
        <f>AH200+AI200</f>
        <v>0</v>
      </c>
      <c r="AK200" s="420"/>
      <c r="AL200" s="422">
        <f>AJ200+AK200</f>
        <v>0</v>
      </c>
    </row>
    <row r="201" spans="1:38" s="389" customFormat="1" ht="54" hidden="1" customHeight="1" x14ac:dyDescent="0.2">
      <c r="A201" s="397" t="s">
        <v>979</v>
      </c>
      <c r="B201" s="420"/>
      <c r="C201" s="420"/>
      <c r="D201" s="398"/>
      <c r="E201" s="420"/>
      <c r="F201" s="420"/>
      <c r="G201" s="420"/>
      <c r="H201" s="398"/>
      <c r="I201" s="420"/>
      <c r="J201" s="422"/>
      <c r="K201" s="420"/>
      <c r="L201" s="422"/>
      <c r="M201" s="420"/>
      <c r="N201" s="422">
        <f>L201+M201</f>
        <v>0</v>
      </c>
      <c r="O201" s="420"/>
      <c r="P201" s="422">
        <f t="shared" si="651"/>
        <v>0</v>
      </c>
      <c r="Q201" s="420"/>
      <c r="R201" s="422">
        <f t="shared" si="652"/>
        <v>0</v>
      </c>
      <c r="S201" s="420"/>
      <c r="T201" s="420"/>
      <c r="U201" s="422"/>
      <c r="V201" s="420"/>
      <c r="W201" s="422">
        <f>U201+V201</f>
        <v>0</v>
      </c>
      <c r="X201" s="420"/>
      <c r="Y201" s="422">
        <f>W201+X201</f>
        <v>0</v>
      </c>
      <c r="Z201" s="420"/>
      <c r="AA201" s="422">
        <f>Y201+Z201</f>
        <v>0</v>
      </c>
      <c r="AB201" s="420"/>
      <c r="AC201" s="420"/>
      <c r="AD201" s="420"/>
      <c r="AE201" s="420"/>
      <c r="AF201" s="422"/>
      <c r="AG201" s="420"/>
      <c r="AH201" s="422">
        <f>AF201+AG201</f>
        <v>0</v>
      </c>
      <c r="AI201" s="420"/>
      <c r="AJ201" s="422">
        <f>AH201+AI201</f>
        <v>0</v>
      </c>
      <c r="AK201" s="420"/>
      <c r="AL201" s="422">
        <f>AJ201+AK201</f>
        <v>0</v>
      </c>
    </row>
    <row r="202" spans="1:38" s="389" customFormat="1" ht="109.9" customHeight="1" x14ac:dyDescent="0.2">
      <c r="A202" s="397" t="s">
        <v>931</v>
      </c>
      <c r="B202" s="420"/>
      <c r="C202" s="420"/>
      <c r="D202" s="398"/>
      <c r="E202" s="420"/>
      <c r="F202" s="420"/>
      <c r="G202" s="420"/>
      <c r="H202" s="398"/>
      <c r="I202" s="420">
        <v>848000</v>
      </c>
      <c r="J202" s="422">
        <f>H202+I202</f>
        <v>848000</v>
      </c>
      <c r="K202" s="420"/>
      <c r="L202" s="422">
        <f>J202+K202</f>
        <v>848000</v>
      </c>
      <c r="M202" s="420"/>
      <c r="N202" s="422">
        <f>L202+M202</f>
        <v>848000</v>
      </c>
      <c r="O202" s="420"/>
      <c r="P202" s="422">
        <f t="shared" si="651"/>
        <v>848000</v>
      </c>
      <c r="Q202" s="420">
        <v>-119000</v>
      </c>
      <c r="R202" s="422">
        <f t="shared" si="652"/>
        <v>729000</v>
      </c>
      <c r="S202" s="420"/>
      <c r="T202" s="420"/>
      <c r="U202" s="422">
        <f>S202+T202</f>
        <v>0</v>
      </c>
      <c r="V202" s="420"/>
      <c r="W202" s="422">
        <f>U202+V202</f>
        <v>0</v>
      </c>
      <c r="X202" s="420"/>
      <c r="Y202" s="422"/>
      <c r="Z202" s="420"/>
      <c r="AA202" s="422"/>
      <c r="AB202" s="420"/>
      <c r="AC202" s="420"/>
      <c r="AD202" s="420"/>
      <c r="AE202" s="420"/>
      <c r="AF202" s="422"/>
      <c r="AG202" s="420"/>
      <c r="AH202" s="422"/>
      <c r="AI202" s="420"/>
      <c r="AJ202" s="422"/>
      <c r="AK202" s="420"/>
      <c r="AL202" s="422"/>
    </row>
    <row r="203" spans="1:38" s="389" customFormat="1" ht="35.450000000000003" customHeight="1" x14ac:dyDescent="0.2">
      <c r="A203" s="397" t="s">
        <v>718</v>
      </c>
      <c r="B203" s="398">
        <v>6000000</v>
      </c>
      <c r="C203" s="398"/>
      <c r="D203" s="398">
        <f>B203+C203</f>
        <v>6000000</v>
      </c>
      <c r="E203" s="398"/>
      <c r="F203" s="398"/>
      <c r="G203" s="398"/>
      <c r="H203" s="398">
        <f>D203+G203</f>
        <v>6000000</v>
      </c>
      <c r="I203" s="398">
        <v>-217500</v>
      </c>
      <c r="J203" s="422">
        <f t="shared" si="578"/>
        <v>5782500</v>
      </c>
      <c r="K203" s="398"/>
      <c r="L203" s="422">
        <f t="shared" ref="L203" si="653">J203+K203</f>
        <v>5782500</v>
      </c>
      <c r="M203" s="398"/>
      <c r="N203" s="422">
        <f>L203+M203</f>
        <v>5782500</v>
      </c>
      <c r="O203" s="398"/>
      <c r="P203" s="422">
        <f t="shared" si="651"/>
        <v>5782500</v>
      </c>
      <c r="Q203" s="398">
        <v>-522800</v>
      </c>
      <c r="R203" s="422">
        <f t="shared" si="652"/>
        <v>5259700</v>
      </c>
      <c r="S203" s="398"/>
      <c r="T203" s="398"/>
      <c r="U203" s="422">
        <f t="shared" ref="U203:U241" si="654">S203+T203</f>
        <v>0</v>
      </c>
      <c r="V203" s="398"/>
      <c r="W203" s="422">
        <f t="shared" ref="W203" si="655">U203+V203</f>
        <v>0</v>
      </c>
      <c r="X203" s="398"/>
      <c r="Y203" s="422"/>
      <c r="Z203" s="398"/>
      <c r="AA203" s="422"/>
      <c r="AB203" s="398"/>
      <c r="AC203" s="398"/>
      <c r="AD203" s="398"/>
      <c r="AE203" s="398"/>
      <c r="AF203" s="422"/>
      <c r="AG203" s="398"/>
      <c r="AH203" s="422"/>
      <c r="AI203" s="398"/>
      <c r="AJ203" s="422"/>
      <c r="AK203" s="398"/>
      <c r="AL203" s="422"/>
    </row>
    <row r="204" spans="1:38" s="439" customFormat="1" ht="18.75" customHeight="1" x14ac:dyDescent="0.2">
      <c r="A204" s="396" t="s">
        <v>679</v>
      </c>
      <c r="B204" s="416">
        <f>SUM(B205:B207)</f>
        <v>1000000</v>
      </c>
      <c r="C204" s="416">
        <f>C205+C206+C207</f>
        <v>14000000</v>
      </c>
      <c r="D204" s="416">
        <f>B204+C204</f>
        <v>15000000</v>
      </c>
      <c r="E204" s="416">
        <f t="shared" ref="E204" si="656">SUM(E205:E207)</f>
        <v>7500000</v>
      </c>
      <c r="F204" s="416">
        <f>F205+F206+F207</f>
        <v>-5000000</v>
      </c>
      <c r="G204" s="416"/>
      <c r="H204" s="416">
        <f>SUM(H205:H207)</f>
        <v>15000000</v>
      </c>
      <c r="I204" s="416">
        <f>SUM(I205:I207)</f>
        <v>0</v>
      </c>
      <c r="J204" s="416">
        <f t="shared" ref="J204:AF204" si="657">SUM(J205:J207)</f>
        <v>15000000</v>
      </c>
      <c r="K204" s="416">
        <f>SUM(K205:K207)</f>
        <v>0</v>
      </c>
      <c r="L204" s="416">
        <f t="shared" ref="L204:N204" si="658">SUM(L205:L207)</f>
        <v>15000000</v>
      </c>
      <c r="M204" s="416">
        <f>SUM(M205:M207)</f>
        <v>0</v>
      </c>
      <c r="N204" s="416">
        <f t="shared" si="658"/>
        <v>15000000</v>
      </c>
      <c r="O204" s="416"/>
      <c r="P204" s="416">
        <f t="shared" ref="P204:R204" si="659">SUM(P205:P207)</f>
        <v>15000000</v>
      </c>
      <c r="Q204" s="416">
        <f t="shared" si="659"/>
        <v>-4473000</v>
      </c>
      <c r="R204" s="416">
        <f t="shared" si="659"/>
        <v>10527000</v>
      </c>
      <c r="S204" s="416">
        <f t="shared" si="657"/>
        <v>2500000</v>
      </c>
      <c r="T204" s="416">
        <f t="shared" si="657"/>
        <v>0</v>
      </c>
      <c r="U204" s="416">
        <f t="shared" si="657"/>
        <v>2500000</v>
      </c>
      <c r="V204" s="416">
        <f t="shared" ref="V204:W204" si="660">SUM(V205:V207)</f>
        <v>0</v>
      </c>
      <c r="W204" s="416">
        <f t="shared" si="660"/>
        <v>2500000</v>
      </c>
      <c r="X204" s="416">
        <f t="shared" ref="X204:Y204" si="661">SUM(X205:X207)</f>
        <v>0</v>
      </c>
      <c r="Y204" s="416">
        <f t="shared" si="661"/>
        <v>2500000</v>
      </c>
      <c r="Z204" s="416">
        <f t="shared" ref="Z204:AA204" si="662">SUM(Z205:Z207)</f>
        <v>0</v>
      </c>
      <c r="AA204" s="416">
        <f t="shared" si="662"/>
        <v>2500000</v>
      </c>
      <c r="AB204" s="416">
        <f t="shared" si="657"/>
        <v>10000000</v>
      </c>
      <c r="AC204" s="416">
        <f t="shared" si="657"/>
        <v>0</v>
      </c>
      <c r="AD204" s="416">
        <f t="shared" si="657"/>
        <v>10000000</v>
      </c>
      <c r="AE204" s="416">
        <f t="shared" si="657"/>
        <v>0</v>
      </c>
      <c r="AF204" s="416">
        <f t="shared" si="657"/>
        <v>10000000</v>
      </c>
      <c r="AG204" s="416">
        <f t="shared" ref="AG204:AH204" si="663">SUM(AG205:AG207)</f>
        <v>0</v>
      </c>
      <c r="AH204" s="416">
        <f t="shared" si="663"/>
        <v>10000000</v>
      </c>
      <c r="AI204" s="416">
        <f t="shared" ref="AI204:AJ204" si="664">SUM(AI205:AI207)</f>
        <v>0</v>
      </c>
      <c r="AJ204" s="416">
        <f t="shared" si="664"/>
        <v>10000000</v>
      </c>
      <c r="AK204" s="416">
        <f t="shared" ref="AK204:AL204" si="665">SUM(AK205:AK207)</f>
        <v>0</v>
      </c>
      <c r="AL204" s="416">
        <f t="shared" si="665"/>
        <v>10000000</v>
      </c>
    </row>
    <row r="205" spans="1:38" s="389" customFormat="1" ht="32.25" hidden="1" customHeight="1" x14ac:dyDescent="0.2">
      <c r="A205" s="399" t="s">
        <v>719</v>
      </c>
      <c r="B205" s="398">
        <v>1000000</v>
      </c>
      <c r="C205" s="398"/>
      <c r="D205" s="398">
        <f t="shared" ref="D205" si="666">B205+C205</f>
        <v>1000000</v>
      </c>
      <c r="E205" s="398"/>
      <c r="F205" s="398"/>
      <c r="G205" s="398"/>
      <c r="H205" s="398">
        <f>D205+G205</f>
        <v>1000000</v>
      </c>
      <c r="I205" s="398"/>
      <c r="J205" s="422">
        <f t="shared" si="578"/>
        <v>1000000</v>
      </c>
      <c r="K205" s="398"/>
      <c r="L205" s="422">
        <f t="shared" ref="L205:L207" si="667">J205+K205</f>
        <v>1000000</v>
      </c>
      <c r="M205" s="398"/>
      <c r="N205" s="422">
        <f>L205+M205</f>
        <v>1000000</v>
      </c>
      <c r="O205" s="398"/>
      <c r="P205" s="422">
        <f t="shared" ref="P205:P207" si="668">N205+O205</f>
        <v>1000000</v>
      </c>
      <c r="Q205" s="398"/>
      <c r="R205" s="422">
        <f t="shared" ref="R205:R207" si="669">P205+Q205</f>
        <v>1000000</v>
      </c>
      <c r="S205" s="398"/>
      <c r="T205" s="398"/>
      <c r="U205" s="422">
        <f t="shared" si="654"/>
        <v>0</v>
      </c>
      <c r="V205" s="398"/>
      <c r="W205" s="422">
        <f t="shared" ref="W205:W207" si="670">U205+V205</f>
        <v>0</v>
      </c>
      <c r="X205" s="398"/>
      <c r="Y205" s="422">
        <f t="shared" ref="Y205:Y207" si="671">W205+X205</f>
        <v>0</v>
      </c>
      <c r="Z205" s="398"/>
      <c r="AA205" s="422">
        <f t="shared" ref="AA205:AA207" si="672">Y205+Z205</f>
        <v>0</v>
      </c>
      <c r="AB205" s="398"/>
      <c r="AC205" s="398"/>
      <c r="AD205" s="398"/>
      <c r="AE205" s="398"/>
      <c r="AF205" s="422">
        <f t="shared" ref="AF203:AF241" si="673">AD205+AE205</f>
        <v>0</v>
      </c>
      <c r="AG205" s="398"/>
      <c r="AH205" s="422">
        <f t="shared" ref="AH205:AH207" si="674">AF205+AG205</f>
        <v>0</v>
      </c>
      <c r="AI205" s="398"/>
      <c r="AJ205" s="422">
        <f t="shared" ref="AJ205:AJ207" si="675">AH205+AI205</f>
        <v>0</v>
      </c>
      <c r="AK205" s="398"/>
      <c r="AL205" s="422">
        <f t="shared" ref="AL205:AL207" si="676">AJ205+AK205</f>
        <v>0</v>
      </c>
    </row>
    <row r="206" spans="1:38" s="389" customFormat="1" ht="47.25" hidden="1" customHeight="1" x14ac:dyDescent="0.2">
      <c r="A206" s="399" t="s">
        <v>720</v>
      </c>
      <c r="B206" s="398"/>
      <c r="C206" s="398"/>
      <c r="D206" s="398"/>
      <c r="E206" s="398">
        <v>1500000</v>
      </c>
      <c r="F206" s="398"/>
      <c r="G206" s="398"/>
      <c r="H206" s="398"/>
      <c r="I206" s="398"/>
      <c r="J206" s="422">
        <f t="shared" si="578"/>
        <v>0</v>
      </c>
      <c r="K206" s="398"/>
      <c r="L206" s="422">
        <f t="shared" si="667"/>
        <v>0</v>
      </c>
      <c r="M206" s="398"/>
      <c r="N206" s="422">
        <f>L206+M206</f>
        <v>0</v>
      </c>
      <c r="O206" s="398"/>
      <c r="P206" s="422">
        <f t="shared" si="668"/>
        <v>0</v>
      </c>
      <c r="Q206" s="398"/>
      <c r="R206" s="422">
        <f t="shared" si="669"/>
        <v>0</v>
      </c>
      <c r="S206" s="398">
        <f>E206+F206</f>
        <v>1500000</v>
      </c>
      <c r="T206" s="398"/>
      <c r="U206" s="422">
        <f t="shared" si="654"/>
        <v>1500000</v>
      </c>
      <c r="V206" s="398"/>
      <c r="W206" s="422">
        <f t="shared" si="670"/>
        <v>1500000</v>
      </c>
      <c r="X206" s="398"/>
      <c r="Y206" s="422">
        <f t="shared" si="671"/>
        <v>1500000</v>
      </c>
      <c r="Z206" s="398"/>
      <c r="AA206" s="422">
        <f t="shared" si="672"/>
        <v>1500000</v>
      </c>
      <c r="AB206" s="398">
        <v>10000000</v>
      </c>
      <c r="AC206" s="398"/>
      <c r="AD206" s="398">
        <f>AB206+AC206</f>
        <v>10000000</v>
      </c>
      <c r="AE206" s="398"/>
      <c r="AF206" s="422">
        <f t="shared" si="673"/>
        <v>10000000</v>
      </c>
      <c r="AG206" s="398"/>
      <c r="AH206" s="422">
        <f t="shared" si="674"/>
        <v>10000000</v>
      </c>
      <c r="AI206" s="398"/>
      <c r="AJ206" s="422">
        <f t="shared" si="675"/>
        <v>10000000</v>
      </c>
      <c r="AK206" s="398"/>
      <c r="AL206" s="422">
        <f t="shared" si="676"/>
        <v>10000000</v>
      </c>
    </row>
    <row r="207" spans="1:38" s="389" customFormat="1" ht="31.5" customHeight="1" x14ac:dyDescent="0.2">
      <c r="A207" s="399" t="s">
        <v>930</v>
      </c>
      <c r="B207" s="398"/>
      <c r="C207" s="398">
        <v>14000000</v>
      </c>
      <c r="D207" s="398">
        <f>B207+C207</f>
        <v>14000000</v>
      </c>
      <c r="E207" s="398">
        <v>6000000</v>
      </c>
      <c r="F207" s="398">
        <v>-5000000</v>
      </c>
      <c r="G207" s="398"/>
      <c r="H207" s="398">
        <f>D207+G207</f>
        <v>14000000</v>
      </c>
      <c r="I207" s="398"/>
      <c r="J207" s="422">
        <f t="shared" si="578"/>
        <v>14000000</v>
      </c>
      <c r="K207" s="398"/>
      <c r="L207" s="422">
        <f t="shared" si="667"/>
        <v>14000000</v>
      </c>
      <c r="M207" s="398"/>
      <c r="N207" s="422">
        <f>L207+M207</f>
        <v>14000000</v>
      </c>
      <c r="O207" s="398"/>
      <c r="P207" s="422">
        <f t="shared" si="668"/>
        <v>14000000</v>
      </c>
      <c r="Q207" s="398">
        <v>-4473000</v>
      </c>
      <c r="R207" s="422">
        <f t="shared" si="669"/>
        <v>9527000</v>
      </c>
      <c r="S207" s="398">
        <f>E207+F207</f>
        <v>1000000</v>
      </c>
      <c r="T207" s="398"/>
      <c r="U207" s="422">
        <f t="shared" si="654"/>
        <v>1000000</v>
      </c>
      <c r="V207" s="398"/>
      <c r="W207" s="422">
        <f t="shared" si="670"/>
        <v>1000000</v>
      </c>
      <c r="X207" s="398"/>
      <c r="Y207" s="422">
        <f t="shared" si="671"/>
        <v>1000000</v>
      </c>
      <c r="Z207" s="398"/>
      <c r="AA207" s="422">
        <f t="shared" si="672"/>
        <v>1000000</v>
      </c>
      <c r="AB207" s="398"/>
      <c r="AC207" s="398"/>
      <c r="AD207" s="398"/>
      <c r="AE207" s="398"/>
      <c r="AF207" s="422">
        <f t="shared" si="673"/>
        <v>0</v>
      </c>
      <c r="AG207" s="398"/>
      <c r="AH207" s="422">
        <f t="shared" si="674"/>
        <v>0</v>
      </c>
      <c r="AI207" s="398"/>
      <c r="AJ207" s="422"/>
      <c r="AK207" s="398"/>
      <c r="AL207" s="422"/>
    </row>
    <row r="208" spans="1:38" s="439" customFormat="1" ht="18" customHeight="1" x14ac:dyDescent="0.2">
      <c r="A208" s="396" t="s">
        <v>461</v>
      </c>
      <c r="B208" s="416">
        <f>SUM(B209:B213)</f>
        <v>13194000</v>
      </c>
      <c r="C208" s="416">
        <f>C209+C210+C212+C213</f>
        <v>-6014000</v>
      </c>
      <c r="D208" s="416">
        <f>B208+C208</f>
        <v>7180000</v>
      </c>
      <c r="E208" s="416">
        <f>SUM(E209:E213)</f>
        <v>10000000</v>
      </c>
      <c r="F208" s="416"/>
      <c r="G208" s="416"/>
      <c r="H208" s="416">
        <f t="shared" ref="H208:N208" si="677">SUM(H209:H213)</f>
        <v>7180000</v>
      </c>
      <c r="I208" s="416">
        <f t="shared" si="677"/>
        <v>0</v>
      </c>
      <c r="J208" s="416">
        <f t="shared" si="677"/>
        <v>7180000</v>
      </c>
      <c r="K208" s="416">
        <f t="shared" si="677"/>
        <v>0</v>
      </c>
      <c r="L208" s="416">
        <f t="shared" si="677"/>
        <v>7180000</v>
      </c>
      <c r="M208" s="416">
        <f t="shared" si="677"/>
        <v>0</v>
      </c>
      <c r="N208" s="416">
        <f t="shared" si="677"/>
        <v>7180000</v>
      </c>
      <c r="O208" s="416"/>
      <c r="P208" s="416">
        <f t="shared" ref="P208:AL208" si="678">SUM(P209:P213)</f>
        <v>7180000</v>
      </c>
      <c r="Q208" s="416">
        <f t="shared" si="678"/>
        <v>-163121</v>
      </c>
      <c r="R208" s="416">
        <f t="shared" si="678"/>
        <v>7016879</v>
      </c>
      <c r="S208" s="416">
        <f t="shared" si="678"/>
        <v>10000000</v>
      </c>
      <c r="T208" s="416">
        <f t="shared" si="678"/>
        <v>0</v>
      </c>
      <c r="U208" s="416">
        <f t="shared" si="678"/>
        <v>10000000</v>
      </c>
      <c r="V208" s="416">
        <f t="shared" si="678"/>
        <v>0</v>
      </c>
      <c r="W208" s="416">
        <f t="shared" si="678"/>
        <v>10000000</v>
      </c>
      <c r="X208" s="416">
        <f t="shared" si="678"/>
        <v>0</v>
      </c>
      <c r="Y208" s="416">
        <f t="shared" si="678"/>
        <v>10000000</v>
      </c>
      <c r="Z208" s="416">
        <f t="shared" si="678"/>
        <v>0</v>
      </c>
      <c r="AA208" s="416">
        <f t="shared" si="678"/>
        <v>10000000</v>
      </c>
      <c r="AB208" s="416">
        <f t="shared" si="678"/>
        <v>12200000</v>
      </c>
      <c r="AC208" s="416">
        <f t="shared" si="678"/>
        <v>0</v>
      </c>
      <c r="AD208" s="416">
        <f t="shared" si="678"/>
        <v>12200000</v>
      </c>
      <c r="AE208" s="416">
        <f t="shared" si="678"/>
        <v>0</v>
      </c>
      <c r="AF208" s="416">
        <f t="shared" si="678"/>
        <v>12200000</v>
      </c>
      <c r="AG208" s="416">
        <f t="shared" si="678"/>
        <v>0</v>
      </c>
      <c r="AH208" s="416">
        <f t="shared" si="678"/>
        <v>12200000</v>
      </c>
      <c r="AI208" s="416">
        <f t="shared" si="678"/>
        <v>0</v>
      </c>
      <c r="AJ208" s="416">
        <f t="shared" si="678"/>
        <v>12200000</v>
      </c>
      <c r="AK208" s="416">
        <f t="shared" si="678"/>
        <v>0</v>
      </c>
      <c r="AL208" s="416">
        <f t="shared" si="678"/>
        <v>12200000</v>
      </c>
    </row>
    <row r="209" spans="1:38" s="389" customFormat="1" ht="63.75" customHeight="1" x14ac:dyDescent="0.2">
      <c r="A209" s="397" t="s">
        <v>953</v>
      </c>
      <c r="B209" s="398">
        <v>4400000</v>
      </c>
      <c r="C209" s="398"/>
      <c r="D209" s="398">
        <f>B209+C209</f>
        <v>4400000</v>
      </c>
      <c r="E209" s="398"/>
      <c r="F209" s="398"/>
      <c r="G209" s="398"/>
      <c r="H209" s="398">
        <f>D209+G209</f>
        <v>4400000</v>
      </c>
      <c r="I209" s="398"/>
      <c r="J209" s="422">
        <f t="shared" si="578"/>
        <v>4400000</v>
      </c>
      <c r="K209" s="398"/>
      <c r="L209" s="422">
        <f t="shared" ref="L209:L213" si="679">J209+K209</f>
        <v>4400000</v>
      </c>
      <c r="M209" s="398"/>
      <c r="N209" s="422">
        <f>L209+M209</f>
        <v>4400000</v>
      </c>
      <c r="O209" s="398"/>
      <c r="P209" s="422">
        <f t="shared" ref="P209:P213" si="680">N209+O209</f>
        <v>4400000</v>
      </c>
      <c r="Q209" s="398">
        <v>-785774</v>
      </c>
      <c r="R209" s="422">
        <f t="shared" ref="R209:R213" si="681">P209+Q209</f>
        <v>3614226</v>
      </c>
      <c r="S209" s="398"/>
      <c r="T209" s="398"/>
      <c r="U209" s="422">
        <f t="shared" si="654"/>
        <v>0</v>
      </c>
      <c r="V209" s="398"/>
      <c r="W209" s="422">
        <f t="shared" ref="W209:W213" si="682">U209+V209</f>
        <v>0</v>
      </c>
      <c r="X209" s="398"/>
      <c r="Y209" s="422"/>
      <c r="Z209" s="398"/>
      <c r="AA209" s="422"/>
      <c r="AB209" s="398"/>
      <c r="AC209" s="398"/>
      <c r="AD209" s="398"/>
      <c r="AE209" s="398"/>
      <c r="AF209" s="422"/>
      <c r="AG209" s="398"/>
      <c r="AH209" s="422"/>
      <c r="AI209" s="398"/>
      <c r="AJ209" s="422"/>
      <c r="AK209" s="398"/>
      <c r="AL209" s="422"/>
    </row>
    <row r="210" spans="1:38" s="389" customFormat="1" ht="63.75" customHeight="1" x14ac:dyDescent="0.2">
      <c r="A210" s="397" t="s">
        <v>954</v>
      </c>
      <c r="B210" s="398">
        <v>2780000</v>
      </c>
      <c r="C210" s="398"/>
      <c r="D210" s="398">
        <f t="shared" ref="D210:D212" si="683">B210+C210</f>
        <v>2780000</v>
      </c>
      <c r="E210" s="398"/>
      <c r="F210" s="398"/>
      <c r="G210" s="398"/>
      <c r="H210" s="398">
        <f>D210+G210</f>
        <v>2780000</v>
      </c>
      <c r="I210" s="398"/>
      <c r="J210" s="422">
        <f t="shared" si="578"/>
        <v>2780000</v>
      </c>
      <c r="K210" s="398"/>
      <c r="L210" s="422">
        <f t="shared" si="679"/>
        <v>2780000</v>
      </c>
      <c r="M210" s="398"/>
      <c r="N210" s="422">
        <f>L210+M210</f>
        <v>2780000</v>
      </c>
      <c r="O210" s="398"/>
      <c r="P210" s="422">
        <f t="shared" si="680"/>
        <v>2780000</v>
      </c>
      <c r="Q210" s="398">
        <v>-278347</v>
      </c>
      <c r="R210" s="422">
        <f t="shared" si="681"/>
        <v>2501653</v>
      </c>
      <c r="S210" s="398"/>
      <c r="T210" s="398"/>
      <c r="U210" s="422">
        <f t="shared" si="654"/>
        <v>0</v>
      </c>
      <c r="V210" s="398"/>
      <c r="W210" s="422">
        <f t="shared" si="682"/>
        <v>0</v>
      </c>
      <c r="X210" s="398"/>
      <c r="Y210" s="422"/>
      <c r="Z210" s="398"/>
      <c r="AA210" s="422"/>
      <c r="AB210" s="398"/>
      <c r="AC210" s="398"/>
      <c r="AD210" s="398"/>
      <c r="AE210" s="398"/>
      <c r="AF210" s="422"/>
      <c r="AG210" s="398"/>
      <c r="AH210" s="422"/>
      <c r="AI210" s="398"/>
      <c r="AJ210" s="422"/>
      <c r="AK210" s="398"/>
      <c r="AL210" s="422"/>
    </row>
    <row r="211" spans="1:38" s="389" customFormat="1" ht="36" customHeight="1" x14ac:dyDescent="0.2">
      <c r="A211" s="397" t="s">
        <v>993</v>
      </c>
      <c r="B211" s="398"/>
      <c r="C211" s="398"/>
      <c r="D211" s="398"/>
      <c r="E211" s="398"/>
      <c r="F211" s="398"/>
      <c r="G211" s="398"/>
      <c r="H211" s="398"/>
      <c r="I211" s="398"/>
      <c r="J211" s="422"/>
      <c r="K211" s="398"/>
      <c r="L211" s="422"/>
      <c r="M211" s="398"/>
      <c r="N211" s="422"/>
      <c r="O211" s="398"/>
      <c r="P211" s="422"/>
      <c r="Q211" s="398">
        <v>901000</v>
      </c>
      <c r="R211" s="422">
        <f>P211+Q211</f>
        <v>901000</v>
      </c>
      <c r="S211" s="398"/>
      <c r="T211" s="398"/>
      <c r="U211" s="422"/>
      <c r="V211" s="398"/>
      <c r="W211" s="422"/>
      <c r="X211" s="398"/>
      <c r="Y211" s="422"/>
      <c r="Z211" s="398"/>
      <c r="AA211" s="422"/>
      <c r="AB211" s="398"/>
      <c r="AC211" s="398"/>
      <c r="AD211" s="398"/>
      <c r="AE211" s="398"/>
      <c r="AF211" s="422"/>
      <c r="AG211" s="398"/>
      <c r="AH211" s="422"/>
      <c r="AI211" s="398"/>
      <c r="AJ211" s="422"/>
      <c r="AK211" s="398"/>
      <c r="AL211" s="422"/>
    </row>
    <row r="212" spans="1:38" s="389" customFormat="1" ht="33.75" hidden="1" customHeight="1" x14ac:dyDescent="0.2">
      <c r="A212" s="399" t="s">
        <v>929</v>
      </c>
      <c r="B212" s="398">
        <v>6014000</v>
      </c>
      <c r="C212" s="398">
        <v>-6014000</v>
      </c>
      <c r="D212" s="398">
        <f t="shared" si="683"/>
        <v>0</v>
      </c>
      <c r="E212" s="398">
        <v>8000000</v>
      </c>
      <c r="F212" s="398"/>
      <c r="G212" s="398"/>
      <c r="H212" s="398"/>
      <c r="I212" s="398"/>
      <c r="J212" s="422">
        <f t="shared" si="578"/>
        <v>0</v>
      </c>
      <c r="K212" s="398"/>
      <c r="L212" s="422">
        <f t="shared" si="679"/>
        <v>0</v>
      </c>
      <c r="M212" s="398"/>
      <c r="N212" s="422">
        <f>L212+M212</f>
        <v>0</v>
      </c>
      <c r="O212" s="398"/>
      <c r="P212" s="422">
        <f t="shared" si="680"/>
        <v>0</v>
      </c>
      <c r="Q212" s="398"/>
      <c r="R212" s="422">
        <f t="shared" si="681"/>
        <v>0</v>
      </c>
      <c r="S212" s="398">
        <f>E212+F212</f>
        <v>8000000</v>
      </c>
      <c r="T212" s="398"/>
      <c r="U212" s="422">
        <f t="shared" si="654"/>
        <v>8000000</v>
      </c>
      <c r="V212" s="398"/>
      <c r="W212" s="422">
        <f t="shared" si="682"/>
        <v>8000000</v>
      </c>
      <c r="X212" s="398"/>
      <c r="Y212" s="422">
        <f t="shared" ref="Y209:Y213" si="684">W212+X212</f>
        <v>8000000</v>
      </c>
      <c r="Z212" s="398"/>
      <c r="AA212" s="422">
        <f t="shared" ref="AA209:AA213" si="685">Y212+Z212</f>
        <v>8000000</v>
      </c>
      <c r="AB212" s="398">
        <v>6200000</v>
      </c>
      <c r="AC212" s="398"/>
      <c r="AD212" s="398">
        <f>AB212+AC212</f>
        <v>6200000</v>
      </c>
      <c r="AE212" s="398"/>
      <c r="AF212" s="422">
        <f t="shared" si="673"/>
        <v>6200000</v>
      </c>
      <c r="AG212" s="398"/>
      <c r="AH212" s="422">
        <f t="shared" ref="AH209:AH213" si="686">AF212+AG212</f>
        <v>6200000</v>
      </c>
      <c r="AI212" s="398"/>
      <c r="AJ212" s="422">
        <f t="shared" ref="AJ209:AJ213" si="687">AH212+AI212</f>
        <v>6200000</v>
      </c>
      <c r="AK212" s="398"/>
      <c r="AL212" s="422">
        <f t="shared" ref="AL209:AL213" si="688">AJ212+AK212</f>
        <v>6200000</v>
      </c>
    </row>
    <row r="213" spans="1:38" s="389" customFormat="1" ht="66" hidden="1" customHeight="1" x14ac:dyDescent="0.2">
      <c r="A213" s="399" t="s">
        <v>943</v>
      </c>
      <c r="B213" s="398"/>
      <c r="C213" s="398"/>
      <c r="D213" s="398"/>
      <c r="E213" s="398">
        <v>2000000</v>
      </c>
      <c r="F213" s="398"/>
      <c r="G213" s="398"/>
      <c r="H213" s="398"/>
      <c r="I213" s="398"/>
      <c r="J213" s="422">
        <f t="shared" si="578"/>
        <v>0</v>
      </c>
      <c r="K213" s="398"/>
      <c r="L213" s="422">
        <f t="shared" si="679"/>
        <v>0</v>
      </c>
      <c r="M213" s="398"/>
      <c r="N213" s="422">
        <f>L213+M213</f>
        <v>0</v>
      </c>
      <c r="O213" s="398"/>
      <c r="P213" s="422">
        <f t="shared" si="680"/>
        <v>0</v>
      </c>
      <c r="Q213" s="398"/>
      <c r="R213" s="422">
        <f t="shared" si="681"/>
        <v>0</v>
      </c>
      <c r="S213" s="398">
        <f>E213+F213</f>
        <v>2000000</v>
      </c>
      <c r="T213" s="398"/>
      <c r="U213" s="422">
        <f t="shared" si="654"/>
        <v>2000000</v>
      </c>
      <c r="V213" s="398"/>
      <c r="W213" s="422">
        <f t="shared" si="682"/>
        <v>2000000</v>
      </c>
      <c r="X213" s="398"/>
      <c r="Y213" s="422">
        <f t="shared" si="684"/>
        <v>2000000</v>
      </c>
      <c r="Z213" s="398"/>
      <c r="AA213" s="422">
        <f t="shared" si="685"/>
        <v>2000000</v>
      </c>
      <c r="AB213" s="398">
        <v>6000000</v>
      </c>
      <c r="AC213" s="398"/>
      <c r="AD213" s="398">
        <f>AB213+AC213</f>
        <v>6000000</v>
      </c>
      <c r="AE213" s="398"/>
      <c r="AF213" s="422">
        <f t="shared" si="673"/>
        <v>6000000</v>
      </c>
      <c r="AG213" s="398"/>
      <c r="AH213" s="422">
        <f t="shared" si="686"/>
        <v>6000000</v>
      </c>
      <c r="AI213" s="398"/>
      <c r="AJ213" s="422">
        <f t="shared" si="687"/>
        <v>6000000</v>
      </c>
      <c r="AK213" s="398"/>
      <c r="AL213" s="422">
        <f t="shared" si="688"/>
        <v>6000000</v>
      </c>
    </row>
    <row r="214" spans="1:38" s="439" customFormat="1" ht="21.95" customHeight="1" x14ac:dyDescent="0.2">
      <c r="A214" s="396" t="s">
        <v>458</v>
      </c>
      <c r="B214" s="416">
        <f>B215</f>
        <v>1000000</v>
      </c>
      <c r="C214" s="416"/>
      <c r="D214" s="416">
        <f t="shared" ref="D214:D220" si="689">B214+C214</f>
        <v>1000000</v>
      </c>
      <c r="E214" s="416"/>
      <c r="F214" s="416"/>
      <c r="G214" s="416"/>
      <c r="H214" s="416">
        <f>H215</f>
        <v>1000000</v>
      </c>
      <c r="I214" s="416">
        <f>I215</f>
        <v>0</v>
      </c>
      <c r="J214" s="416">
        <f t="shared" ref="J214:AL214" si="690">J215</f>
        <v>1000000</v>
      </c>
      <c r="K214" s="416">
        <f>K215</f>
        <v>0</v>
      </c>
      <c r="L214" s="416">
        <f t="shared" si="690"/>
        <v>1000000</v>
      </c>
      <c r="M214" s="416">
        <f>M215</f>
        <v>0</v>
      </c>
      <c r="N214" s="416">
        <f t="shared" si="690"/>
        <v>1000000</v>
      </c>
      <c r="O214" s="416"/>
      <c r="P214" s="416">
        <f t="shared" si="690"/>
        <v>1000000</v>
      </c>
      <c r="Q214" s="416">
        <f t="shared" si="690"/>
        <v>-364000</v>
      </c>
      <c r="R214" s="416">
        <f t="shared" si="690"/>
        <v>636000</v>
      </c>
      <c r="S214" s="416">
        <f t="shared" si="690"/>
        <v>0</v>
      </c>
      <c r="T214" s="416">
        <f t="shared" si="690"/>
        <v>0</v>
      </c>
      <c r="U214" s="416">
        <f t="shared" si="690"/>
        <v>0</v>
      </c>
      <c r="V214" s="416">
        <f t="shared" si="690"/>
        <v>0</v>
      </c>
      <c r="W214" s="416">
        <f t="shared" si="690"/>
        <v>0</v>
      </c>
      <c r="X214" s="416">
        <f t="shared" si="690"/>
        <v>0</v>
      </c>
      <c r="Y214" s="416">
        <f t="shared" si="690"/>
        <v>0</v>
      </c>
      <c r="Z214" s="416">
        <f t="shared" si="690"/>
        <v>0</v>
      </c>
      <c r="AA214" s="416">
        <f t="shared" si="690"/>
        <v>0</v>
      </c>
      <c r="AB214" s="416">
        <f t="shared" si="690"/>
        <v>0</v>
      </c>
      <c r="AC214" s="416">
        <f t="shared" si="690"/>
        <v>0</v>
      </c>
      <c r="AD214" s="416">
        <f t="shared" si="690"/>
        <v>0</v>
      </c>
      <c r="AE214" s="416">
        <f t="shared" si="690"/>
        <v>0</v>
      </c>
      <c r="AF214" s="416">
        <f t="shared" si="690"/>
        <v>0</v>
      </c>
      <c r="AG214" s="416">
        <f t="shared" si="690"/>
        <v>0</v>
      </c>
      <c r="AH214" s="416">
        <f t="shared" si="690"/>
        <v>0</v>
      </c>
      <c r="AI214" s="416">
        <f t="shared" si="690"/>
        <v>0</v>
      </c>
      <c r="AJ214" s="416">
        <f t="shared" si="690"/>
        <v>0</v>
      </c>
      <c r="AK214" s="416">
        <f t="shared" si="690"/>
        <v>0</v>
      </c>
      <c r="AL214" s="416">
        <f t="shared" si="690"/>
        <v>0</v>
      </c>
    </row>
    <row r="215" spans="1:38" s="389" customFormat="1" ht="33" customHeight="1" x14ac:dyDescent="0.2">
      <c r="A215" s="397" t="s">
        <v>928</v>
      </c>
      <c r="B215" s="398">
        <v>1000000</v>
      </c>
      <c r="C215" s="398"/>
      <c r="D215" s="398">
        <f t="shared" si="689"/>
        <v>1000000</v>
      </c>
      <c r="E215" s="398"/>
      <c r="F215" s="398"/>
      <c r="G215" s="398"/>
      <c r="H215" s="398">
        <f t="shared" ref="H215:H220" si="691">D215+G215</f>
        <v>1000000</v>
      </c>
      <c r="I215" s="398"/>
      <c r="J215" s="422">
        <f t="shared" si="578"/>
        <v>1000000</v>
      </c>
      <c r="K215" s="398"/>
      <c r="L215" s="422">
        <f t="shared" ref="L215" si="692">J215+K215</f>
        <v>1000000</v>
      </c>
      <c r="M215" s="398"/>
      <c r="N215" s="422">
        <f>L215+M215</f>
        <v>1000000</v>
      </c>
      <c r="O215" s="398"/>
      <c r="P215" s="422">
        <f t="shared" ref="P215" si="693">N215+O215</f>
        <v>1000000</v>
      </c>
      <c r="Q215" s="398">
        <v>-364000</v>
      </c>
      <c r="R215" s="422">
        <f t="shared" ref="R215" si="694">P215+Q215</f>
        <v>636000</v>
      </c>
      <c r="S215" s="398"/>
      <c r="T215" s="398"/>
      <c r="U215" s="422">
        <f t="shared" si="654"/>
        <v>0</v>
      </c>
      <c r="V215" s="398"/>
      <c r="W215" s="422">
        <f t="shared" ref="W215" si="695">U215+V215</f>
        <v>0</v>
      </c>
      <c r="X215" s="398"/>
      <c r="Y215" s="422"/>
      <c r="Z215" s="398"/>
      <c r="AA215" s="422"/>
      <c r="AB215" s="398"/>
      <c r="AC215" s="398"/>
      <c r="AD215" s="398"/>
      <c r="AE215" s="398"/>
      <c r="AF215" s="422"/>
      <c r="AG215" s="398"/>
      <c r="AH215" s="422"/>
      <c r="AI215" s="398"/>
      <c r="AJ215" s="422"/>
      <c r="AK215" s="398"/>
      <c r="AL215" s="422"/>
    </row>
    <row r="216" spans="1:38" s="439" customFormat="1" ht="19.5" hidden="1" customHeight="1" x14ac:dyDescent="0.2">
      <c r="A216" s="396" t="s">
        <v>0</v>
      </c>
      <c r="B216" s="416">
        <f>SUM(B217:B218)</f>
        <v>2840000</v>
      </c>
      <c r="C216" s="416"/>
      <c r="D216" s="416">
        <f t="shared" si="689"/>
        <v>2840000</v>
      </c>
      <c r="E216" s="416">
        <f>SUM(E217:E218)</f>
        <v>3000000</v>
      </c>
      <c r="F216" s="416"/>
      <c r="G216" s="416"/>
      <c r="H216" s="416">
        <f>SUM(H217:H218)</f>
        <v>2840000</v>
      </c>
      <c r="I216" s="416">
        <f>SUM(I217:I218)</f>
        <v>0</v>
      </c>
      <c r="J216" s="416">
        <f t="shared" ref="J216:AF216" si="696">SUM(J217:J218)</f>
        <v>2840000</v>
      </c>
      <c r="K216" s="416">
        <f>SUM(K217:K218)</f>
        <v>0</v>
      </c>
      <c r="L216" s="416">
        <f t="shared" ref="L216:N216" si="697">SUM(L217:L218)</f>
        <v>2840000</v>
      </c>
      <c r="M216" s="416">
        <f>SUM(M217:M218)</f>
        <v>0</v>
      </c>
      <c r="N216" s="416">
        <f t="shared" si="697"/>
        <v>2840000</v>
      </c>
      <c r="O216" s="416"/>
      <c r="P216" s="416">
        <f t="shared" ref="P216:R216" si="698">SUM(P217:P218)</f>
        <v>2840000</v>
      </c>
      <c r="Q216" s="416"/>
      <c r="R216" s="416">
        <f t="shared" si="698"/>
        <v>2840000</v>
      </c>
      <c r="S216" s="416">
        <f t="shared" si="696"/>
        <v>3000000</v>
      </c>
      <c r="T216" s="416">
        <f t="shared" si="696"/>
        <v>0</v>
      </c>
      <c r="U216" s="416">
        <f t="shared" si="696"/>
        <v>3000000</v>
      </c>
      <c r="V216" s="416">
        <f t="shared" ref="V216:W216" si="699">SUM(V217:V218)</f>
        <v>0</v>
      </c>
      <c r="W216" s="416">
        <f t="shared" si="699"/>
        <v>3000000</v>
      </c>
      <c r="X216" s="416">
        <f t="shared" ref="X216:Y216" si="700">SUM(X217:X218)</f>
        <v>0</v>
      </c>
      <c r="Y216" s="416">
        <f t="shared" si="700"/>
        <v>3000000</v>
      </c>
      <c r="Z216" s="416">
        <f t="shared" ref="Z216:AA216" si="701">SUM(Z217:Z218)</f>
        <v>0</v>
      </c>
      <c r="AA216" s="416">
        <f t="shared" si="701"/>
        <v>3000000</v>
      </c>
      <c r="AB216" s="416">
        <f t="shared" si="696"/>
        <v>18800000</v>
      </c>
      <c r="AC216" s="416">
        <f t="shared" si="696"/>
        <v>-5800000</v>
      </c>
      <c r="AD216" s="416">
        <f t="shared" si="696"/>
        <v>13000000</v>
      </c>
      <c r="AE216" s="416">
        <f t="shared" si="696"/>
        <v>0</v>
      </c>
      <c r="AF216" s="416">
        <f t="shared" si="696"/>
        <v>13000000</v>
      </c>
      <c r="AG216" s="416">
        <f t="shared" ref="AG216:AH216" si="702">SUM(AG217:AG218)</f>
        <v>0</v>
      </c>
      <c r="AH216" s="416">
        <f t="shared" si="702"/>
        <v>13000000</v>
      </c>
      <c r="AI216" s="416">
        <f t="shared" ref="AI216:AJ216" si="703">SUM(AI217:AI218)</f>
        <v>0</v>
      </c>
      <c r="AJ216" s="416">
        <f t="shared" si="703"/>
        <v>13000000</v>
      </c>
      <c r="AK216" s="416">
        <f t="shared" ref="AK216:AL216" si="704">SUM(AK217:AK218)</f>
        <v>0</v>
      </c>
      <c r="AL216" s="416">
        <f t="shared" si="704"/>
        <v>13000000</v>
      </c>
    </row>
    <row r="217" spans="1:38" s="389" customFormat="1" ht="93" hidden="1" customHeight="1" x14ac:dyDescent="0.2">
      <c r="A217" s="399" t="s">
        <v>927</v>
      </c>
      <c r="B217" s="398">
        <v>2000000</v>
      </c>
      <c r="C217" s="398"/>
      <c r="D217" s="398">
        <f t="shared" si="689"/>
        <v>2000000</v>
      </c>
      <c r="E217" s="398">
        <v>3000000</v>
      </c>
      <c r="F217" s="398"/>
      <c r="G217" s="398"/>
      <c r="H217" s="398">
        <f t="shared" si="691"/>
        <v>2000000</v>
      </c>
      <c r="I217" s="398"/>
      <c r="J217" s="422">
        <f t="shared" si="578"/>
        <v>2000000</v>
      </c>
      <c r="K217" s="398"/>
      <c r="L217" s="422">
        <f t="shared" ref="L217:L218" si="705">J217+K217</f>
        <v>2000000</v>
      </c>
      <c r="M217" s="398"/>
      <c r="N217" s="422">
        <f>L217+M217</f>
        <v>2000000</v>
      </c>
      <c r="O217" s="398"/>
      <c r="P217" s="422">
        <f t="shared" ref="P217:P218" si="706">N217+O217</f>
        <v>2000000</v>
      </c>
      <c r="Q217" s="398"/>
      <c r="R217" s="422">
        <f t="shared" ref="R217:R218" si="707">P217+Q217</f>
        <v>2000000</v>
      </c>
      <c r="S217" s="398">
        <f>E217+F217</f>
        <v>3000000</v>
      </c>
      <c r="T217" s="398"/>
      <c r="U217" s="422">
        <f t="shared" si="654"/>
        <v>3000000</v>
      </c>
      <c r="V217" s="398"/>
      <c r="W217" s="422">
        <f t="shared" ref="W217:W218" si="708">U217+V217</f>
        <v>3000000</v>
      </c>
      <c r="X217" s="398"/>
      <c r="Y217" s="422">
        <f t="shared" ref="Y217:Y218" si="709">W217+X217</f>
        <v>3000000</v>
      </c>
      <c r="Z217" s="398"/>
      <c r="AA217" s="422">
        <f t="shared" ref="AA217:AA218" si="710">Y217+Z217</f>
        <v>3000000</v>
      </c>
      <c r="AB217" s="398">
        <v>18800000</v>
      </c>
      <c r="AC217" s="398">
        <v>-5800000</v>
      </c>
      <c r="AD217" s="398">
        <f>AB217+AC217</f>
        <v>13000000</v>
      </c>
      <c r="AE217" s="398"/>
      <c r="AF217" s="422">
        <f t="shared" si="673"/>
        <v>13000000</v>
      </c>
      <c r="AG217" s="398"/>
      <c r="AH217" s="422">
        <f t="shared" ref="AH217:AH218" si="711">AF217+AG217</f>
        <v>13000000</v>
      </c>
      <c r="AI217" s="398"/>
      <c r="AJ217" s="422">
        <f t="shared" ref="AJ217:AJ218" si="712">AH217+AI217</f>
        <v>13000000</v>
      </c>
      <c r="AK217" s="398"/>
      <c r="AL217" s="422">
        <f t="shared" ref="AL217:AL218" si="713">AJ217+AK217</f>
        <v>13000000</v>
      </c>
    </row>
    <row r="218" spans="1:38" s="389" customFormat="1" ht="33" hidden="1" customHeight="1" x14ac:dyDescent="0.2">
      <c r="A218" s="399" t="s">
        <v>926</v>
      </c>
      <c r="B218" s="398">
        <v>840000</v>
      </c>
      <c r="C218" s="398"/>
      <c r="D218" s="398">
        <f t="shared" si="689"/>
        <v>840000</v>
      </c>
      <c r="E218" s="398"/>
      <c r="F218" s="398"/>
      <c r="G218" s="398"/>
      <c r="H218" s="398">
        <f t="shared" si="691"/>
        <v>840000</v>
      </c>
      <c r="I218" s="398"/>
      <c r="J218" s="422">
        <f t="shared" si="578"/>
        <v>840000</v>
      </c>
      <c r="K218" s="398"/>
      <c r="L218" s="422">
        <f t="shared" si="705"/>
        <v>840000</v>
      </c>
      <c r="M218" s="398"/>
      <c r="N218" s="422">
        <f>L218+M218</f>
        <v>840000</v>
      </c>
      <c r="O218" s="398"/>
      <c r="P218" s="422">
        <f t="shared" si="706"/>
        <v>840000</v>
      </c>
      <c r="Q218" s="398"/>
      <c r="R218" s="422">
        <f t="shared" si="707"/>
        <v>840000</v>
      </c>
      <c r="S218" s="398"/>
      <c r="T218" s="398"/>
      <c r="U218" s="422">
        <f t="shared" si="654"/>
        <v>0</v>
      </c>
      <c r="V218" s="398"/>
      <c r="W218" s="422">
        <f t="shared" si="708"/>
        <v>0</v>
      </c>
      <c r="X218" s="398"/>
      <c r="Y218" s="422">
        <f t="shared" si="709"/>
        <v>0</v>
      </c>
      <c r="Z218" s="398"/>
      <c r="AA218" s="422">
        <f t="shared" si="710"/>
        <v>0</v>
      </c>
      <c r="AB218" s="398"/>
      <c r="AC218" s="398"/>
      <c r="AD218" s="398"/>
      <c r="AE218" s="398"/>
      <c r="AF218" s="422">
        <f t="shared" si="673"/>
        <v>0</v>
      </c>
      <c r="AG218" s="398"/>
      <c r="AH218" s="422">
        <f t="shared" si="711"/>
        <v>0</v>
      </c>
      <c r="AI218" s="398"/>
      <c r="AJ218" s="422">
        <f t="shared" si="712"/>
        <v>0</v>
      </c>
      <c r="AK218" s="398"/>
      <c r="AL218" s="422">
        <f t="shared" si="713"/>
        <v>0</v>
      </c>
    </row>
    <row r="219" spans="1:38" s="439" customFormat="1" ht="20.25" customHeight="1" x14ac:dyDescent="0.2">
      <c r="A219" s="395" t="s">
        <v>680</v>
      </c>
      <c r="B219" s="416">
        <f>SUM(B220:B223)</f>
        <v>2500000</v>
      </c>
      <c r="C219" s="416">
        <f>C220+C221+C222+C223</f>
        <v>1520000</v>
      </c>
      <c r="D219" s="416">
        <f t="shared" si="689"/>
        <v>4020000</v>
      </c>
      <c r="E219" s="416">
        <f t="shared" ref="E219" si="714">SUM(E220:E223)</f>
        <v>3500000</v>
      </c>
      <c r="F219" s="416"/>
      <c r="G219" s="416"/>
      <c r="H219" s="416">
        <f>SUM(H220:H223)</f>
        <v>4020000</v>
      </c>
      <c r="I219" s="416">
        <f t="shared" ref="I219:T219" si="715">SUM(I220:I223)</f>
        <v>0</v>
      </c>
      <c r="J219" s="416">
        <f t="shared" si="715"/>
        <v>4020000</v>
      </c>
      <c r="K219" s="416">
        <f t="shared" ref="K219:L219" si="716">SUM(K220:K223)</f>
        <v>0</v>
      </c>
      <c r="L219" s="416">
        <f t="shared" si="716"/>
        <v>4020000</v>
      </c>
      <c r="M219" s="416">
        <f t="shared" ref="M219:N219" si="717">SUM(M220:M223)</f>
        <v>0</v>
      </c>
      <c r="N219" s="416">
        <f t="shared" si="717"/>
        <v>4020000</v>
      </c>
      <c r="O219" s="416"/>
      <c r="P219" s="416">
        <f t="shared" ref="P219:R219" si="718">SUM(P220:P223)</f>
        <v>4020000</v>
      </c>
      <c r="Q219" s="416">
        <f t="shared" si="718"/>
        <v>-2328000</v>
      </c>
      <c r="R219" s="416">
        <f t="shared" si="718"/>
        <v>1692000</v>
      </c>
      <c r="S219" s="416">
        <f t="shared" si="715"/>
        <v>3500000</v>
      </c>
      <c r="T219" s="416">
        <f t="shared" si="715"/>
        <v>0</v>
      </c>
      <c r="U219" s="416">
        <f t="shared" ref="U219:V219" si="719">SUM(U220:U223)</f>
        <v>3500000</v>
      </c>
      <c r="V219" s="416">
        <f t="shared" si="719"/>
        <v>0</v>
      </c>
      <c r="W219" s="416">
        <f t="shared" ref="W219:X219" si="720">SUM(W220:W223)</f>
        <v>3500000</v>
      </c>
      <c r="X219" s="416">
        <f t="shared" si="720"/>
        <v>0</v>
      </c>
      <c r="Y219" s="416">
        <f t="shared" ref="Y219:Z219" si="721">SUM(Y220:Y223)</f>
        <v>3500000</v>
      </c>
      <c r="Z219" s="416">
        <f t="shared" si="721"/>
        <v>0</v>
      </c>
      <c r="AA219" s="416">
        <f t="shared" ref="AA219" si="722">SUM(AA220:AA223)</f>
        <v>3500000</v>
      </c>
      <c r="AB219" s="416">
        <f t="shared" ref="AB219" si="723">SUM(AB220:AB223)</f>
        <v>0</v>
      </c>
      <c r="AC219" s="416">
        <f t="shared" ref="AC219:AD219" si="724">SUM(AC220:AC223)</f>
        <v>0</v>
      </c>
      <c r="AD219" s="416">
        <f t="shared" si="724"/>
        <v>0</v>
      </c>
      <c r="AE219" s="416">
        <f t="shared" ref="AE219:AG219" si="725">SUM(AE220:AE223)</f>
        <v>0</v>
      </c>
      <c r="AF219" s="416">
        <f t="shared" ref="AF219:AI219" si="726">SUM(AF220:AF223)</f>
        <v>0</v>
      </c>
      <c r="AG219" s="416">
        <f t="shared" si="725"/>
        <v>0</v>
      </c>
      <c r="AH219" s="416">
        <f t="shared" si="726"/>
        <v>0</v>
      </c>
      <c r="AI219" s="416">
        <f t="shared" si="726"/>
        <v>0</v>
      </c>
      <c r="AJ219" s="416">
        <f t="shared" ref="AJ219:AK219" si="727">SUM(AJ220:AJ223)</f>
        <v>0</v>
      </c>
      <c r="AK219" s="416">
        <f t="shared" si="727"/>
        <v>0</v>
      </c>
      <c r="AL219" s="416">
        <f t="shared" ref="AL219" si="728">SUM(AL220:AL223)</f>
        <v>0</v>
      </c>
    </row>
    <row r="220" spans="1:38" s="389" customFormat="1" ht="33" customHeight="1" x14ac:dyDescent="0.2">
      <c r="A220" s="399" t="s">
        <v>925</v>
      </c>
      <c r="B220" s="398">
        <v>1000000</v>
      </c>
      <c r="C220" s="398">
        <v>1000000</v>
      </c>
      <c r="D220" s="398">
        <f t="shared" si="689"/>
        <v>2000000</v>
      </c>
      <c r="E220" s="398">
        <v>1500000</v>
      </c>
      <c r="F220" s="398"/>
      <c r="G220" s="398"/>
      <c r="H220" s="398">
        <f t="shared" si="691"/>
        <v>2000000</v>
      </c>
      <c r="I220" s="398"/>
      <c r="J220" s="422">
        <f t="shared" si="578"/>
        <v>2000000</v>
      </c>
      <c r="K220" s="398"/>
      <c r="L220" s="422">
        <f t="shared" ref="L220:L223" si="729">J220+K220</f>
        <v>2000000</v>
      </c>
      <c r="M220" s="398"/>
      <c r="N220" s="422">
        <f>L220+M220</f>
        <v>2000000</v>
      </c>
      <c r="O220" s="398"/>
      <c r="P220" s="422">
        <f t="shared" ref="P220:P223" si="730">N220+O220</f>
        <v>2000000</v>
      </c>
      <c r="Q220" s="398">
        <v>-1328000</v>
      </c>
      <c r="R220" s="422">
        <f t="shared" ref="R220:R223" si="731">P220+Q220</f>
        <v>672000</v>
      </c>
      <c r="S220" s="398">
        <f>E220+F220</f>
        <v>1500000</v>
      </c>
      <c r="T220" s="398"/>
      <c r="U220" s="422">
        <f t="shared" si="654"/>
        <v>1500000</v>
      </c>
      <c r="V220" s="398"/>
      <c r="W220" s="422">
        <f t="shared" ref="W220:W223" si="732">U220+V220</f>
        <v>1500000</v>
      </c>
      <c r="X220" s="398"/>
      <c r="Y220" s="422">
        <f t="shared" ref="Y220:Y223" si="733">W220+X220</f>
        <v>1500000</v>
      </c>
      <c r="Z220" s="398"/>
      <c r="AA220" s="422">
        <f t="shared" ref="AA220:AA223" si="734">Y220+Z220</f>
        <v>1500000</v>
      </c>
      <c r="AB220" s="398"/>
      <c r="AC220" s="398"/>
      <c r="AD220" s="398"/>
      <c r="AE220" s="398"/>
      <c r="AF220" s="422">
        <f t="shared" si="673"/>
        <v>0</v>
      </c>
      <c r="AG220" s="398"/>
      <c r="AH220" s="422">
        <f t="shared" ref="AH220:AH223" si="735">AF220+AG220</f>
        <v>0</v>
      </c>
      <c r="AI220" s="398"/>
      <c r="AJ220" s="422"/>
      <c r="AK220" s="398"/>
      <c r="AL220" s="422"/>
    </row>
    <row r="221" spans="1:38" s="389" customFormat="1" ht="35.25" hidden="1" customHeight="1" x14ac:dyDescent="0.2">
      <c r="A221" s="399" t="s">
        <v>924</v>
      </c>
      <c r="B221" s="398"/>
      <c r="C221" s="398"/>
      <c r="D221" s="398"/>
      <c r="E221" s="398">
        <v>2000000</v>
      </c>
      <c r="F221" s="398"/>
      <c r="G221" s="398"/>
      <c r="H221" s="398"/>
      <c r="I221" s="398"/>
      <c r="J221" s="422">
        <f t="shared" si="578"/>
        <v>0</v>
      </c>
      <c r="K221" s="398"/>
      <c r="L221" s="422">
        <f t="shared" si="729"/>
        <v>0</v>
      </c>
      <c r="M221" s="398"/>
      <c r="N221" s="422">
        <f>L221+M221</f>
        <v>0</v>
      </c>
      <c r="O221" s="398"/>
      <c r="P221" s="422">
        <f t="shared" si="730"/>
        <v>0</v>
      </c>
      <c r="Q221" s="398"/>
      <c r="R221" s="422">
        <f t="shared" si="731"/>
        <v>0</v>
      </c>
      <c r="S221" s="398">
        <f>E221+F221</f>
        <v>2000000</v>
      </c>
      <c r="T221" s="398"/>
      <c r="U221" s="422">
        <f t="shared" si="654"/>
        <v>2000000</v>
      </c>
      <c r="V221" s="398"/>
      <c r="W221" s="422">
        <f t="shared" si="732"/>
        <v>2000000</v>
      </c>
      <c r="X221" s="398"/>
      <c r="Y221" s="422">
        <f t="shared" si="733"/>
        <v>2000000</v>
      </c>
      <c r="Z221" s="398"/>
      <c r="AA221" s="422">
        <f t="shared" si="734"/>
        <v>2000000</v>
      </c>
      <c r="AB221" s="398"/>
      <c r="AC221" s="398"/>
      <c r="AD221" s="398"/>
      <c r="AE221" s="398"/>
      <c r="AF221" s="422">
        <f t="shared" si="673"/>
        <v>0</v>
      </c>
      <c r="AG221" s="398"/>
      <c r="AH221" s="422">
        <f t="shared" si="735"/>
        <v>0</v>
      </c>
      <c r="AI221" s="398"/>
      <c r="AJ221" s="422">
        <f t="shared" ref="AJ220:AJ223" si="736">AH221+AI221</f>
        <v>0</v>
      </c>
      <c r="AK221" s="398"/>
      <c r="AL221" s="422">
        <f t="shared" ref="AL220:AL223" si="737">AJ221+AK221</f>
        <v>0</v>
      </c>
    </row>
    <row r="222" spans="1:38" s="389" customFormat="1" ht="48.75" customHeight="1" x14ac:dyDescent="0.2">
      <c r="A222" s="399" t="s">
        <v>923</v>
      </c>
      <c r="B222" s="398"/>
      <c r="C222" s="398">
        <v>520000</v>
      </c>
      <c r="D222" s="398">
        <f t="shared" ref="D222:D223" si="738">B222+C222</f>
        <v>520000</v>
      </c>
      <c r="E222" s="398"/>
      <c r="F222" s="398"/>
      <c r="G222" s="398"/>
      <c r="H222" s="398">
        <f>D222+G222</f>
        <v>520000</v>
      </c>
      <c r="I222" s="398"/>
      <c r="J222" s="422">
        <f t="shared" si="578"/>
        <v>520000</v>
      </c>
      <c r="K222" s="398"/>
      <c r="L222" s="422">
        <f t="shared" si="729"/>
        <v>520000</v>
      </c>
      <c r="M222" s="398"/>
      <c r="N222" s="422">
        <f>L222+M222</f>
        <v>520000</v>
      </c>
      <c r="O222" s="398"/>
      <c r="P222" s="422">
        <f t="shared" si="730"/>
        <v>520000</v>
      </c>
      <c r="Q222" s="398">
        <v>-61000</v>
      </c>
      <c r="R222" s="422">
        <f t="shared" si="731"/>
        <v>459000</v>
      </c>
      <c r="S222" s="398"/>
      <c r="T222" s="398"/>
      <c r="U222" s="422">
        <f t="shared" si="654"/>
        <v>0</v>
      </c>
      <c r="V222" s="398"/>
      <c r="W222" s="422">
        <f t="shared" si="732"/>
        <v>0</v>
      </c>
      <c r="X222" s="398"/>
      <c r="Y222" s="422"/>
      <c r="Z222" s="398"/>
      <c r="AA222" s="422"/>
      <c r="AB222" s="398"/>
      <c r="AC222" s="398"/>
      <c r="AD222" s="398"/>
      <c r="AE222" s="398"/>
      <c r="AF222" s="422"/>
      <c r="AG222" s="398"/>
      <c r="AH222" s="422"/>
      <c r="AI222" s="398"/>
      <c r="AJ222" s="422"/>
      <c r="AK222" s="398"/>
      <c r="AL222" s="422"/>
    </row>
    <row r="223" spans="1:38" s="389" customFormat="1" ht="34.5" customHeight="1" x14ac:dyDescent="0.2">
      <c r="A223" s="399" t="s">
        <v>922</v>
      </c>
      <c r="B223" s="398">
        <v>1500000</v>
      </c>
      <c r="C223" s="398"/>
      <c r="D223" s="398">
        <f t="shared" si="738"/>
        <v>1500000</v>
      </c>
      <c r="E223" s="398"/>
      <c r="F223" s="398"/>
      <c r="G223" s="398"/>
      <c r="H223" s="398">
        <f>D223+G223</f>
        <v>1500000</v>
      </c>
      <c r="I223" s="398"/>
      <c r="J223" s="422">
        <f t="shared" si="578"/>
        <v>1500000</v>
      </c>
      <c r="K223" s="398"/>
      <c r="L223" s="422">
        <f t="shared" si="729"/>
        <v>1500000</v>
      </c>
      <c r="M223" s="398"/>
      <c r="N223" s="422">
        <f>L223+M223</f>
        <v>1500000</v>
      </c>
      <c r="O223" s="398"/>
      <c r="P223" s="422">
        <f t="shared" si="730"/>
        <v>1500000</v>
      </c>
      <c r="Q223" s="398">
        <v>-939000</v>
      </c>
      <c r="R223" s="422">
        <f t="shared" si="731"/>
        <v>561000</v>
      </c>
      <c r="S223" s="398"/>
      <c r="T223" s="398"/>
      <c r="U223" s="422">
        <f t="shared" si="654"/>
        <v>0</v>
      </c>
      <c r="V223" s="398"/>
      <c r="W223" s="422">
        <f t="shared" si="732"/>
        <v>0</v>
      </c>
      <c r="X223" s="398"/>
      <c r="Y223" s="422"/>
      <c r="Z223" s="398"/>
      <c r="AA223" s="422"/>
      <c r="AB223" s="398"/>
      <c r="AC223" s="398"/>
      <c r="AD223" s="398"/>
      <c r="AE223" s="398"/>
      <c r="AF223" s="422"/>
      <c r="AG223" s="398"/>
      <c r="AH223" s="422"/>
      <c r="AI223" s="398"/>
      <c r="AJ223" s="422"/>
      <c r="AK223" s="398"/>
      <c r="AL223" s="422"/>
    </row>
    <row r="224" spans="1:38" s="439" customFormat="1" ht="18.75" hidden="1" customHeight="1" x14ac:dyDescent="0.2">
      <c r="A224" s="396" t="s">
        <v>459</v>
      </c>
      <c r="B224" s="416"/>
      <c r="C224" s="416"/>
      <c r="D224" s="416"/>
      <c r="E224" s="416">
        <f t="shared" ref="E224" si="739">E225</f>
        <v>2000000</v>
      </c>
      <c r="F224" s="416"/>
      <c r="G224" s="416"/>
      <c r="H224" s="416">
        <f t="shared" ref="H224:R224" si="740">H225</f>
        <v>0</v>
      </c>
      <c r="I224" s="416">
        <f t="shared" si="740"/>
        <v>0</v>
      </c>
      <c r="J224" s="416">
        <f t="shared" si="740"/>
        <v>0</v>
      </c>
      <c r="K224" s="416">
        <f t="shared" si="740"/>
        <v>0</v>
      </c>
      <c r="L224" s="416">
        <f t="shared" si="740"/>
        <v>0</v>
      </c>
      <c r="M224" s="416">
        <f t="shared" si="740"/>
        <v>0</v>
      </c>
      <c r="N224" s="416">
        <f t="shared" si="740"/>
        <v>0</v>
      </c>
      <c r="O224" s="416"/>
      <c r="P224" s="416">
        <f t="shared" si="740"/>
        <v>0</v>
      </c>
      <c r="Q224" s="416"/>
      <c r="R224" s="416">
        <f t="shared" si="740"/>
        <v>0</v>
      </c>
      <c r="S224" s="416">
        <f>S225</f>
        <v>2000000</v>
      </c>
      <c r="T224" s="416">
        <f t="shared" ref="T224:AL224" si="741">T225</f>
        <v>0</v>
      </c>
      <c r="U224" s="416">
        <f t="shared" si="741"/>
        <v>2000000</v>
      </c>
      <c r="V224" s="416">
        <f t="shared" si="741"/>
        <v>0</v>
      </c>
      <c r="W224" s="416">
        <f t="shared" si="741"/>
        <v>2000000</v>
      </c>
      <c r="X224" s="416">
        <f t="shared" si="741"/>
        <v>0</v>
      </c>
      <c r="Y224" s="416">
        <f t="shared" si="741"/>
        <v>2000000</v>
      </c>
      <c r="Z224" s="416">
        <f t="shared" si="741"/>
        <v>0</v>
      </c>
      <c r="AA224" s="416">
        <f t="shared" si="741"/>
        <v>2000000</v>
      </c>
      <c r="AB224" s="416">
        <f t="shared" si="741"/>
        <v>2000000</v>
      </c>
      <c r="AC224" s="416">
        <f t="shared" si="741"/>
        <v>0</v>
      </c>
      <c r="AD224" s="416">
        <f t="shared" si="741"/>
        <v>2000000</v>
      </c>
      <c r="AE224" s="416">
        <f t="shared" si="741"/>
        <v>0</v>
      </c>
      <c r="AF224" s="416">
        <f t="shared" si="741"/>
        <v>2000000</v>
      </c>
      <c r="AG224" s="416">
        <f t="shared" si="741"/>
        <v>0</v>
      </c>
      <c r="AH224" s="416">
        <f t="shared" si="741"/>
        <v>2000000</v>
      </c>
      <c r="AI224" s="416">
        <f t="shared" si="741"/>
        <v>0</v>
      </c>
      <c r="AJ224" s="416">
        <f t="shared" si="741"/>
        <v>2000000</v>
      </c>
      <c r="AK224" s="416">
        <f t="shared" si="741"/>
        <v>0</v>
      </c>
      <c r="AL224" s="416">
        <f t="shared" si="741"/>
        <v>2000000</v>
      </c>
    </row>
    <row r="225" spans="1:38" s="389" customFormat="1" ht="34.700000000000003" hidden="1" customHeight="1" x14ac:dyDescent="0.2">
      <c r="A225" s="399" t="s">
        <v>921</v>
      </c>
      <c r="B225" s="398"/>
      <c r="C225" s="398"/>
      <c r="D225" s="398"/>
      <c r="E225" s="398">
        <v>2000000</v>
      </c>
      <c r="F225" s="398"/>
      <c r="G225" s="398"/>
      <c r="H225" s="398"/>
      <c r="I225" s="398"/>
      <c r="J225" s="422">
        <f t="shared" si="578"/>
        <v>0</v>
      </c>
      <c r="K225" s="398"/>
      <c r="L225" s="422">
        <f t="shared" ref="L225" si="742">J225+K225</f>
        <v>0</v>
      </c>
      <c r="M225" s="398"/>
      <c r="N225" s="422">
        <f>L225+M225</f>
        <v>0</v>
      </c>
      <c r="O225" s="398"/>
      <c r="P225" s="422">
        <f t="shared" ref="P225" si="743">N225+O225</f>
        <v>0</v>
      </c>
      <c r="Q225" s="398"/>
      <c r="R225" s="422">
        <f t="shared" ref="R225" si="744">P225+Q225</f>
        <v>0</v>
      </c>
      <c r="S225" s="398">
        <f>E225+F225</f>
        <v>2000000</v>
      </c>
      <c r="T225" s="398"/>
      <c r="U225" s="422">
        <f t="shared" si="654"/>
        <v>2000000</v>
      </c>
      <c r="V225" s="398"/>
      <c r="W225" s="422">
        <f t="shared" ref="W225" si="745">U225+V225</f>
        <v>2000000</v>
      </c>
      <c r="X225" s="398"/>
      <c r="Y225" s="422">
        <f t="shared" ref="Y225" si="746">W225+X225</f>
        <v>2000000</v>
      </c>
      <c r="Z225" s="398"/>
      <c r="AA225" s="422">
        <f t="shared" ref="AA225" si="747">Y225+Z225</f>
        <v>2000000</v>
      </c>
      <c r="AB225" s="398">
        <v>2000000</v>
      </c>
      <c r="AC225" s="398"/>
      <c r="AD225" s="398">
        <f>AB225+AC225</f>
        <v>2000000</v>
      </c>
      <c r="AE225" s="398"/>
      <c r="AF225" s="422">
        <f t="shared" si="673"/>
        <v>2000000</v>
      </c>
      <c r="AG225" s="398"/>
      <c r="AH225" s="422">
        <f t="shared" ref="AH225" si="748">AF225+AG225</f>
        <v>2000000</v>
      </c>
      <c r="AI225" s="398"/>
      <c r="AJ225" s="422">
        <f t="shared" ref="AJ225" si="749">AH225+AI225</f>
        <v>2000000</v>
      </c>
      <c r="AK225" s="398"/>
      <c r="AL225" s="422">
        <f t="shared" ref="AL225" si="750">AJ225+AK225</f>
        <v>2000000</v>
      </c>
    </row>
    <row r="226" spans="1:38" s="439" customFormat="1" ht="21" customHeight="1" x14ac:dyDescent="0.2">
      <c r="A226" s="395" t="s">
        <v>460</v>
      </c>
      <c r="B226" s="416">
        <f>SUM(B227:B232)</f>
        <v>52782000</v>
      </c>
      <c r="C226" s="416">
        <f>C227+C228+C232+C229+C230+C231</f>
        <v>22763000</v>
      </c>
      <c r="D226" s="416">
        <f>B226+C226</f>
        <v>75545000</v>
      </c>
      <c r="E226" s="416">
        <f>SUM(E227:E232)</f>
        <v>20000000</v>
      </c>
      <c r="F226" s="416"/>
      <c r="G226" s="416"/>
      <c r="H226" s="416">
        <f t="shared" ref="H226" si="751">SUM(H227:H232)</f>
        <v>75545000</v>
      </c>
      <c r="I226" s="416">
        <f t="shared" ref="I226:L226" si="752">SUM(I227:I232)</f>
        <v>0</v>
      </c>
      <c r="J226" s="416">
        <f t="shared" ref="J226:AF226" si="753">SUM(J227:J232)</f>
        <v>75545000</v>
      </c>
      <c r="K226" s="416">
        <f t="shared" si="752"/>
        <v>0</v>
      </c>
      <c r="L226" s="416">
        <f t="shared" si="752"/>
        <v>75545000</v>
      </c>
      <c r="M226" s="416">
        <f t="shared" ref="M226:N226" si="754">SUM(M227:M232)</f>
        <v>-11900000</v>
      </c>
      <c r="N226" s="416">
        <f t="shared" si="754"/>
        <v>63645000</v>
      </c>
      <c r="O226" s="416"/>
      <c r="P226" s="416">
        <f t="shared" ref="P226:R226" si="755">SUM(P227:P232)</f>
        <v>63645000</v>
      </c>
      <c r="Q226" s="416">
        <f t="shared" si="755"/>
        <v>-19807000</v>
      </c>
      <c r="R226" s="416">
        <f t="shared" si="755"/>
        <v>43838000</v>
      </c>
      <c r="S226" s="416">
        <f t="shared" si="753"/>
        <v>20000000</v>
      </c>
      <c r="T226" s="416">
        <f t="shared" si="753"/>
        <v>0</v>
      </c>
      <c r="U226" s="416">
        <f t="shared" si="753"/>
        <v>20000000</v>
      </c>
      <c r="V226" s="416">
        <f t="shared" ref="V226:W226" si="756">SUM(V227:V232)</f>
        <v>0</v>
      </c>
      <c r="W226" s="416">
        <f t="shared" si="756"/>
        <v>20000000</v>
      </c>
      <c r="X226" s="416">
        <f t="shared" ref="X226:Y226" si="757">SUM(X227:X232)</f>
        <v>0</v>
      </c>
      <c r="Y226" s="416">
        <f t="shared" si="757"/>
        <v>20000000</v>
      </c>
      <c r="Z226" s="416">
        <f t="shared" ref="Z226:AA226" si="758">SUM(Z227:Z232)</f>
        <v>0</v>
      </c>
      <c r="AA226" s="416">
        <f t="shared" si="758"/>
        <v>20000000</v>
      </c>
      <c r="AB226" s="416">
        <f t="shared" si="753"/>
        <v>0</v>
      </c>
      <c r="AC226" s="416">
        <f t="shared" si="753"/>
        <v>0</v>
      </c>
      <c r="AD226" s="416">
        <f t="shared" si="753"/>
        <v>0</v>
      </c>
      <c r="AE226" s="416">
        <f t="shared" si="753"/>
        <v>0</v>
      </c>
      <c r="AF226" s="416">
        <f t="shared" si="753"/>
        <v>0</v>
      </c>
      <c r="AG226" s="416">
        <f t="shared" ref="AG226:AH226" si="759">SUM(AG227:AG232)</f>
        <v>0</v>
      </c>
      <c r="AH226" s="416">
        <f t="shared" si="759"/>
        <v>0</v>
      </c>
      <c r="AI226" s="416">
        <f t="shared" ref="AI226:AJ226" si="760">SUM(AI227:AI232)</f>
        <v>0</v>
      </c>
      <c r="AJ226" s="416">
        <f t="shared" si="760"/>
        <v>0</v>
      </c>
      <c r="AK226" s="416">
        <f t="shared" ref="AK226:AL226" si="761">SUM(AK227:AK232)</f>
        <v>0</v>
      </c>
      <c r="AL226" s="416">
        <f t="shared" si="761"/>
        <v>0</v>
      </c>
    </row>
    <row r="227" spans="1:38" s="389" customFormat="1" ht="45.75" customHeight="1" x14ac:dyDescent="0.2">
      <c r="A227" s="397" t="s">
        <v>950</v>
      </c>
      <c r="B227" s="398">
        <v>14700000</v>
      </c>
      <c r="C227" s="398"/>
      <c r="D227" s="398">
        <f>B227+C227</f>
        <v>14700000</v>
      </c>
      <c r="E227" s="398"/>
      <c r="F227" s="398"/>
      <c r="G227" s="398"/>
      <c r="H227" s="398">
        <f t="shared" ref="H227:H233" si="762">D227+G227</f>
        <v>14700000</v>
      </c>
      <c r="I227" s="398"/>
      <c r="J227" s="422">
        <f t="shared" si="578"/>
        <v>14700000</v>
      </c>
      <c r="K227" s="398"/>
      <c r="L227" s="422">
        <f t="shared" ref="L227:L235" si="763">J227+K227</f>
        <v>14700000</v>
      </c>
      <c r="M227" s="398">
        <v>-11900000</v>
      </c>
      <c r="N227" s="422">
        <f t="shared" ref="N227:N232" si="764">L227+M227</f>
        <v>2800000</v>
      </c>
      <c r="O227" s="398"/>
      <c r="P227" s="422">
        <f t="shared" ref="P227:P232" si="765">N227+O227</f>
        <v>2800000</v>
      </c>
      <c r="Q227" s="398">
        <v>-1680000</v>
      </c>
      <c r="R227" s="422">
        <f t="shared" ref="R227:R232" si="766">P227+Q227</f>
        <v>1120000</v>
      </c>
      <c r="S227" s="398"/>
      <c r="T227" s="398"/>
      <c r="U227" s="422">
        <f t="shared" si="654"/>
        <v>0</v>
      </c>
      <c r="V227" s="398"/>
      <c r="W227" s="422">
        <f t="shared" ref="W227:W235" si="767">U227+V227</f>
        <v>0</v>
      </c>
      <c r="X227" s="398"/>
      <c r="Y227" s="422"/>
      <c r="Z227" s="398"/>
      <c r="AA227" s="422"/>
      <c r="AB227" s="398"/>
      <c r="AC227" s="398"/>
      <c r="AD227" s="398"/>
      <c r="AE227" s="398"/>
      <c r="AF227" s="422"/>
      <c r="AG227" s="398"/>
      <c r="AH227" s="422"/>
      <c r="AI227" s="398"/>
      <c r="AJ227" s="422"/>
      <c r="AK227" s="398"/>
      <c r="AL227" s="422"/>
    </row>
    <row r="228" spans="1:38" s="389" customFormat="1" ht="32.25" customHeight="1" x14ac:dyDescent="0.2">
      <c r="A228" s="399" t="s">
        <v>920</v>
      </c>
      <c r="B228" s="398">
        <v>1000000</v>
      </c>
      <c r="C228" s="398"/>
      <c r="D228" s="398">
        <f t="shared" ref="D228:D232" si="768">B228+C228</f>
        <v>1000000</v>
      </c>
      <c r="E228" s="398"/>
      <c r="F228" s="398"/>
      <c r="G228" s="398"/>
      <c r="H228" s="398">
        <f t="shared" si="762"/>
        <v>1000000</v>
      </c>
      <c r="I228" s="398"/>
      <c r="J228" s="422">
        <f t="shared" si="578"/>
        <v>1000000</v>
      </c>
      <c r="K228" s="398"/>
      <c r="L228" s="422">
        <f t="shared" si="763"/>
        <v>1000000</v>
      </c>
      <c r="M228" s="398"/>
      <c r="N228" s="422">
        <f t="shared" si="764"/>
        <v>1000000</v>
      </c>
      <c r="O228" s="398"/>
      <c r="P228" s="422">
        <f t="shared" si="765"/>
        <v>1000000</v>
      </c>
      <c r="Q228" s="398">
        <v>2400000</v>
      </c>
      <c r="R228" s="422">
        <f t="shared" si="766"/>
        <v>3400000</v>
      </c>
      <c r="S228" s="398"/>
      <c r="T228" s="398"/>
      <c r="U228" s="422">
        <f t="shared" si="654"/>
        <v>0</v>
      </c>
      <c r="V228" s="398"/>
      <c r="W228" s="422">
        <f t="shared" si="767"/>
        <v>0</v>
      </c>
      <c r="X228" s="398"/>
      <c r="Y228" s="422"/>
      <c r="Z228" s="398"/>
      <c r="AA228" s="422"/>
      <c r="AB228" s="398"/>
      <c r="AC228" s="398"/>
      <c r="AD228" s="398"/>
      <c r="AE228" s="398"/>
      <c r="AF228" s="422"/>
      <c r="AG228" s="398"/>
      <c r="AH228" s="422"/>
      <c r="AI228" s="398"/>
      <c r="AJ228" s="422"/>
      <c r="AK228" s="398"/>
      <c r="AL228" s="422"/>
    </row>
    <row r="229" spans="1:38" s="389" customFormat="1" ht="37.15" customHeight="1" x14ac:dyDescent="0.2">
      <c r="A229" s="399" t="s">
        <v>919</v>
      </c>
      <c r="B229" s="398"/>
      <c r="C229" s="398">
        <v>20000000</v>
      </c>
      <c r="D229" s="398">
        <f t="shared" si="768"/>
        <v>20000000</v>
      </c>
      <c r="E229" s="398"/>
      <c r="F229" s="398"/>
      <c r="G229" s="398"/>
      <c r="H229" s="398">
        <f t="shared" si="762"/>
        <v>20000000</v>
      </c>
      <c r="I229" s="398"/>
      <c r="J229" s="422">
        <f t="shared" si="578"/>
        <v>20000000</v>
      </c>
      <c r="K229" s="398"/>
      <c r="L229" s="422">
        <f t="shared" si="763"/>
        <v>20000000</v>
      </c>
      <c r="M229" s="398"/>
      <c r="N229" s="422">
        <f t="shared" si="764"/>
        <v>20000000</v>
      </c>
      <c r="O229" s="398"/>
      <c r="P229" s="422">
        <f t="shared" si="765"/>
        <v>20000000</v>
      </c>
      <c r="Q229" s="398">
        <v>-20000000</v>
      </c>
      <c r="R229" s="422"/>
      <c r="S229" s="398"/>
      <c r="T229" s="398"/>
      <c r="U229" s="422">
        <f t="shared" si="654"/>
        <v>0</v>
      </c>
      <c r="V229" s="398"/>
      <c r="W229" s="422">
        <f t="shared" si="767"/>
        <v>0</v>
      </c>
      <c r="X229" s="398"/>
      <c r="Y229" s="422"/>
      <c r="Z229" s="398"/>
      <c r="AA229" s="422"/>
      <c r="AB229" s="398"/>
      <c r="AC229" s="398"/>
      <c r="AD229" s="398"/>
      <c r="AE229" s="398"/>
      <c r="AF229" s="422"/>
      <c r="AG229" s="398"/>
      <c r="AH229" s="422"/>
      <c r="AI229" s="398"/>
      <c r="AJ229" s="422"/>
      <c r="AK229" s="398"/>
      <c r="AL229" s="422"/>
    </row>
    <row r="230" spans="1:38" s="389" customFormat="1" ht="47.45" customHeight="1" x14ac:dyDescent="0.2">
      <c r="A230" s="399" t="s">
        <v>918</v>
      </c>
      <c r="B230" s="398"/>
      <c r="C230" s="398">
        <v>631000</v>
      </c>
      <c r="D230" s="398">
        <f t="shared" si="768"/>
        <v>631000</v>
      </c>
      <c r="E230" s="398"/>
      <c r="F230" s="398"/>
      <c r="G230" s="398"/>
      <c r="H230" s="398">
        <f t="shared" si="762"/>
        <v>631000</v>
      </c>
      <c r="I230" s="398"/>
      <c r="J230" s="422">
        <f t="shared" si="578"/>
        <v>631000</v>
      </c>
      <c r="K230" s="398"/>
      <c r="L230" s="422">
        <f t="shared" si="763"/>
        <v>631000</v>
      </c>
      <c r="M230" s="398"/>
      <c r="N230" s="422">
        <f t="shared" si="764"/>
        <v>631000</v>
      </c>
      <c r="O230" s="398"/>
      <c r="P230" s="422">
        <f t="shared" si="765"/>
        <v>631000</v>
      </c>
      <c r="Q230" s="398">
        <v>-114000</v>
      </c>
      <c r="R230" s="422">
        <f t="shared" si="766"/>
        <v>517000</v>
      </c>
      <c r="S230" s="398"/>
      <c r="T230" s="398"/>
      <c r="U230" s="422">
        <f t="shared" si="654"/>
        <v>0</v>
      </c>
      <c r="V230" s="398"/>
      <c r="W230" s="422">
        <f t="shared" si="767"/>
        <v>0</v>
      </c>
      <c r="X230" s="398"/>
      <c r="Y230" s="422"/>
      <c r="Z230" s="398"/>
      <c r="AA230" s="422"/>
      <c r="AB230" s="398"/>
      <c r="AC230" s="398"/>
      <c r="AD230" s="398"/>
      <c r="AE230" s="398"/>
      <c r="AF230" s="422"/>
      <c r="AG230" s="398"/>
      <c r="AH230" s="422"/>
      <c r="AI230" s="398"/>
      <c r="AJ230" s="422"/>
      <c r="AK230" s="398"/>
      <c r="AL230" s="422"/>
    </row>
    <row r="231" spans="1:38" s="389" customFormat="1" ht="34.700000000000003" customHeight="1" x14ac:dyDescent="0.2">
      <c r="A231" s="399" t="s">
        <v>917</v>
      </c>
      <c r="B231" s="398"/>
      <c r="C231" s="398">
        <v>2132000</v>
      </c>
      <c r="D231" s="398">
        <f t="shared" si="768"/>
        <v>2132000</v>
      </c>
      <c r="E231" s="398"/>
      <c r="F231" s="398"/>
      <c r="G231" s="398"/>
      <c r="H231" s="398">
        <f t="shared" si="762"/>
        <v>2132000</v>
      </c>
      <c r="I231" s="398"/>
      <c r="J231" s="422">
        <f t="shared" si="578"/>
        <v>2132000</v>
      </c>
      <c r="K231" s="398"/>
      <c r="L231" s="422">
        <f t="shared" si="763"/>
        <v>2132000</v>
      </c>
      <c r="M231" s="398"/>
      <c r="N231" s="422">
        <f t="shared" si="764"/>
        <v>2132000</v>
      </c>
      <c r="O231" s="398"/>
      <c r="P231" s="422">
        <f t="shared" si="765"/>
        <v>2132000</v>
      </c>
      <c r="Q231" s="398">
        <v>-413000</v>
      </c>
      <c r="R231" s="422">
        <f t="shared" si="766"/>
        <v>1719000</v>
      </c>
      <c r="S231" s="398"/>
      <c r="T231" s="398"/>
      <c r="U231" s="422">
        <f t="shared" si="654"/>
        <v>0</v>
      </c>
      <c r="V231" s="398"/>
      <c r="W231" s="422">
        <f t="shared" si="767"/>
        <v>0</v>
      </c>
      <c r="X231" s="398"/>
      <c r="Y231" s="422"/>
      <c r="Z231" s="398"/>
      <c r="AA231" s="422"/>
      <c r="AB231" s="398"/>
      <c r="AC231" s="398"/>
      <c r="AD231" s="398"/>
      <c r="AE231" s="398"/>
      <c r="AF231" s="422"/>
      <c r="AG231" s="398"/>
      <c r="AH231" s="422"/>
      <c r="AI231" s="398"/>
      <c r="AJ231" s="422"/>
      <c r="AK231" s="398"/>
      <c r="AL231" s="422"/>
    </row>
    <row r="232" spans="1:38" s="389" customFormat="1" ht="36.6" hidden="1" customHeight="1" x14ac:dyDescent="0.2">
      <c r="A232" s="399" t="s">
        <v>916</v>
      </c>
      <c r="B232" s="398">
        <v>37082000</v>
      </c>
      <c r="C232" s="398"/>
      <c r="D232" s="398">
        <f t="shared" si="768"/>
        <v>37082000</v>
      </c>
      <c r="E232" s="398">
        <v>20000000</v>
      </c>
      <c r="F232" s="398"/>
      <c r="G232" s="398"/>
      <c r="H232" s="398">
        <f t="shared" si="762"/>
        <v>37082000</v>
      </c>
      <c r="I232" s="398"/>
      <c r="J232" s="422">
        <f t="shared" si="578"/>
        <v>37082000</v>
      </c>
      <c r="K232" s="398"/>
      <c r="L232" s="422">
        <f t="shared" si="763"/>
        <v>37082000</v>
      </c>
      <c r="M232" s="398"/>
      <c r="N232" s="422">
        <f t="shared" si="764"/>
        <v>37082000</v>
      </c>
      <c r="O232" s="398"/>
      <c r="P232" s="422">
        <f t="shared" si="765"/>
        <v>37082000</v>
      </c>
      <c r="Q232" s="398"/>
      <c r="R232" s="422">
        <f t="shared" si="766"/>
        <v>37082000</v>
      </c>
      <c r="S232" s="398">
        <f t="shared" ref="S232:S237" si="769">E232+F232</f>
        <v>20000000</v>
      </c>
      <c r="T232" s="398"/>
      <c r="U232" s="422">
        <f t="shared" si="654"/>
        <v>20000000</v>
      </c>
      <c r="V232" s="398"/>
      <c r="W232" s="422">
        <f t="shared" si="767"/>
        <v>20000000</v>
      </c>
      <c r="X232" s="398"/>
      <c r="Y232" s="422">
        <f t="shared" ref="Y227:Y235" si="770">W232+X232</f>
        <v>20000000</v>
      </c>
      <c r="Z232" s="398"/>
      <c r="AA232" s="422">
        <f t="shared" ref="AA227:AA235" si="771">Y232+Z232</f>
        <v>20000000</v>
      </c>
      <c r="AB232" s="398"/>
      <c r="AC232" s="398"/>
      <c r="AD232" s="398"/>
      <c r="AE232" s="398"/>
      <c r="AF232" s="422">
        <f t="shared" si="673"/>
        <v>0</v>
      </c>
      <c r="AG232" s="398"/>
      <c r="AH232" s="422">
        <f t="shared" ref="AH227:AH235" si="772">AF232+AG232</f>
        <v>0</v>
      </c>
      <c r="AI232" s="398"/>
      <c r="AJ232" s="422">
        <f t="shared" ref="AJ227:AJ235" si="773">AH232+AI232</f>
        <v>0</v>
      </c>
      <c r="AK232" s="398"/>
      <c r="AL232" s="422">
        <f t="shared" ref="AL227:AL235" si="774">AJ232+AK232</f>
        <v>0</v>
      </c>
    </row>
    <row r="233" spans="1:38" s="439" customFormat="1" ht="18.75" customHeight="1" x14ac:dyDescent="0.2">
      <c r="A233" s="396" t="s">
        <v>463</v>
      </c>
      <c r="B233" s="416">
        <f>SUM(B234:B235)</f>
        <v>4000000</v>
      </c>
      <c r="C233" s="416"/>
      <c r="D233" s="416">
        <f>B233+C233</f>
        <v>4000000</v>
      </c>
      <c r="E233" s="416">
        <f t="shared" ref="E233:AB233" si="775">SUM(E234:E235)</f>
        <v>24600000</v>
      </c>
      <c r="F233" s="416">
        <f>F234+F235</f>
        <v>-5000000</v>
      </c>
      <c r="G233" s="416"/>
      <c r="H233" s="402">
        <f t="shared" si="762"/>
        <v>4000000</v>
      </c>
      <c r="I233" s="416">
        <f>SUM(I234:I235)</f>
        <v>0</v>
      </c>
      <c r="J233" s="438">
        <f t="shared" si="578"/>
        <v>4000000</v>
      </c>
      <c r="K233" s="416">
        <f>SUM(K234:K235)</f>
        <v>0</v>
      </c>
      <c r="L233" s="438">
        <f t="shared" si="763"/>
        <v>4000000</v>
      </c>
      <c r="M233" s="416">
        <f>SUM(M234:M235)</f>
        <v>0</v>
      </c>
      <c r="N233" s="416">
        <f t="shared" ref="N233:S233" si="776">SUM(N234:N235)</f>
        <v>4000000</v>
      </c>
      <c r="O233" s="416">
        <f t="shared" si="776"/>
        <v>0</v>
      </c>
      <c r="P233" s="416">
        <f t="shared" si="776"/>
        <v>4000000</v>
      </c>
      <c r="Q233" s="416">
        <f t="shared" ref="Q233:R233" si="777">SUM(Q234:Q235)</f>
        <v>-4000000</v>
      </c>
      <c r="R233" s="416">
        <f t="shared" si="777"/>
        <v>0</v>
      </c>
      <c r="S233" s="416">
        <f t="shared" si="776"/>
        <v>19600000</v>
      </c>
      <c r="T233" s="416">
        <f>SUM(T234:T235)</f>
        <v>0</v>
      </c>
      <c r="U233" s="438">
        <f t="shared" si="654"/>
        <v>19600000</v>
      </c>
      <c r="V233" s="416">
        <f>SUM(V234:V235)</f>
        <v>0</v>
      </c>
      <c r="W233" s="438">
        <f t="shared" si="767"/>
        <v>19600000</v>
      </c>
      <c r="X233" s="416">
        <f>SUM(X234:X235)</f>
        <v>0</v>
      </c>
      <c r="Y233" s="438">
        <f t="shared" si="770"/>
        <v>19600000</v>
      </c>
      <c r="Z233" s="416">
        <f>SUM(Z234:Z235)</f>
        <v>0</v>
      </c>
      <c r="AA233" s="438">
        <f t="shared" si="771"/>
        <v>19600000</v>
      </c>
      <c r="AB233" s="416">
        <f t="shared" si="775"/>
        <v>7000000</v>
      </c>
      <c r="AC233" s="416"/>
      <c r="AD233" s="416">
        <f>AB233+AC233</f>
        <v>7000000</v>
      </c>
      <c r="AE233" s="416">
        <f>SUM(AE234:AE235)</f>
        <v>0</v>
      </c>
      <c r="AF233" s="438">
        <f t="shared" si="673"/>
        <v>7000000</v>
      </c>
      <c r="AG233" s="416">
        <f>SUM(AG234:AG235)</f>
        <v>0</v>
      </c>
      <c r="AH233" s="438">
        <f t="shared" si="772"/>
        <v>7000000</v>
      </c>
      <c r="AI233" s="416">
        <f>SUM(AI234:AI235)</f>
        <v>0</v>
      </c>
      <c r="AJ233" s="438">
        <f t="shared" si="773"/>
        <v>7000000</v>
      </c>
      <c r="AK233" s="416">
        <f>SUM(AK234:AK235)</f>
        <v>0</v>
      </c>
      <c r="AL233" s="438">
        <f t="shared" si="774"/>
        <v>7000000</v>
      </c>
    </row>
    <row r="234" spans="1:38" s="389" customFormat="1" ht="49.5" hidden="1" customHeight="1" x14ac:dyDescent="0.2">
      <c r="A234" s="405" t="s">
        <v>951</v>
      </c>
      <c r="B234" s="420"/>
      <c r="C234" s="420"/>
      <c r="D234" s="420"/>
      <c r="E234" s="420">
        <v>14000000</v>
      </c>
      <c r="F234" s="420"/>
      <c r="G234" s="420"/>
      <c r="H234" s="398"/>
      <c r="I234" s="420"/>
      <c r="J234" s="422">
        <f t="shared" si="578"/>
        <v>0</v>
      </c>
      <c r="K234" s="420"/>
      <c r="L234" s="422">
        <f t="shared" si="763"/>
        <v>0</v>
      </c>
      <c r="M234" s="420"/>
      <c r="N234" s="422">
        <f>L234+M234</f>
        <v>0</v>
      </c>
      <c r="O234" s="420"/>
      <c r="P234" s="422">
        <f t="shared" ref="P234:P235" si="778">N234+O234</f>
        <v>0</v>
      </c>
      <c r="Q234" s="420"/>
      <c r="R234" s="422">
        <f t="shared" ref="R234:R235" si="779">P234+Q234</f>
        <v>0</v>
      </c>
      <c r="S234" s="420">
        <f t="shared" si="769"/>
        <v>14000000</v>
      </c>
      <c r="T234" s="420"/>
      <c r="U234" s="422">
        <f t="shared" si="654"/>
        <v>14000000</v>
      </c>
      <c r="V234" s="420"/>
      <c r="W234" s="422">
        <f t="shared" si="767"/>
        <v>14000000</v>
      </c>
      <c r="X234" s="420"/>
      <c r="Y234" s="422">
        <f t="shared" si="770"/>
        <v>14000000</v>
      </c>
      <c r="Z234" s="420"/>
      <c r="AA234" s="422">
        <f t="shared" si="771"/>
        <v>14000000</v>
      </c>
      <c r="AB234" s="420"/>
      <c r="AC234" s="420"/>
      <c r="AD234" s="420"/>
      <c r="AE234" s="420"/>
      <c r="AF234" s="422">
        <f t="shared" si="673"/>
        <v>0</v>
      </c>
      <c r="AG234" s="420"/>
      <c r="AH234" s="422">
        <f t="shared" si="772"/>
        <v>0</v>
      </c>
      <c r="AI234" s="420"/>
      <c r="AJ234" s="422">
        <f t="shared" si="773"/>
        <v>0</v>
      </c>
      <c r="AK234" s="420"/>
      <c r="AL234" s="422">
        <f t="shared" si="774"/>
        <v>0</v>
      </c>
    </row>
    <row r="235" spans="1:38" s="389" customFormat="1" ht="80.25" customHeight="1" x14ac:dyDescent="0.2">
      <c r="A235" s="399" t="s">
        <v>1015</v>
      </c>
      <c r="B235" s="398">
        <v>4000000</v>
      </c>
      <c r="C235" s="398"/>
      <c r="D235" s="398">
        <f>B235+C235</f>
        <v>4000000</v>
      </c>
      <c r="E235" s="398">
        <v>10600000</v>
      </c>
      <c r="F235" s="398">
        <v>-5000000</v>
      </c>
      <c r="G235" s="398"/>
      <c r="H235" s="398">
        <f t="shared" ref="H235:H240" si="780">D235+G235</f>
        <v>4000000</v>
      </c>
      <c r="I235" s="398"/>
      <c r="J235" s="422">
        <f t="shared" si="578"/>
        <v>4000000</v>
      </c>
      <c r="K235" s="398"/>
      <c r="L235" s="422">
        <f t="shared" si="763"/>
        <v>4000000</v>
      </c>
      <c r="M235" s="398"/>
      <c r="N235" s="422">
        <f>L235+M235</f>
        <v>4000000</v>
      </c>
      <c r="O235" s="398"/>
      <c r="P235" s="422">
        <f t="shared" si="778"/>
        <v>4000000</v>
      </c>
      <c r="Q235" s="398">
        <v>-4000000</v>
      </c>
      <c r="R235" s="422"/>
      <c r="S235" s="420">
        <f t="shared" si="769"/>
        <v>5600000</v>
      </c>
      <c r="T235" s="398"/>
      <c r="U235" s="422">
        <f t="shared" si="654"/>
        <v>5600000</v>
      </c>
      <c r="V235" s="398"/>
      <c r="W235" s="422">
        <f t="shared" si="767"/>
        <v>5600000</v>
      </c>
      <c r="X235" s="398"/>
      <c r="Y235" s="422">
        <f t="shared" si="770"/>
        <v>5600000</v>
      </c>
      <c r="Z235" s="398"/>
      <c r="AA235" s="422">
        <f t="shared" si="771"/>
        <v>5600000</v>
      </c>
      <c r="AB235" s="398">
        <v>7000000</v>
      </c>
      <c r="AC235" s="398"/>
      <c r="AD235" s="398">
        <f>AB235+AC235</f>
        <v>7000000</v>
      </c>
      <c r="AE235" s="398"/>
      <c r="AF235" s="422">
        <f t="shared" si="673"/>
        <v>7000000</v>
      </c>
      <c r="AG235" s="398"/>
      <c r="AH235" s="422">
        <f t="shared" si="772"/>
        <v>7000000</v>
      </c>
      <c r="AI235" s="398"/>
      <c r="AJ235" s="422">
        <f t="shared" si="773"/>
        <v>7000000</v>
      </c>
      <c r="AK235" s="398"/>
      <c r="AL235" s="422">
        <f t="shared" si="774"/>
        <v>7000000</v>
      </c>
    </row>
    <row r="236" spans="1:38" s="439" customFormat="1" ht="19.5" customHeight="1" x14ac:dyDescent="0.2">
      <c r="A236" s="396" t="s">
        <v>681</v>
      </c>
      <c r="B236" s="416">
        <f>SUM(B237:B241)</f>
        <v>10996000</v>
      </c>
      <c r="C236" s="416">
        <f>C237+C238+C240+C239+C241</f>
        <v>6000000</v>
      </c>
      <c r="D236" s="416">
        <f>B236+C236</f>
        <v>16996000</v>
      </c>
      <c r="E236" s="416">
        <f t="shared" ref="E236" si="781">SUM(E237:E241)</f>
        <v>4500000</v>
      </c>
      <c r="F236" s="416"/>
      <c r="G236" s="416"/>
      <c r="H236" s="416">
        <f>SUM(H237:H241)</f>
        <v>16996000</v>
      </c>
      <c r="I236" s="416">
        <f>SUM(I237:I241)</f>
        <v>0</v>
      </c>
      <c r="J236" s="416">
        <f t="shared" ref="J236:T236" si="782">SUM(J237:J241)</f>
        <v>16996000</v>
      </c>
      <c r="K236" s="416">
        <f>SUM(K237:K241)</f>
        <v>0</v>
      </c>
      <c r="L236" s="416">
        <f t="shared" ref="L236:N236" si="783">SUM(L237:L241)</f>
        <v>16996000</v>
      </c>
      <c r="M236" s="416">
        <f>SUM(M237:M241)</f>
        <v>0</v>
      </c>
      <c r="N236" s="416">
        <f t="shared" si="783"/>
        <v>16996000</v>
      </c>
      <c r="O236" s="416"/>
      <c r="P236" s="416">
        <f t="shared" ref="P236:R236" si="784">SUM(P237:P241)</f>
        <v>16996000</v>
      </c>
      <c r="Q236" s="416">
        <f t="shared" si="784"/>
        <v>-390000</v>
      </c>
      <c r="R236" s="416">
        <f t="shared" si="784"/>
        <v>16606000</v>
      </c>
      <c r="S236" s="416">
        <f t="shared" si="782"/>
        <v>4500000</v>
      </c>
      <c r="T236" s="416">
        <f t="shared" si="782"/>
        <v>0</v>
      </c>
      <c r="U236" s="416">
        <f t="shared" ref="U236:V236" si="785">SUM(U237:U241)</f>
        <v>4500000</v>
      </c>
      <c r="V236" s="416">
        <f t="shared" si="785"/>
        <v>0</v>
      </c>
      <c r="W236" s="416">
        <f t="shared" ref="W236:X236" si="786">SUM(W237:W241)</f>
        <v>4500000</v>
      </c>
      <c r="X236" s="416">
        <f t="shared" si="786"/>
        <v>0</v>
      </c>
      <c r="Y236" s="416">
        <f t="shared" ref="Y236:Z236" si="787">SUM(Y237:Y241)</f>
        <v>4500000</v>
      </c>
      <c r="Z236" s="416">
        <f t="shared" si="787"/>
        <v>0</v>
      </c>
      <c r="AA236" s="416">
        <f t="shared" ref="AA236" si="788">SUM(AA237:AA241)</f>
        <v>4500000</v>
      </c>
      <c r="AB236" s="416">
        <f t="shared" ref="AB236:AC236" si="789">SUM(AB237:AB241)</f>
        <v>35000000</v>
      </c>
      <c r="AC236" s="416">
        <f t="shared" si="789"/>
        <v>0</v>
      </c>
      <c r="AD236" s="416">
        <f t="shared" ref="AD236" si="790">SUM(AD237:AD241)</f>
        <v>35000000</v>
      </c>
      <c r="AE236" s="416">
        <f>SUM(AE237:AE241)</f>
        <v>0</v>
      </c>
      <c r="AF236" s="416">
        <f t="shared" ref="AF236:AH236" si="791">SUM(AF237:AF241)</f>
        <v>35000000</v>
      </c>
      <c r="AG236" s="416">
        <f>SUM(AG237:AG241)</f>
        <v>0</v>
      </c>
      <c r="AH236" s="416">
        <f t="shared" si="791"/>
        <v>35000000</v>
      </c>
      <c r="AI236" s="416">
        <f>SUM(AI237:AI241)</f>
        <v>0</v>
      </c>
      <c r="AJ236" s="416">
        <f t="shared" ref="AJ236:AL236" si="792">SUM(AJ237:AJ241)</f>
        <v>35000000</v>
      </c>
      <c r="AK236" s="416">
        <f>SUM(AK237:AK241)</f>
        <v>0</v>
      </c>
      <c r="AL236" s="416">
        <f t="shared" si="792"/>
        <v>35000000</v>
      </c>
    </row>
    <row r="237" spans="1:38" s="389" customFormat="1" ht="80.25" customHeight="1" x14ac:dyDescent="0.2">
      <c r="A237" s="399" t="s">
        <v>915</v>
      </c>
      <c r="B237" s="398">
        <v>3000000</v>
      </c>
      <c r="C237" s="398">
        <v>1500000</v>
      </c>
      <c r="D237" s="398">
        <f>B237+C237</f>
        <v>4500000</v>
      </c>
      <c r="E237" s="398">
        <v>4500000</v>
      </c>
      <c r="F237" s="398"/>
      <c r="G237" s="398"/>
      <c r="H237" s="398">
        <f t="shared" si="780"/>
        <v>4500000</v>
      </c>
      <c r="I237" s="398"/>
      <c r="J237" s="422">
        <f t="shared" si="578"/>
        <v>4500000</v>
      </c>
      <c r="K237" s="398"/>
      <c r="L237" s="422">
        <f t="shared" ref="L237:L241" si="793">J237+K237</f>
        <v>4500000</v>
      </c>
      <c r="M237" s="398"/>
      <c r="N237" s="422">
        <f>L237+M237</f>
        <v>4500000</v>
      </c>
      <c r="O237" s="398"/>
      <c r="P237" s="422">
        <f t="shared" ref="P237:P241" si="794">N237+O237</f>
        <v>4500000</v>
      </c>
      <c r="Q237" s="398">
        <v>-1680000</v>
      </c>
      <c r="R237" s="422">
        <f t="shared" ref="R237:R241" si="795">P237+Q237</f>
        <v>2820000</v>
      </c>
      <c r="S237" s="398">
        <f t="shared" si="769"/>
        <v>4500000</v>
      </c>
      <c r="T237" s="398"/>
      <c r="U237" s="422">
        <f t="shared" si="654"/>
        <v>4500000</v>
      </c>
      <c r="V237" s="398"/>
      <c r="W237" s="422">
        <f t="shared" ref="W237:W241" si="796">U237+V237</f>
        <v>4500000</v>
      </c>
      <c r="X237" s="398"/>
      <c r="Y237" s="422">
        <f t="shared" ref="Y237:Y241" si="797">W237+X237</f>
        <v>4500000</v>
      </c>
      <c r="Z237" s="398"/>
      <c r="AA237" s="422">
        <f t="shared" ref="AA237:AA241" si="798">Y237+Z237</f>
        <v>4500000</v>
      </c>
      <c r="AB237" s="398">
        <v>17000000</v>
      </c>
      <c r="AC237" s="398"/>
      <c r="AD237" s="398">
        <f>AB237+AC237</f>
        <v>17000000</v>
      </c>
      <c r="AE237" s="398"/>
      <c r="AF237" s="422">
        <f t="shared" si="673"/>
        <v>17000000</v>
      </c>
      <c r="AG237" s="398"/>
      <c r="AH237" s="422">
        <f t="shared" ref="AH237:AH241" si="799">AF237+AG237</f>
        <v>17000000</v>
      </c>
      <c r="AI237" s="398"/>
      <c r="AJ237" s="422">
        <f t="shared" ref="AJ237:AJ241" si="800">AH237+AI237</f>
        <v>17000000</v>
      </c>
      <c r="AK237" s="398"/>
      <c r="AL237" s="422">
        <f t="shared" ref="AL237:AL241" si="801">AJ237+AK237</f>
        <v>17000000</v>
      </c>
    </row>
    <row r="238" spans="1:38" s="389" customFormat="1" ht="51.75" customHeight="1" x14ac:dyDescent="0.2">
      <c r="A238" s="399" t="s">
        <v>1004</v>
      </c>
      <c r="B238" s="398">
        <v>500000</v>
      </c>
      <c r="C238" s="398"/>
      <c r="D238" s="398">
        <f t="shared" ref="D238:D240" si="802">B238+C238</f>
        <v>500000</v>
      </c>
      <c r="E238" s="398"/>
      <c r="F238" s="398"/>
      <c r="G238" s="398"/>
      <c r="H238" s="398">
        <f t="shared" si="780"/>
        <v>500000</v>
      </c>
      <c r="I238" s="398">
        <v>-500000</v>
      </c>
      <c r="J238" s="422">
        <f t="shared" si="578"/>
        <v>0</v>
      </c>
      <c r="K238" s="398"/>
      <c r="L238" s="422">
        <f t="shared" si="793"/>
        <v>0</v>
      </c>
      <c r="M238" s="398"/>
      <c r="N238" s="422">
        <f>L238+M238</f>
        <v>0</v>
      </c>
      <c r="O238" s="398"/>
      <c r="P238" s="422"/>
      <c r="Q238" s="398"/>
      <c r="R238" s="422"/>
      <c r="S238" s="398"/>
      <c r="T238" s="398"/>
      <c r="U238" s="422"/>
      <c r="V238" s="398"/>
      <c r="W238" s="422"/>
      <c r="X238" s="398"/>
      <c r="Y238" s="422"/>
      <c r="Z238" s="398"/>
      <c r="AA238" s="422"/>
      <c r="AB238" s="398"/>
      <c r="AC238" s="398"/>
      <c r="AD238" s="398"/>
      <c r="AE238" s="398"/>
      <c r="AF238" s="422"/>
      <c r="AG238" s="398"/>
      <c r="AH238" s="422"/>
      <c r="AI238" s="398"/>
      <c r="AJ238" s="422"/>
      <c r="AK238" s="398"/>
      <c r="AL238" s="422"/>
    </row>
    <row r="239" spans="1:38" s="389" customFormat="1" ht="48" customHeight="1" x14ac:dyDescent="0.2">
      <c r="A239" s="399" t="s">
        <v>1005</v>
      </c>
      <c r="B239" s="398">
        <v>5996000</v>
      </c>
      <c r="C239" s="398"/>
      <c r="D239" s="398">
        <f t="shared" si="802"/>
        <v>5996000</v>
      </c>
      <c r="E239" s="398"/>
      <c r="F239" s="398"/>
      <c r="G239" s="398"/>
      <c r="H239" s="398">
        <f t="shared" si="780"/>
        <v>5996000</v>
      </c>
      <c r="I239" s="398">
        <v>369000</v>
      </c>
      <c r="J239" s="422">
        <f t="shared" si="578"/>
        <v>6365000</v>
      </c>
      <c r="K239" s="398"/>
      <c r="L239" s="422">
        <f t="shared" si="793"/>
        <v>6365000</v>
      </c>
      <c r="M239" s="398"/>
      <c r="N239" s="422">
        <f>L239+M239</f>
        <v>6365000</v>
      </c>
      <c r="O239" s="398"/>
      <c r="P239" s="422">
        <f t="shared" si="794"/>
        <v>6365000</v>
      </c>
      <c r="Q239" s="398"/>
      <c r="R239" s="422">
        <f t="shared" si="795"/>
        <v>6365000</v>
      </c>
      <c r="S239" s="398"/>
      <c r="T239" s="398"/>
      <c r="U239" s="422">
        <f t="shared" si="654"/>
        <v>0</v>
      </c>
      <c r="V239" s="398"/>
      <c r="W239" s="422">
        <f t="shared" si="796"/>
        <v>0</v>
      </c>
      <c r="X239" s="398"/>
      <c r="Y239" s="422"/>
      <c r="Z239" s="398"/>
      <c r="AA239" s="422"/>
      <c r="AB239" s="398"/>
      <c r="AC239" s="398"/>
      <c r="AD239" s="398"/>
      <c r="AE239" s="398"/>
      <c r="AF239" s="422"/>
      <c r="AG239" s="398"/>
      <c r="AH239" s="422"/>
      <c r="AI239" s="398"/>
      <c r="AJ239" s="422"/>
      <c r="AK239" s="398"/>
      <c r="AL239" s="422"/>
    </row>
    <row r="240" spans="1:38" s="389" customFormat="1" ht="51.75" customHeight="1" x14ac:dyDescent="0.2">
      <c r="A240" s="399" t="s">
        <v>914</v>
      </c>
      <c r="B240" s="398">
        <v>1500000</v>
      </c>
      <c r="C240" s="398">
        <v>4500000</v>
      </c>
      <c r="D240" s="398">
        <f t="shared" si="802"/>
        <v>6000000</v>
      </c>
      <c r="E240" s="398"/>
      <c r="F240" s="398"/>
      <c r="G240" s="398"/>
      <c r="H240" s="398">
        <f t="shared" si="780"/>
        <v>6000000</v>
      </c>
      <c r="I240" s="398">
        <v>131000</v>
      </c>
      <c r="J240" s="422">
        <f t="shared" si="578"/>
        <v>6131000</v>
      </c>
      <c r="K240" s="398"/>
      <c r="L240" s="422">
        <f t="shared" si="793"/>
        <v>6131000</v>
      </c>
      <c r="M240" s="398"/>
      <c r="N240" s="422">
        <f>L240+M240</f>
        <v>6131000</v>
      </c>
      <c r="O240" s="398"/>
      <c r="P240" s="422">
        <f t="shared" si="794"/>
        <v>6131000</v>
      </c>
      <c r="Q240" s="398">
        <v>1290000</v>
      </c>
      <c r="R240" s="422">
        <f t="shared" si="795"/>
        <v>7421000</v>
      </c>
      <c r="S240" s="398"/>
      <c r="T240" s="398"/>
      <c r="U240" s="422">
        <f t="shared" si="654"/>
        <v>0</v>
      </c>
      <c r="V240" s="398"/>
      <c r="W240" s="422">
        <f t="shared" si="796"/>
        <v>0</v>
      </c>
      <c r="X240" s="398"/>
      <c r="Y240" s="422"/>
      <c r="Z240" s="398"/>
      <c r="AA240" s="422"/>
      <c r="AB240" s="398"/>
      <c r="AC240" s="398"/>
      <c r="AD240" s="398"/>
      <c r="AE240" s="398"/>
      <c r="AF240" s="422"/>
      <c r="AG240" s="398"/>
      <c r="AH240" s="422"/>
      <c r="AI240" s="398"/>
      <c r="AJ240" s="422"/>
      <c r="AK240" s="398"/>
      <c r="AL240" s="422"/>
    </row>
    <row r="241" spans="1:38" s="389" customFormat="1" ht="35.25" hidden="1" customHeight="1" x14ac:dyDescent="0.2">
      <c r="A241" s="399" t="s">
        <v>721</v>
      </c>
      <c r="B241" s="398"/>
      <c r="C241" s="398"/>
      <c r="D241" s="398"/>
      <c r="E241" s="398"/>
      <c r="F241" s="398"/>
      <c r="G241" s="398"/>
      <c r="H241" s="398"/>
      <c r="I241" s="398"/>
      <c r="J241" s="422">
        <f t="shared" si="578"/>
        <v>0</v>
      </c>
      <c r="K241" s="398"/>
      <c r="L241" s="422">
        <f t="shared" si="793"/>
        <v>0</v>
      </c>
      <c r="M241" s="398"/>
      <c r="N241" s="422">
        <f>L241+M241</f>
        <v>0</v>
      </c>
      <c r="O241" s="398"/>
      <c r="P241" s="422">
        <f t="shared" si="794"/>
        <v>0</v>
      </c>
      <c r="Q241" s="398"/>
      <c r="R241" s="422">
        <f t="shared" si="795"/>
        <v>0</v>
      </c>
      <c r="S241" s="398"/>
      <c r="T241" s="398"/>
      <c r="U241" s="422">
        <f t="shared" si="654"/>
        <v>0</v>
      </c>
      <c r="V241" s="398"/>
      <c r="W241" s="422">
        <f t="shared" si="796"/>
        <v>0</v>
      </c>
      <c r="X241" s="398"/>
      <c r="Y241" s="422">
        <f t="shared" si="797"/>
        <v>0</v>
      </c>
      <c r="Z241" s="398"/>
      <c r="AA241" s="422">
        <f t="shared" si="798"/>
        <v>0</v>
      </c>
      <c r="AB241" s="398">
        <v>18000000</v>
      </c>
      <c r="AC241" s="398"/>
      <c r="AD241" s="398">
        <f>AB241+AC241</f>
        <v>18000000</v>
      </c>
      <c r="AE241" s="398"/>
      <c r="AF241" s="422">
        <f t="shared" si="673"/>
        <v>18000000</v>
      </c>
      <c r="AG241" s="398"/>
      <c r="AH241" s="422">
        <f t="shared" si="799"/>
        <v>18000000</v>
      </c>
      <c r="AI241" s="398"/>
      <c r="AJ241" s="422">
        <f t="shared" si="800"/>
        <v>18000000</v>
      </c>
      <c r="AK241" s="398"/>
      <c r="AL241" s="422">
        <f t="shared" si="801"/>
        <v>18000000</v>
      </c>
    </row>
    <row r="242" spans="1:38" s="439" customFormat="1" ht="63" customHeight="1" x14ac:dyDescent="0.2">
      <c r="A242" s="393" t="s">
        <v>699</v>
      </c>
      <c r="B242" s="417">
        <f>B243+B292</f>
        <v>62798600</v>
      </c>
      <c r="C242" s="417">
        <f t="shared" ref="C242" si="803">C243+C292</f>
        <v>25964800</v>
      </c>
      <c r="D242" s="417">
        <f t="shared" ref="D242:D247" si="804">B242+C242</f>
        <v>88763400</v>
      </c>
      <c r="E242" s="417">
        <f>E243+E292</f>
        <v>46621900</v>
      </c>
      <c r="F242" s="417"/>
      <c r="G242" s="417">
        <f t="shared" ref="G242:U242" si="805">G243+G292</f>
        <v>0</v>
      </c>
      <c r="H242" s="417">
        <f t="shared" si="805"/>
        <v>88838800</v>
      </c>
      <c r="I242" s="417">
        <f t="shared" si="805"/>
        <v>0</v>
      </c>
      <c r="J242" s="417">
        <f t="shared" si="805"/>
        <v>88838800</v>
      </c>
      <c r="K242" s="417">
        <f t="shared" ref="K242:L242" si="806">K243+K292</f>
        <v>0</v>
      </c>
      <c r="L242" s="417">
        <f t="shared" si="806"/>
        <v>88838800</v>
      </c>
      <c r="M242" s="417">
        <f t="shared" ref="M242:N242" si="807">M243+M292</f>
        <v>22300000</v>
      </c>
      <c r="N242" s="417">
        <f t="shared" si="807"/>
        <v>111138800</v>
      </c>
      <c r="O242" s="417">
        <f t="shared" ref="O242:P242" si="808">O243+O292</f>
        <v>0</v>
      </c>
      <c r="P242" s="417">
        <f t="shared" si="808"/>
        <v>111138800</v>
      </c>
      <c r="Q242" s="417">
        <f t="shared" ref="Q242:R242" si="809">Q243+Q292</f>
        <v>11200000</v>
      </c>
      <c r="R242" s="417">
        <f t="shared" si="809"/>
        <v>122338800</v>
      </c>
      <c r="S242" s="417">
        <f t="shared" si="805"/>
        <v>116421900</v>
      </c>
      <c r="T242" s="417">
        <f t="shared" si="805"/>
        <v>-16000000</v>
      </c>
      <c r="U242" s="417">
        <f t="shared" si="805"/>
        <v>100421900</v>
      </c>
      <c r="V242" s="417">
        <f t="shared" ref="V242:W242" si="810">V243+V292</f>
        <v>0</v>
      </c>
      <c r="W242" s="417">
        <f t="shared" si="810"/>
        <v>86021900</v>
      </c>
      <c r="X242" s="417">
        <f t="shared" ref="X242:Y242" si="811">X243+X292</f>
        <v>0</v>
      </c>
      <c r="Y242" s="417">
        <f t="shared" si="811"/>
        <v>86021900</v>
      </c>
      <c r="Z242" s="417">
        <f t="shared" ref="Z242:AA242" si="812">Z243+Z292</f>
        <v>0</v>
      </c>
      <c r="AA242" s="417">
        <f t="shared" si="812"/>
        <v>86021900</v>
      </c>
      <c r="AB242" s="417">
        <f t="shared" ref="AB242:AE242" si="813">AB243+AB292</f>
        <v>60898000</v>
      </c>
      <c r="AC242" s="417">
        <f t="shared" si="813"/>
        <v>0</v>
      </c>
      <c r="AD242" s="417">
        <f t="shared" si="813"/>
        <v>60898000</v>
      </c>
      <c r="AE242" s="417">
        <f t="shared" si="813"/>
        <v>0</v>
      </c>
      <c r="AF242" s="417">
        <f t="shared" ref="AF242:AG242" si="814">AF243+AF292</f>
        <v>60898000</v>
      </c>
      <c r="AG242" s="417">
        <f t="shared" si="814"/>
        <v>0</v>
      </c>
      <c r="AH242" s="417">
        <f t="shared" ref="AH242:AI242" si="815">AH243+AH292</f>
        <v>60898000</v>
      </c>
      <c r="AI242" s="417">
        <f t="shared" si="815"/>
        <v>0</v>
      </c>
      <c r="AJ242" s="417">
        <f t="shared" ref="AJ242:AK242" si="816">AJ243+AJ292</f>
        <v>60898000</v>
      </c>
      <c r="AK242" s="417">
        <f t="shared" si="816"/>
        <v>0</v>
      </c>
      <c r="AL242" s="417">
        <f t="shared" ref="AL242" si="817">AL243+AL292</f>
        <v>60898000</v>
      </c>
    </row>
    <row r="243" spans="1:38" s="390" customFormat="1" ht="48.75" customHeight="1" x14ac:dyDescent="0.2">
      <c r="A243" s="400" t="s">
        <v>672</v>
      </c>
      <c r="B243" s="401">
        <f>B250+B252+B261+B263+B272+B275+B278+B280+B283+B287+B289+B265</f>
        <v>60875600</v>
      </c>
      <c r="C243" s="401">
        <f>C246+C250+C252+C261+C263+C265+C272+C275+C278+C280+C283+C287+C289</f>
        <v>14400000</v>
      </c>
      <c r="D243" s="401">
        <f t="shared" si="804"/>
        <v>75275600</v>
      </c>
      <c r="E243" s="401">
        <f>E250+E252+E261+E263+E272+E275+E278+E280+E283+E287+E289+E265</f>
        <v>36621900</v>
      </c>
      <c r="F243" s="401"/>
      <c r="G243" s="401">
        <f>G246+G250+G252+G261+G263+G265+G272+G275+G278+G280+G283+G287+G289</f>
        <v>0</v>
      </c>
      <c r="H243" s="401">
        <f>H246+H250+H252+H261+H263+H265+H272+H275+H278+H280+H283+H287+H289</f>
        <v>75275600</v>
      </c>
      <c r="I243" s="401">
        <f>I246+I250+I252+I261+I263+I265+I272+I275+I278+I280+I283+I287+I289</f>
        <v>0</v>
      </c>
      <c r="J243" s="401">
        <f>J246+J250+J252+J261+J263+J265+J272+J275+J278+J280+J283+J287+J289</f>
        <v>75275600</v>
      </c>
      <c r="K243" s="401">
        <f>K246+K250+K252+K261+K263+K265+K272+K275+K278+K280+K283+K287+K289</f>
        <v>0</v>
      </c>
      <c r="L243" s="401">
        <f>L244+L246+L250+L252+L261+L263+L265+L270+L272+L275+L278+L280+L283+L287+L289</f>
        <v>75275600</v>
      </c>
      <c r="M243" s="401">
        <f t="shared" ref="M243:AJ243" si="818">M244+M246+M250+M252+M261+M263+M265+M270+M272+M275+M278+M280+M283+M287+M289</f>
        <v>22300000</v>
      </c>
      <c r="N243" s="401">
        <f t="shared" si="818"/>
        <v>97575600</v>
      </c>
      <c r="O243" s="401">
        <f t="shared" ref="O243:P243" si="819">O244+O246+O250+O252+O261+O263+O265+O270+O272+O275+O278+O280+O283+O287+O289</f>
        <v>0</v>
      </c>
      <c r="P243" s="401">
        <f t="shared" si="819"/>
        <v>97575600</v>
      </c>
      <c r="Q243" s="401">
        <f t="shared" ref="Q243:R243" si="820">Q244+Q246+Q250+Q252+Q261+Q263+Q265+Q270+Q272+Q275+Q278+Q280+Q283+Q287+Q289</f>
        <v>9915200</v>
      </c>
      <c r="R243" s="401">
        <f t="shared" si="820"/>
        <v>107490800</v>
      </c>
      <c r="S243" s="401">
        <f t="shared" si="818"/>
        <v>106421900</v>
      </c>
      <c r="T243" s="401">
        <f t="shared" si="818"/>
        <v>-16000000</v>
      </c>
      <c r="U243" s="401">
        <f t="shared" si="818"/>
        <v>90421900</v>
      </c>
      <c r="V243" s="401">
        <f t="shared" si="818"/>
        <v>0</v>
      </c>
      <c r="W243" s="401">
        <f t="shared" si="818"/>
        <v>76021900</v>
      </c>
      <c r="X243" s="401">
        <f t="shared" si="818"/>
        <v>0</v>
      </c>
      <c r="Y243" s="401">
        <f t="shared" si="818"/>
        <v>76021900</v>
      </c>
      <c r="Z243" s="401">
        <f t="shared" ref="Z243:AA243" si="821">Z244+Z246+Z250+Z252+Z261+Z263+Z265+Z270+Z272+Z275+Z278+Z280+Z283+Z287+Z289</f>
        <v>0</v>
      </c>
      <c r="AA243" s="401">
        <f t="shared" si="821"/>
        <v>76021900</v>
      </c>
      <c r="AB243" s="401">
        <f t="shared" si="818"/>
        <v>53898000</v>
      </c>
      <c r="AC243" s="401">
        <f t="shared" si="818"/>
        <v>0</v>
      </c>
      <c r="AD243" s="401">
        <f t="shared" si="818"/>
        <v>53898000</v>
      </c>
      <c r="AE243" s="401">
        <f t="shared" si="818"/>
        <v>0</v>
      </c>
      <c r="AF243" s="401">
        <f t="shared" si="818"/>
        <v>53898000</v>
      </c>
      <c r="AG243" s="401">
        <f t="shared" si="818"/>
        <v>0</v>
      </c>
      <c r="AH243" s="401">
        <f t="shared" si="818"/>
        <v>53898000</v>
      </c>
      <c r="AI243" s="401">
        <f t="shared" si="818"/>
        <v>0</v>
      </c>
      <c r="AJ243" s="401">
        <f t="shared" si="818"/>
        <v>53898000</v>
      </c>
      <c r="AK243" s="401">
        <f t="shared" ref="AK243:AL243" si="822">AK244+AK246+AK250+AK252+AK261+AK263+AK265+AK270+AK272+AK275+AK278+AK280+AK283+AK287+AK289</f>
        <v>0</v>
      </c>
      <c r="AL243" s="401">
        <f t="shared" si="822"/>
        <v>53898000</v>
      </c>
    </row>
    <row r="244" spans="1:38" s="439" customFormat="1" ht="18.75" customHeight="1" x14ac:dyDescent="0.2">
      <c r="A244" s="396" t="s">
        <v>972</v>
      </c>
      <c r="B244" s="402"/>
      <c r="C244" s="402">
        <f>C245</f>
        <v>14400000</v>
      </c>
      <c r="D244" s="402">
        <f t="shared" si="804"/>
        <v>14400000</v>
      </c>
      <c r="E244" s="402"/>
      <c r="F244" s="402">
        <f>F245</f>
        <v>14400000</v>
      </c>
      <c r="G244" s="402"/>
      <c r="H244" s="402">
        <f t="shared" ref="H244:H246" si="823">H245</f>
        <v>14400000</v>
      </c>
      <c r="I244" s="402">
        <f t="shared" ref="I244:M246" si="824">I245</f>
        <v>0</v>
      </c>
      <c r="J244" s="402">
        <f t="shared" ref="J244:AK246" si="825">J245</f>
        <v>14400000</v>
      </c>
      <c r="K244" s="402">
        <f t="shared" si="824"/>
        <v>0</v>
      </c>
      <c r="L244" s="402">
        <f t="shared" si="825"/>
        <v>0</v>
      </c>
      <c r="M244" s="402">
        <f t="shared" si="824"/>
        <v>10773412</v>
      </c>
      <c r="N244" s="402">
        <f t="shared" si="825"/>
        <v>10773412</v>
      </c>
      <c r="O244" s="402"/>
      <c r="P244" s="402">
        <f t="shared" si="825"/>
        <v>10773412</v>
      </c>
      <c r="Q244" s="402">
        <f t="shared" si="825"/>
        <v>4043300</v>
      </c>
      <c r="R244" s="402">
        <f t="shared" si="825"/>
        <v>14816712</v>
      </c>
      <c r="S244" s="402">
        <f t="shared" si="825"/>
        <v>14400000</v>
      </c>
      <c r="T244" s="402">
        <f t="shared" si="825"/>
        <v>0</v>
      </c>
      <c r="U244" s="402">
        <f t="shared" si="825"/>
        <v>14400000</v>
      </c>
      <c r="V244" s="402">
        <f t="shared" si="825"/>
        <v>0</v>
      </c>
      <c r="W244" s="402">
        <f t="shared" si="825"/>
        <v>0</v>
      </c>
      <c r="X244" s="402">
        <f t="shared" si="825"/>
        <v>0</v>
      </c>
      <c r="Y244" s="402">
        <f t="shared" si="825"/>
        <v>0</v>
      </c>
      <c r="Z244" s="402">
        <f t="shared" si="825"/>
        <v>0</v>
      </c>
      <c r="AA244" s="402">
        <f t="shared" si="825"/>
        <v>0</v>
      </c>
      <c r="AB244" s="402">
        <f t="shared" si="825"/>
        <v>0</v>
      </c>
      <c r="AC244" s="402">
        <f t="shared" si="825"/>
        <v>0</v>
      </c>
      <c r="AD244" s="402">
        <f t="shared" si="825"/>
        <v>0</v>
      </c>
      <c r="AE244" s="402">
        <f t="shared" si="825"/>
        <v>0</v>
      </c>
      <c r="AF244" s="402">
        <f t="shared" si="825"/>
        <v>0</v>
      </c>
      <c r="AG244" s="402">
        <f t="shared" si="825"/>
        <v>0</v>
      </c>
      <c r="AH244" s="402">
        <f t="shared" si="825"/>
        <v>0</v>
      </c>
      <c r="AI244" s="402">
        <f t="shared" si="825"/>
        <v>0</v>
      </c>
      <c r="AJ244" s="402">
        <f t="shared" si="825"/>
        <v>0</v>
      </c>
      <c r="AK244" s="402">
        <f t="shared" si="825"/>
        <v>0</v>
      </c>
      <c r="AL244" s="402">
        <f t="shared" ref="AL244" si="826">AL245</f>
        <v>0</v>
      </c>
    </row>
    <row r="245" spans="1:38" s="389" customFormat="1" ht="49.15" customHeight="1" x14ac:dyDescent="0.2">
      <c r="A245" s="397" t="s">
        <v>980</v>
      </c>
      <c r="B245" s="419"/>
      <c r="C245" s="419">
        <v>14400000</v>
      </c>
      <c r="D245" s="419">
        <f t="shared" si="804"/>
        <v>14400000</v>
      </c>
      <c r="E245" s="419"/>
      <c r="F245" s="419">
        <v>14400000</v>
      </c>
      <c r="G245" s="419"/>
      <c r="H245" s="398">
        <f>D245+G245</f>
        <v>14400000</v>
      </c>
      <c r="I245" s="419"/>
      <c r="J245" s="422">
        <f t="shared" ref="J245" si="827">H245+I245</f>
        <v>14400000</v>
      </c>
      <c r="K245" s="419"/>
      <c r="L245" s="422"/>
      <c r="M245" s="419">
        <v>10773412</v>
      </c>
      <c r="N245" s="422">
        <f>L245+M245</f>
        <v>10773412</v>
      </c>
      <c r="O245" s="419"/>
      <c r="P245" s="422">
        <f t="shared" ref="P245:P291" si="828">N245+O245</f>
        <v>10773412</v>
      </c>
      <c r="Q245" s="419">
        <v>4043300</v>
      </c>
      <c r="R245" s="422">
        <f t="shared" ref="R245" si="829">P245+Q245</f>
        <v>14816712</v>
      </c>
      <c r="S245" s="419">
        <f>E245+F245</f>
        <v>14400000</v>
      </c>
      <c r="T245" s="419"/>
      <c r="U245" s="422">
        <f t="shared" ref="U245" si="830">S245+T245</f>
        <v>14400000</v>
      </c>
      <c r="V245" s="419"/>
      <c r="W245" s="422"/>
      <c r="X245" s="419"/>
      <c r="Y245" s="422"/>
      <c r="Z245" s="419"/>
      <c r="AA245" s="422"/>
      <c r="AB245" s="419"/>
      <c r="AC245" s="419"/>
      <c r="AD245" s="398"/>
      <c r="AE245" s="419"/>
      <c r="AF245" s="422"/>
      <c r="AG245" s="419"/>
      <c r="AH245" s="422"/>
      <c r="AI245" s="419"/>
      <c r="AJ245" s="422"/>
      <c r="AK245" s="419"/>
      <c r="AL245" s="422"/>
    </row>
    <row r="246" spans="1:38" s="439" customFormat="1" ht="18.75" customHeight="1" x14ac:dyDescent="0.2">
      <c r="A246" s="396" t="s">
        <v>464</v>
      </c>
      <c r="B246" s="402"/>
      <c r="C246" s="402">
        <f>C247</f>
        <v>14400000</v>
      </c>
      <c r="D246" s="402">
        <f t="shared" si="804"/>
        <v>14400000</v>
      </c>
      <c r="E246" s="402"/>
      <c r="F246" s="402">
        <f>F247</f>
        <v>14400000</v>
      </c>
      <c r="G246" s="402"/>
      <c r="H246" s="402">
        <f t="shared" si="823"/>
        <v>14400000</v>
      </c>
      <c r="I246" s="402">
        <f t="shared" si="824"/>
        <v>0</v>
      </c>
      <c r="J246" s="402">
        <f t="shared" si="825"/>
        <v>14400000</v>
      </c>
      <c r="K246" s="402">
        <f t="shared" si="824"/>
        <v>0</v>
      </c>
      <c r="L246" s="402">
        <f>L247+L248</f>
        <v>14400000</v>
      </c>
      <c r="M246" s="402">
        <f t="shared" ref="M246:N246" si="831">M247+M248</f>
        <v>6225319</v>
      </c>
      <c r="N246" s="402">
        <f t="shared" si="831"/>
        <v>20625319</v>
      </c>
      <c r="O246" s="402"/>
      <c r="P246" s="402">
        <f>P247+P248+P249</f>
        <v>20625319</v>
      </c>
      <c r="Q246" s="402">
        <f t="shared" ref="Q246:AL246" si="832">Q247+Q248+Q249</f>
        <v>10000000</v>
      </c>
      <c r="R246" s="402">
        <f t="shared" si="832"/>
        <v>30625319</v>
      </c>
      <c r="S246" s="402">
        <f t="shared" si="832"/>
        <v>14400000</v>
      </c>
      <c r="T246" s="402">
        <f t="shared" si="832"/>
        <v>0</v>
      </c>
      <c r="U246" s="402">
        <f t="shared" si="832"/>
        <v>14400000</v>
      </c>
      <c r="V246" s="402">
        <f t="shared" si="832"/>
        <v>0</v>
      </c>
      <c r="W246" s="402">
        <f t="shared" si="832"/>
        <v>14400000</v>
      </c>
      <c r="X246" s="402">
        <f t="shared" si="832"/>
        <v>0</v>
      </c>
      <c r="Y246" s="402">
        <f t="shared" si="832"/>
        <v>14400000</v>
      </c>
      <c r="Z246" s="402">
        <f t="shared" si="832"/>
        <v>0</v>
      </c>
      <c r="AA246" s="402">
        <f t="shared" si="832"/>
        <v>14400000</v>
      </c>
      <c r="AB246" s="402">
        <f t="shared" si="832"/>
        <v>0</v>
      </c>
      <c r="AC246" s="402">
        <f t="shared" si="832"/>
        <v>0</v>
      </c>
      <c r="AD246" s="402">
        <f t="shared" si="832"/>
        <v>0</v>
      </c>
      <c r="AE246" s="402">
        <f t="shared" si="832"/>
        <v>0</v>
      </c>
      <c r="AF246" s="402">
        <f t="shared" si="832"/>
        <v>0</v>
      </c>
      <c r="AG246" s="402">
        <f t="shared" si="832"/>
        <v>0</v>
      </c>
      <c r="AH246" s="402">
        <f t="shared" si="832"/>
        <v>0</v>
      </c>
      <c r="AI246" s="402">
        <f t="shared" si="832"/>
        <v>0</v>
      </c>
      <c r="AJ246" s="402">
        <f t="shared" si="832"/>
        <v>0</v>
      </c>
      <c r="AK246" s="402">
        <f t="shared" si="832"/>
        <v>0</v>
      </c>
      <c r="AL246" s="402">
        <f t="shared" si="832"/>
        <v>0</v>
      </c>
    </row>
    <row r="247" spans="1:38" s="389" customFormat="1" ht="48.6" hidden="1" customHeight="1" x14ac:dyDescent="0.2">
      <c r="A247" s="397" t="s">
        <v>994</v>
      </c>
      <c r="B247" s="419"/>
      <c r="C247" s="419">
        <v>14400000</v>
      </c>
      <c r="D247" s="419">
        <f t="shared" si="804"/>
        <v>14400000</v>
      </c>
      <c r="E247" s="419"/>
      <c r="F247" s="419">
        <v>14400000</v>
      </c>
      <c r="G247" s="419"/>
      <c r="H247" s="398">
        <f>D247+G247</f>
        <v>14400000</v>
      </c>
      <c r="I247" s="419"/>
      <c r="J247" s="422">
        <f t="shared" si="578"/>
        <v>14400000</v>
      </c>
      <c r="K247" s="419"/>
      <c r="L247" s="422">
        <f t="shared" ref="L247" si="833">J247+K247</f>
        <v>14400000</v>
      </c>
      <c r="M247" s="419"/>
      <c r="N247" s="422">
        <f>L247+M247</f>
        <v>14400000</v>
      </c>
      <c r="O247" s="419"/>
      <c r="P247" s="422">
        <f t="shared" si="828"/>
        <v>14400000</v>
      </c>
      <c r="Q247" s="419"/>
      <c r="R247" s="422">
        <f t="shared" ref="R247:R249" si="834">P247+Q247</f>
        <v>14400000</v>
      </c>
      <c r="S247" s="419">
        <f>E247+F247</f>
        <v>14400000</v>
      </c>
      <c r="T247" s="419"/>
      <c r="U247" s="422">
        <f t="shared" ref="U247:U286" si="835">S247+T247</f>
        <v>14400000</v>
      </c>
      <c r="V247" s="419"/>
      <c r="W247" s="422">
        <f t="shared" ref="W247" si="836">U247+V247</f>
        <v>14400000</v>
      </c>
      <c r="X247" s="419"/>
      <c r="Y247" s="422">
        <f t="shared" ref="Y247:Y248" si="837">W247+X247</f>
        <v>14400000</v>
      </c>
      <c r="Z247" s="419"/>
      <c r="AA247" s="422">
        <f t="shared" ref="AA247:AA249" si="838">Y247+Z247</f>
        <v>14400000</v>
      </c>
      <c r="AB247" s="419"/>
      <c r="AC247" s="419"/>
      <c r="AD247" s="398">
        <f>AB247+AC247</f>
        <v>0</v>
      </c>
      <c r="AE247" s="419"/>
      <c r="AF247" s="422">
        <f t="shared" ref="AF247:AF286" si="839">AD247+AE247</f>
        <v>0</v>
      </c>
      <c r="AG247" s="419"/>
      <c r="AH247" s="422">
        <f t="shared" ref="AH247" si="840">AF247+AG247</f>
        <v>0</v>
      </c>
      <c r="AI247" s="419"/>
      <c r="AJ247" s="422">
        <f t="shared" ref="AJ247:AJ248" si="841">AH247+AI247</f>
        <v>0</v>
      </c>
      <c r="AK247" s="419"/>
      <c r="AL247" s="422">
        <f t="shared" ref="AL247:AL249" si="842">AJ247+AK247</f>
        <v>0</v>
      </c>
    </row>
    <row r="248" spans="1:38" s="389" customFormat="1" ht="81" hidden="1" customHeight="1" x14ac:dyDescent="0.2">
      <c r="A248" s="397" t="s">
        <v>975</v>
      </c>
      <c r="B248" s="419"/>
      <c r="C248" s="419"/>
      <c r="D248" s="419"/>
      <c r="E248" s="419"/>
      <c r="F248" s="419"/>
      <c r="G248" s="419"/>
      <c r="H248" s="398"/>
      <c r="I248" s="419"/>
      <c r="J248" s="422"/>
      <c r="K248" s="419"/>
      <c r="L248" s="422"/>
      <c r="M248" s="419">
        <v>6225319</v>
      </c>
      <c r="N248" s="422">
        <f>L248+M248</f>
        <v>6225319</v>
      </c>
      <c r="O248" s="419"/>
      <c r="P248" s="422">
        <f t="shared" si="828"/>
        <v>6225319</v>
      </c>
      <c r="Q248" s="419"/>
      <c r="R248" s="422">
        <f t="shared" si="834"/>
        <v>6225319</v>
      </c>
      <c r="S248" s="419"/>
      <c r="T248" s="419"/>
      <c r="U248" s="422"/>
      <c r="V248" s="419"/>
      <c r="W248" s="422"/>
      <c r="X248" s="419"/>
      <c r="Y248" s="422">
        <f t="shared" si="837"/>
        <v>0</v>
      </c>
      <c r="Z248" s="419"/>
      <c r="AA248" s="422">
        <f t="shared" si="838"/>
        <v>0</v>
      </c>
      <c r="AB248" s="419"/>
      <c r="AC248" s="419"/>
      <c r="AD248" s="398"/>
      <c r="AE248" s="419"/>
      <c r="AF248" s="422"/>
      <c r="AG248" s="419"/>
      <c r="AH248" s="422"/>
      <c r="AI248" s="419"/>
      <c r="AJ248" s="422">
        <f t="shared" si="841"/>
        <v>0</v>
      </c>
      <c r="AK248" s="419"/>
      <c r="AL248" s="422">
        <f t="shared" si="842"/>
        <v>0</v>
      </c>
    </row>
    <row r="249" spans="1:38" s="389" customFormat="1" ht="66.599999999999994" customHeight="1" x14ac:dyDescent="0.2">
      <c r="A249" s="397" t="s">
        <v>989</v>
      </c>
      <c r="B249" s="419"/>
      <c r="C249" s="419"/>
      <c r="D249" s="419"/>
      <c r="E249" s="419"/>
      <c r="F249" s="419"/>
      <c r="G249" s="419"/>
      <c r="H249" s="398"/>
      <c r="I249" s="419"/>
      <c r="J249" s="422"/>
      <c r="K249" s="419"/>
      <c r="L249" s="422"/>
      <c r="M249" s="419"/>
      <c r="N249" s="422"/>
      <c r="O249" s="419"/>
      <c r="P249" s="422"/>
      <c r="Q249" s="419">
        <v>10000000</v>
      </c>
      <c r="R249" s="422">
        <f t="shared" si="834"/>
        <v>10000000</v>
      </c>
      <c r="S249" s="419"/>
      <c r="T249" s="419"/>
      <c r="U249" s="422"/>
      <c r="V249" s="419"/>
      <c r="W249" s="422"/>
      <c r="X249" s="419"/>
      <c r="Y249" s="422"/>
      <c r="Z249" s="419"/>
      <c r="AA249" s="422"/>
      <c r="AB249" s="419"/>
      <c r="AC249" s="419"/>
      <c r="AD249" s="398"/>
      <c r="AE249" s="419"/>
      <c r="AF249" s="422"/>
      <c r="AG249" s="419"/>
      <c r="AH249" s="422"/>
      <c r="AI249" s="419"/>
      <c r="AJ249" s="422"/>
      <c r="AK249" s="419"/>
      <c r="AL249" s="422"/>
    </row>
    <row r="250" spans="1:38" s="439" customFormat="1" ht="24.75" hidden="1" customHeight="1" x14ac:dyDescent="0.2">
      <c r="A250" s="396" t="s">
        <v>678</v>
      </c>
      <c r="B250" s="402"/>
      <c r="C250" s="402"/>
      <c r="D250" s="402"/>
      <c r="E250" s="402"/>
      <c r="F250" s="402"/>
      <c r="G250" s="402"/>
      <c r="H250" s="402">
        <f t="shared" ref="H250:AC250" si="843">H251</f>
        <v>0</v>
      </c>
      <c r="I250" s="402">
        <f t="shared" si="843"/>
        <v>0</v>
      </c>
      <c r="J250" s="402">
        <f t="shared" si="843"/>
        <v>0</v>
      </c>
      <c r="K250" s="402">
        <f t="shared" si="843"/>
        <v>0</v>
      </c>
      <c r="L250" s="402">
        <f t="shared" si="843"/>
        <v>0</v>
      </c>
      <c r="M250" s="402">
        <f t="shared" si="843"/>
        <v>0</v>
      </c>
      <c r="N250" s="402">
        <f t="shared" si="843"/>
        <v>0</v>
      </c>
      <c r="O250" s="402"/>
      <c r="P250" s="402">
        <f t="shared" si="843"/>
        <v>0</v>
      </c>
      <c r="Q250" s="402"/>
      <c r="R250" s="402">
        <f t="shared" si="843"/>
        <v>0</v>
      </c>
      <c r="S250" s="402">
        <f t="shared" si="843"/>
        <v>0</v>
      </c>
      <c r="T250" s="402">
        <f t="shared" si="843"/>
        <v>0</v>
      </c>
      <c r="U250" s="402">
        <f t="shared" si="843"/>
        <v>0</v>
      </c>
      <c r="V250" s="402">
        <f t="shared" si="843"/>
        <v>0</v>
      </c>
      <c r="W250" s="402">
        <f t="shared" si="843"/>
        <v>0</v>
      </c>
      <c r="X250" s="402">
        <f t="shared" si="843"/>
        <v>0</v>
      </c>
      <c r="Y250" s="402">
        <f t="shared" si="843"/>
        <v>0</v>
      </c>
      <c r="Z250" s="402">
        <f t="shared" si="843"/>
        <v>0</v>
      </c>
      <c r="AA250" s="402">
        <f t="shared" si="843"/>
        <v>0</v>
      </c>
      <c r="AB250" s="402">
        <f t="shared" si="843"/>
        <v>29670000</v>
      </c>
      <c r="AC250" s="402">
        <f t="shared" si="843"/>
        <v>0</v>
      </c>
      <c r="AD250" s="402">
        <f t="shared" ref="AD250:AL250" si="844">AD251</f>
        <v>29670000</v>
      </c>
      <c r="AE250" s="402">
        <f t="shared" si="844"/>
        <v>0</v>
      </c>
      <c r="AF250" s="402">
        <f t="shared" si="844"/>
        <v>29670000</v>
      </c>
      <c r="AG250" s="402">
        <f t="shared" si="844"/>
        <v>0</v>
      </c>
      <c r="AH250" s="402">
        <f t="shared" si="844"/>
        <v>29670000</v>
      </c>
      <c r="AI250" s="402">
        <f t="shared" si="844"/>
        <v>0</v>
      </c>
      <c r="AJ250" s="402">
        <f t="shared" si="844"/>
        <v>29670000</v>
      </c>
      <c r="AK250" s="402">
        <f t="shared" si="844"/>
        <v>0</v>
      </c>
      <c r="AL250" s="402">
        <f t="shared" si="844"/>
        <v>29670000</v>
      </c>
    </row>
    <row r="251" spans="1:38" s="389" customFormat="1" ht="67.150000000000006" hidden="1" customHeight="1" x14ac:dyDescent="0.2">
      <c r="A251" s="397" t="s">
        <v>913</v>
      </c>
      <c r="B251" s="419"/>
      <c r="C251" s="419"/>
      <c r="D251" s="419"/>
      <c r="E251" s="419"/>
      <c r="F251" s="419"/>
      <c r="G251" s="419"/>
      <c r="H251" s="398"/>
      <c r="I251" s="419"/>
      <c r="J251" s="422">
        <f t="shared" si="578"/>
        <v>0</v>
      </c>
      <c r="K251" s="419"/>
      <c r="L251" s="422">
        <f t="shared" ref="L251" si="845">J251+K251</f>
        <v>0</v>
      </c>
      <c r="M251" s="419"/>
      <c r="N251" s="422">
        <f>L251+M251</f>
        <v>0</v>
      </c>
      <c r="O251" s="419"/>
      <c r="P251" s="422">
        <f t="shared" si="828"/>
        <v>0</v>
      </c>
      <c r="Q251" s="419"/>
      <c r="R251" s="422">
        <f t="shared" ref="R251" si="846">P251+Q251</f>
        <v>0</v>
      </c>
      <c r="S251" s="419"/>
      <c r="T251" s="419"/>
      <c r="U251" s="422">
        <f t="shared" si="835"/>
        <v>0</v>
      </c>
      <c r="V251" s="419"/>
      <c r="W251" s="422">
        <f t="shared" ref="W251" si="847">U251+V251</f>
        <v>0</v>
      </c>
      <c r="X251" s="419"/>
      <c r="Y251" s="422">
        <f t="shared" ref="Y251" si="848">W251+X251</f>
        <v>0</v>
      </c>
      <c r="Z251" s="419"/>
      <c r="AA251" s="422">
        <f t="shared" ref="AA251" si="849">Y251+Z251</f>
        <v>0</v>
      </c>
      <c r="AB251" s="419">
        <v>29670000</v>
      </c>
      <c r="AC251" s="419"/>
      <c r="AD251" s="398">
        <f>AB251+AC251</f>
        <v>29670000</v>
      </c>
      <c r="AE251" s="419"/>
      <c r="AF251" s="422">
        <f t="shared" si="839"/>
        <v>29670000</v>
      </c>
      <c r="AG251" s="419"/>
      <c r="AH251" s="422">
        <f t="shared" ref="AH251" si="850">AF251+AG251</f>
        <v>29670000</v>
      </c>
      <c r="AI251" s="419"/>
      <c r="AJ251" s="422">
        <f t="shared" ref="AJ251" si="851">AH251+AI251</f>
        <v>29670000</v>
      </c>
      <c r="AK251" s="419"/>
      <c r="AL251" s="422">
        <f t="shared" ref="AL251" si="852">AJ251+AK251</f>
        <v>29670000</v>
      </c>
    </row>
    <row r="252" spans="1:38" s="439" customFormat="1" ht="18" hidden="1" customHeight="1" x14ac:dyDescent="0.2">
      <c r="A252" s="403" t="s">
        <v>694</v>
      </c>
      <c r="B252" s="402"/>
      <c r="C252" s="402"/>
      <c r="D252" s="402"/>
      <c r="E252" s="402"/>
      <c r="F252" s="402"/>
      <c r="G252" s="402"/>
      <c r="H252" s="402">
        <f t="shared" ref="H252:AC252" si="853">SUM(H253:H260)</f>
        <v>0</v>
      </c>
      <c r="I252" s="402">
        <f t="shared" si="853"/>
        <v>0</v>
      </c>
      <c r="J252" s="402">
        <f t="shared" si="853"/>
        <v>0</v>
      </c>
      <c r="K252" s="402">
        <f t="shared" ref="K252:L252" si="854">SUM(K253:K260)</f>
        <v>0</v>
      </c>
      <c r="L252" s="402">
        <f t="shared" si="854"/>
        <v>0</v>
      </c>
      <c r="M252" s="402">
        <f t="shared" ref="M252:N252" si="855">SUM(M253:M260)</f>
        <v>0</v>
      </c>
      <c r="N252" s="402">
        <f t="shared" si="855"/>
        <v>0</v>
      </c>
      <c r="O252" s="402"/>
      <c r="P252" s="402">
        <f t="shared" ref="P252:R252" si="856">SUM(P253:P260)</f>
        <v>0</v>
      </c>
      <c r="Q252" s="402"/>
      <c r="R252" s="402">
        <f t="shared" si="856"/>
        <v>0</v>
      </c>
      <c r="S252" s="402">
        <f t="shared" si="853"/>
        <v>0</v>
      </c>
      <c r="T252" s="402">
        <f t="shared" si="853"/>
        <v>0</v>
      </c>
      <c r="U252" s="402">
        <f t="shared" si="853"/>
        <v>0</v>
      </c>
      <c r="V252" s="402">
        <f t="shared" ref="V252:W252" si="857">SUM(V253:V260)</f>
        <v>0</v>
      </c>
      <c r="W252" s="402">
        <f t="shared" si="857"/>
        <v>0</v>
      </c>
      <c r="X252" s="402">
        <f t="shared" ref="X252:Y252" si="858">SUM(X253:X260)</f>
        <v>0</v>
      </c>
      <c r="Y252" s="402">
        <f t="shared" si="858"/>
        <v>0</v>
      </c>
      <c r="Z252" s="402">
        <f t="shared" ref="Z252:AA252" si="859">SUM(Z253:Z260)</f>
        <v>0</v>
      </c>
      <c r="AA252" s="402">
        <f t="shared" si="859"/>
        <v>0</v>
      </c>
      <c r="AB252" s="402">
        <f t="shared" si="853"/>
        <v>8010000</v>
      </c>
      <c r="AC252" s="402">
        <f t="shared" si="853"/>
        <v>0</v>
      </c>
      <c r="AD252" s="402">
        <f>SUM(AD253:AD260)</f>
        <v>8010000</v>
      </c>
      <c r="AE252" s="402">
        <f t="shared" ref="AE252:AF252" si="860">SUM(AE253:AE260)</f>
        <v>0</v>
      </c>
      <c r="AF252" s="402">
        <f t="shared" si="860"/>
        <v>8010000</v>
      </c>
      <c r="AG252" s="402">
        <f t="shared" ref="AG252:AH252" si="861">SUM(AG253:AG260)</f>
        <v>0</v>
      </c>
      <c r="AH252" s="402">
        <f t="shared" si="861"/>
        <v>8010000</v>
      </c>
      <c r="AI252" s="402">
        <f t="shared" ref="AI252:AJ252" si="862">SUM(AI253:AI260)</f>
        <v>0</v>
      </c>
      <c r="AJ252" s="402">
        <f t="shared" si="862"/>
        <v>8010000</v>
      </c>
      <c r="AK252" s="402">
        <f t="shared" ref="AK252:AL252" si="863">SUM(AK253:AK260)</f>
        <v>0</v>
      </c>
      <c r="AL252" s="402">
        <f t="shared" si="863"/>
        <v>8010000</v>
      </c>
    </row>
    <row r="253" spans="1:38" s="389" customFormat="1" ht="35.25" hidden="1" customHeight="1" x14ac:dyDescent="0.2">
      <c r="A253" s="397" t="s">
        <v>722</v>
      </c>
      <c r="B253" s="419"/>
      <c r="C253" s="419"/>
      <c r="D253" s="419"/>
      <c r="E253" s="419"/>
      <c r="F253" s="419"/>
      <c r="G253" s="419"/>
      <c r="H253" s="398"/>
      <c r="I253" s="419"/>
      <c r="J253" s="422">
        <f t="shared" si="578"/>
        <v>0</v>
      </c>
      <c r="K253" s="419"/>
      <c r="L253" s="422">
        <f t="shared" ref="L253:L259" si="864">J253+K253</f>
        <v>0</v>
      </c>
      <c r="M253" s="419"/>
      <c r="N253" s="422">
        <f t="shared" ref="N253:N259" si="865">L253+M253</f>
        <v>0</v>
      </c>
      <c r="O253" s="419"/>
      <c r="P253" s="422">
        <f t="shared" si="828"/>
        <v>0</v>
      </c>
      <c r="Q253" s="419"/>
      <c r="R253" s="422">
        <f t="shared" ref="R253:R260" si="866">P253+Q253</f>
        <v>0</v>
      </c>
      <c r="S253" s="419"/>
      <c r="T253" s="419"/>
      <c r="U253" s="422">
        <f t="shared" si="835"/>
        <v>0</v>
      </c>
      <c r="V253" s="419"/>
      <c r="W253" s="422">
        <f t="shared" ref="W253:W259" si="867">U253+V253</f>
        <v>0</v>
      </c>
      <c r="X253" s="419"/>
      <c r="Y253" s="422">
        <f t="shared" ref="Y253:Y259" si="868">W253+X253</f>
        <v>0</v>
      </c>
      <c r="Z253" s="419"/>
      <c r="AA253" s="422">
        <f t="shared" ref="AA253:AA259" si="869">Y253+Z253</f>
        <v>0</v>
      </c>
      <c r="AB253" s="398">
        <v>3600000</v>
      </c>
      <c r="AC253" s="398"/>
      <c r="AD253" s="398">
        <f>AB253+AC253</f>
        <v>3600000</v>
      </c>
      <c r="AE253" s="419">
        <v>-1620000</v>
      </c>
      <c r="AF253" s="422">
        <f t="shared" si="839"/>
        <v>1980000</v>
      </c>
      <c r="AG253" s="419"/>
      <c r="AH253" s="422">
        <f t="shared" ref="AH253:AH260" si="870">AF253+AG253</f>
        <v>1980000</v>
      </c>
      <c r="AI253" s="419"/>
      <c r="AJ253" s="422">
        <f t="shared" ref="AJ253:AJ260" si="871">AH253+AI253</f>
        <v>1980000</v>
      </c>
      <c r="AK253" s="419"/>
      <c r="AL253" s="422">
        <f t="shared" ref="AL253:AL260" si="872">AJ253+AK253</f>
        <v>1980000</v>
      </c>
    </row>
    <row r="254" spans="1:38" s="389" customFormat="1" ht="52.7" hidden="1" customHeight="1" x14ac:dyDescent="0.2">
      <c r="A254" s="397" t="s">
        <v>723</v>
      </c>
      <c r="B254" s="419"/>
      <c r="C254" s="419"/>
      <c r="D254" s="419"/>
      <c r="E254" s="419"/>
      <c r="F254" s="419"/>
      <c r="G254" s="419"/>
      <c r="H254" s="398"/>
      <c r="I254" s="419"/>
      <c r="J254" s="422">
        <f t="shared" ref="J254:J320" si="873">H254+I254</f>
        <v>0</v>
      </c>
      <c r="K254" s="419"/>
      <c r="L254" s="422">
        <f t="shared" si="864"/>
        <v>0</v>
      </c>
      <c r="M254" s="419"/>
      <c r="N254" s="422">
        <f t="shared" si="865"/>
        <v>0</v>
      </c>
      <c r="O254" s="419"/>
      <c r="P254" s="422">
        <f t="shared" si="828"/>
        <v>0</v>
      </c>
      <c r="Q254" s="419"/>
      <c r="R254" s="422">
        <f t="shared" si="866"/>
        <v>0</v>
      </c>
      <c r="S254" s="419"/>
      <c r="T254" s="419"/>
      <c r="U254" s="422">
        <f t="shared" si="835"/>
        <v>0</v>
      </c>
      <c r="V254" s="419"/>
      <c r="W254" s="422">
        <f t="shared" si="867"/>
        <v>0</v>
      </c>
      <c r="X254" s="419"/>
      <c r="Y254" s="422">
        <f t="shared" si="868"/>
        <v>0</v>
      </c>
      <c r="Z254" s="419"/>
      <c r="AA254" s="422">
        <f t="shared" si="869"/>
        <v>0</v>
      </c>
      <c r="AB254" s="398">
        <v>630000</v>
      </c>
      <c r="AC254" s="398"/>
      <c r="AD254" s="398">
        <f>AB254+AC254</f>
        <v>630000</v>
      </c>
      <c r="AE254" s="419">
        <v>-630000</v>
      </c>
      <c r="AF254" s="422">
        <f t="shared" si="839"/>
        <v>0</v>
      </c>
      <c r="AG254" s="419"/>
      <c r="AH254" s="422">
        <f t="shared" si="870"/>
        <v>0</v>
      </c>
      <c r="AI254" s="419"/>
      <c r="AJ254" s="422">
        <f t="shared" si="871"/>
        <v>0</v>
      </c>
      <c r="AK254" s="419"/>
      <c r="AL254" s="422">
        <f t="shared" si="872"/>
        <v>0</v>
      </c>
    </row>
    <row r="255" spans="1:38" s="389" customFormat="1" ht="48" hidden="1" customHeight="1" x14ac:dyDescent="0.2">
      <c r="A255" s="397" t="s">
        <v>724</v>
      </c>
      <c r="B255" s="419"/>
      <c r="C255" s="419"/>
      <c r="D255" s="419"/>
      <c r="E255" s="419"/>
      <c r="F255" s="419"/>
      <c r="G255" s="419"/>
      <c r="H255" s="398"/>
      <c r="I255" s="419"/>
      <c r="J255" s="422">
        <f t="shared" si="873"/>
        <v>0</v>
      </c>
      <c r="K255" s="419"/>
      <c r="L255" s="422">
        <f t="shared" si="864"/>
        <v>0</v>
      </c>
      <c r="M255" s="419"/>
      <c r="N255" s="422">
        <f t="shared" si="865"/>
        <v>0</v>
      </c>
      <c r="O255" s="419"/>
      <c r="P255" s="422">
        <f t="shared" si="828"/>
        <v>0</v>
      </c>
      <c r="Q255" s="419"/>
      <c r="R255" s="422">
        <f t="shared" si="866"/>
        <v>0</v>
      </c>
      <c r="S255" s="419"/>
      <c r="T255" s="419"/>
      <c r="U255" s="422">
        <f t="shared" si="835"/>
        <v>0</v>
      </c>
      <c r="V255" s="419"/>
      <c r="W255" s="422">
        <f t="shared" si="867"/>
        <v>0</v>
      </c>
      <c r="X255" s="419"/>
      <c r="Y255" s="422">
        <f t="shared" si="868"/>
        <v>0</v>
      </c>
      <c r="Z255" s="419"/>
      <c r="AA255" s="422">
        <f t="shared" si="869"/>
        <v>0</v>
      </c>
      <c r="AB255" s="398">
        <v>630000</v>
      </c>
      <c r="AC255" s="398"/>
      <c r="AD255" s="398">
        <f t="shared" ref="AD255:AD257" si="874">AB255+AC255</f>
        <v>630000</v>
      </c>
      <c r="AE255" s="419">
        <v>-630000</v>
      </c>
      <c r="AF255" s="422">
        <f t="shared" si="839"/>
        <v>0</v>
      </c>
      <c r="AG255" s="419"/>
      <c r="AH255" s="422">
        <f t="shared" si="870"/>
        <v>0</v>
      </c>
      <c r="AI255" s="419"/>
      <c r="AJ255" s="422">
        <f t="shared" si="871"/>
        <v>0</v>
      </c>
      <c r="AK255" s="419"/>
      <c r="AL255" s="422">
        <f t="shared" si="872"/>
        <v>0</v>
      </c>
    </row>
    <row r="256" spans="1:38" s="389" customFormat="1" ht="45.75" hidden="1" customHeight="1" x14ac:dyDescent="0.2">
      <c r="A256" s="397" t="s">
        <v>725</v>
      </c>
      <c r="B256" s="419"/>
      <c r="C256" s="419"/>
      <c r="D256" s="419"/>
      <c r="E256" s="419"/>
      <c r="F256" s="419"/>
      <c r="G256" s="419"/>
      <c r="H256" s="398"/>
      <c r="I256" s="419"/>
      <c r="J256" s="422">
        <f t="shared" si="873"/>
        <v>0</v>
      </c>
      <c r="K256" s="419"/>
      <c r="L256" s="422">
        <f t="shared" si="864"/>
        <v>0</v>
      </c>
      <c r="M256" s="419"/>
      <c r="N256" s="422">
        <f t="shared" si="865"/>
        <v>0</v>
      </c>
      <c r="O256" s="419"/>
      <c r="P256" s="422">
        <f t="shared" si="828"/>
        <v>0</v>
      </c>
      <c r="Q256" s="419"/>
      <c r="R256" s="422">
        <f t="shared" si="866"/>
        <v>0</v>
      </c>
      <c r="S256" s="419"/>
      <c r="T256" s="419"/>
      <c r="U256" s="422">
        <f t="shared" si="835"/>
        <v>0</v>
      </c>
      <c r="V256" s="419"/>
      <c r="W256" s="422">
        <f t="shared" si="867"/>
        <v>0</v>
      </c>
      <c r="X256" s="419"/>
      <c r="Y256" s="422">
        <f t="shared" si="868"/>
        <v>0</v>
      </c>
      <c r="Z256" s="419"/>
      <c r="AA256" s="422">
        <f t="shared" si="869"/>
        <v>0</v>
      </c>
      <c r="AB256" s="398">
        <v>1080000</v>
      </c>
      <c r="AC256" s="398"/>
      <c r="AD256" s="398">
        <f t="shared" si="874"/>
        <v>1080000</v>
      </c>
      <c r="AE256" s="419">
        <v>990000</v>
      </c>
      <c r="AF256" s="422">
        <f t="shared" si="839"/>
        <v>2070000</v>
      </c>
      <c r="AG256" s="419"/>
      <c r="AH256" s="422">
        <f t="shared" si="870"/>
        <v>2070000</v>
      </c>
      <c r="AI256" s="419"/>
      <c r="AJ256" s="422">
        <f t="shared" si="871"/>
        <v>2070000</v>
      </c>
      <c r="AK256" s="419"/>
      <c r="AL256" s="422">
        <f t="shared" si="872"/>
        <v>2070000</v>
      </c>
    </row>
    <row r="257" spans="1:38" s="389" customFormat="1" ht="48" hidden="1" customHeight="1" x14ac:dyDescent="0.2">
      <c r="A257" s="397" t="s">
        <v>726</v>
      </c>
      <c r="B257" s="419"/>
      <c r="C257" s="419"/>
      <c r="D257" s="419"/>
      <c r="E257" s="419"/>
      <c r="F257" s="419"/>
      <c r="G257" s="419"/>
      <c r="H257" s="398"/>
      <c r="I257" s="419"/>
      <c r="J257" s="422">
        <f t="shared" si="873"/>
        <v>0</v>
      </c>
      <c r="K257" s="419"/>
      <c r="L257" s="422">
        <f t="shared" si="864"/>
        <v>0</v>
      </c>
      <c r="M257" s="419"/>
      <c r="N257" s="422">
        <f t="shared" si="865"/>
        <v>0</v>
      </c>
      <c r="O257" s="419"/>
      <c r="P257" s="422">
        <f t="shared" si="828"/>
        <v>0</v>
      </c>
      <c r="Q257" s="419"/>
      <c r="R257" s="422">
        <f t="shared" si="866"/>
        <v>0</v>
      </c>
      <c r="S257" s="419"/>
      <c r="T257" s="419"/>
      <c r="U257" s="422">
        <f t="shared" si="835"/>
        <v>0</v>
      </c>
      <c r="V257" s="419"/>
      <c r="W257" s="422">
        <f t="shared" si="867"/>
        <v>0</v>
      </c>
      <c r="X257" s="419"/>
      <c r="Y257" s="422">
        <f t="shared" si="868"/>
        <v>0</v>
      </c>
      <c r="Z257" s="419"/>
      <c r="AA257" s="422">
        <f t="shared" si="869"/>
        <v>0</v>
      </c>
      <c r="AB257" s="398">
        <v>630000</v>
      </c>
      <c r="AC257" s="398"/>
      <c r="AD257" s="398">
        <f t="shared" si="874"/>
        <v>630000</v>
      </c>
      <c r="AE257" s="419">
        <v>-630000</v>
      </c>
      <c r="AF257" s="422">
        <f t="shared" si="839"/>
        <v>0</v>
      </c>
      <c r="AG257" s="419"/>
      <c r="AH257" s="422">
        <f t="shared" si="870"/>
        <v>0</v>
      </c>
      <c r="AI257" s="419"/>
      <c r="AJ257" s="422">
        <f t="shared" si="871"/>
        <v>0</v>
      </c>
      <c r="AK257" s="419"/>
      <c r="AL257" s="422">
        <f t="shared" si="872"/>
        <v>0</v>
      </c>
    </row>
    <row r="258" spans="1:38" s="389" customFormat="1" ht="53.25" hidden="1" customHeight="1" x14ac:dyDescent="0.2">
      <c r="A258" s="397" t="s">
        <v>727</v>
      </c>
      <c r="B258" s="398"/>
      <c r="C258" s="398"/>
      <c r="D258" s="398"/>
      <c r="E258" s="398"/>
      <c r="F258" s="398"/>
      <c r="G258" s="398"/>
      <c r="H258" s="398"/>
      <c r="I258" s="398"/>
      <c r="J258" s="422">
        <f t="shared" si="873"/>
        <v>0</v>
      </c>
      <c r="K258" s="398"/>
      <c r="L258" s="422">
        <f t="shared" si="864"/>
        <v>0</v>
      </c>
      <c r="M258" s="398"/>
      <c r="N258" s="422">
        <f t="shared" si="865"/>
        <v>0</v>
      </c>
      <c r="O258" s="398"/>
      <c r="P258" s="422">
        <f t="shared" si="828"/>
        <v>0</v>
      </c>
      <c r="Q258" s="398"/>
      <c r="R258" s="422">
        <f t="shared" si="866"/>
        <v>0</v>
      </c>
      <c r="S258" s="398"/>
      <c r="T258" s="398"/>
      <c r="U258" s="422">
        <f t="shared" si="835"/>
        <v>0</v>
      </c>
      <c r="V258" s="398"/>
      <c r="W258" s="422">
        <f t="shared" si="867"/>
        <v>0</v>
      </c>
      <c r="X258" s="398"/>
      <c r="Y258" s="422">
        <f t="shared" si="868"/>
        <v>0</v>
      </c>
      <c r="Z258" s="398"/>
      <c r="AA258" s="422">
        <f t="shared" si="869"/>
        <v>0</v>
      </c>
      <c r="AB258" s="398">
        <v>810000</v>
      </c>
      <c r="AC258" s="398"/>
      <c r="AD258" s="398">
        <f>AB258+AC258</f>
        <v>810000</v>
      </c>
      <c r="AE258" s="398">
        <v>-810000</v>
      </c>
      <c r="AF258" s="422">
        <f t="shared" si="839"/>
        <v>0</v>
      </c>
      <c r="AG258" s="398"/>
      <c r="AH258" s="422">
        <f t="shared" si="870"/>
        <v>0</v>
      </c>
      <c r="AI258" s="398"/>
      <c r="AJ258" s="422">
        <f t="shared" si="871"/>
        <v>0</v>
      </c>
      <c r="AK258" s="398"/>
      <c r="AL258" s="422">
        <f t="shared" si="872"/>
        <v>0</v>
      </c>
    </row>
    <row r="259" spans="1:38" s="389" customFormat="1" ht="49.5" hidden="1" customHeight="1" x14ac:dyDescent="0.2">
      <c r="A259" s="397" t="s">
        <v>728</v>
      </c>
      <c r="B259" s="398"/>
      <c r="C259" s="398"/>
      <c r="D259" s="398"/>
      <c r="E259" s="398"/>
      <c r="F259" s="398"/>
      <c r="G259" s="398"/>
      <c r="H259" s="398"/>
      <c r="I259" s="398"/>
      <c r="J259" s="422">
        <f t="shared" si="873"/>
        <v>0</v>
      </c>
      <c r="K259" s="398"/>
      <c r="L259" s="422">
        <f t="shared" si="864"/>
        <v>0</v>
      </c>
      <c r="M259" s="398"/>
      <c r="N259" s="422">
        <f t="shared" si="865"/>
        <v>0</v>
      </c>
      <c r="O259" s="398"/>
      <c r="P259" s="422">
        <f t="shared" si="828"/>
        <v>0</v>
      </c>
      <c r="Q259" s="398"/>
      <c r="R259" s="422">
        <f t="shared" si="866"/>
        <v>0</v>
      </c>
      <c r="S259" s="398"/>
      <c r="T259" s="398"/>
      <c r="U259" s="422">
        <f t="shared" si="835"/>
        <v>0</v>
      </c>
      <c r="V259" s="398"/>
      <c r="W259" s="422">
        <f t="shared" si="867"/>
        <v>0</v>
      </c>
      <c r="X259" s="398"/>
      <c r="Y259" s="422">
        <f t="shared" si="868"/>
        <v>0</v>
      </c>
      <c r="Z259" s="398"/>
      <c r="AA259" s="422">
        <f t="shared" si="869"/>
        <v>0</v>
      </c>
      <c r="AB259" s="398">
        <v>630000</v>
      </c>
      <c r="AC259" s="398"/>
      <c r="AD259" s="398">
        <f>AB259+AC259</f>
        <v>630000</v>
      </c>
      <c r="AE259" s="398">
        <v>1350000</v>
      </c>
      <c r="AF259" s="422">
        <f t="shared" si="839"/>
        <v>1980000</v>
      </c>
      <c r="AG259" s="398"/>
      <c r="AH259" s="422">
        <f t="shared" si="870"/>
        <v>1980000</v>
      </c>
      <c r="AI259" s="398"/>
      <c r="AJ259" s="422">
        <f t="shared" si="871"/>
        <v>1980000</v>
      </c>
      <c r="AK259" s="398"/>
      <c r="AL259" s="422">
        <f t="shared" si="872"/>
        <v>1980000</v>
      </c>
    </row>
    <row r="260" spans="1:38" s="389" customFormat="1" ht="33" hidden="1" customHeight="1" x14ac:dyDescent="0.2">
      <c r="A260" s="397" t="s">
        <v>892</v>
      </c>
      <c r="B260" s="398"/>
      <c r="C260" s="398"/>
      <c r="D260" s="398"/>
      <c r="E260" s="398"/>
      <c r="F260" s="398"/>
      <c r="G260" s="398"/>
      <c r="H260" s="398"/>
      <c r="I260" s="398"/>
      <c r="J260" s="422"/>
      <c r="K260" s="398"/>
      <c r="L260" s="422"/>
      <c r="M260" s="398"/>
      <c r="N260" s="422"/>
      <c r="O260" s="398"/>
      <c r="P260" s="422">
        <f t="shared" si="828"/>
        <v>0</v>
      </c>
      <c r="Q260" s="398"/>
      <c r="R260" s="422">
        <f t="shared" si="866"/>
        <v>0</v>
      </c>
      <c r="S260" s="398"/>
      <c r="T260" s="398"/>
      <c r="U260" s="422"/>
      <c r="V260" s="398"/>
      <c r="W260" s="422"/>
      <c r="X260" s="398"/>
      <c r="Y260" s="422"/>
      <c r="Z260" s="398"/>
      <c r="AA260" s="422"/>
      <c r="AB260" s="398"/>
      <c r="AC260" s="398"/>
      <c r="AD260" s="398">
        <f>AB260+AC260</f>
        <v>0</v>
      </c>
      <c r="AE260" s="398">
        <v>1980000</v>
      </c>
      <c r="AF260" s="422">
        <f t="shared" si="839"/>
        <v>1980000</v>
      </c>
      <c r="AG260" s="398"/>
      <c r="AH260" s="422">
        <f t="shared" si="870"/>
        <v>1980000</v>
      </c>
      <c r="AI260" s="398"/>
      <c r="AJ260" s="422">
        <f t="shared" si="871"/>
        <v>1980000</v>
      </c>
      <c r="AK260" s="398"/>
      <c r="AL260" s="422">
        <f t="shared" si="872"/>
        <v>1980000</v>
      </c>
    </row>
    <row r="261" spans="1:38" s="439" customFormat="1" ht="21.95" hidden="1" customHeight="1" x14ac:dyDescent="0.2">
      <c r="A261" s="404" t="s">
        <v>457</v>
      </c>
      <c r="B261" s="402"/>
      <c r="C261" s="402"/>
      <c r="D261" s="402"/>
      <c r="E261" s="402">
        <f>E262</f>
        <v>8847900</v>
      </c>
      <c r="F261" s="402"/>
      <c r="G261" s="402"/>
      <c r="H261" s="402">
        <f t="shared" ref="H261" si="875">H262</f>
        <v>0</v>
      </c>
      <c r="I261" s="402">
        <f t="shared" ref="I261:M261" si="876">I262</f>
        <v>0</v>
      </c>
      <c r="J261" s="402">
        <f t="shared" ref="J261:R261" si="877">J262</f>
        <v>0</v>
      </c>
      <c r="K261" s="402">
        <f t="shared" si="876"/>
        <v>0</v>
      </c>
      <c r="L261" s="402">
        <f t="shared" si="877"/>
        <v>0</v>
      </c>
      <c r="M261" s="402">
        <f t="shared" si="876"/>
        <v>0</v>
      </c>
      <c r="N261" s="402">
        <f t="shared" si="877"/>
        <v>0</v>
      </c>
      <c r="O261" s="402"/>
      <c r="P261" s="402">
        <f t="shared" si="877"/>
        <v>0</v>
      </c>
      <c r="Q261" s="402"/>
      <c r="R261" s="402">
        <f t="shared" si="877"/>
        <v>0</v>
      </c>
      <c r="S261" s="402">
        <f t="shared" ref="S261" si="878">S262</f>
        <v>8847900</v>
      </c>
      <c r="T261" s="402">
        <f t="shared" ref="T261:AL261" si="879">T262</f>
        <v>0</v>
      </c>
      <c r="U261" s="402">
        <f t="shared" si="879"/>
        <v>8847900</v>
      </c>
      <c r="V261" s="402">
        <f t="shared" si="879"/>
        <v>0</v>
      </c>
      <c r="W261" s="402">
        <f t="shared" si="879"/>
        <v>8847900</v>
      </c>
      <c r="X261" s="402">
        <f t="shared" si="879"/>
        <v>0</v>
      </c>
      <c r="Y261" s="402">
        <f t="shared" si="879"/>
        <v>8847900</v>
      </c>
      <c r="Z261" s="402">
        <f t="shared" si="879"/>
        <v>0</v>
      </c>
      <c r="AA261" s="402">
        <f t="shared" si="879"/>
        <v>8847900</v>
      </c>
      <c r="AB261" s="402">
        <f t="shared" si="879"/>
        <v>0</v>
      </c>
      <c r="AC261" s="402">
        <f t="shared" si="879"/>
        <v>0</v>
      </c>
      <c r="AD261" s="402">
        <f t="shared" si="879"/>
        <v>0</v>
      </c>
      <c r="AE261" s="402">
        <f t="shared" si="879"/>
        <v>0</v>
      </c>
      <c r="AF261" s="402">
        <f t="shared" si="879"/>
        <v>0</v>
      </c>
      <c r="AG261" s="402">
        <f t="shared" si="879"/>
        <v>0</v>
      </c>
      <c r="AH261" s="402">
        <f t="shared" si="879"/>
        <v>0</v>
      </c>
      <c r="AI261" s="402">
        <f t="shared" si="879"/>
        <v>0</v>
      </c>
      <c r="AJ261" s="402">
        <f t="shared" si="879"/>
        <v>0</v>
      </c>
      <c r="AK261" s="402">
        <f t="shared" si="879"/>
        <v>0</v>
      </c>
      <c r="AL261" s="402">
        <f t="shared" si="879"/>
        <v>0</v>
      </c>
    </row>
    <row r="262" spans="1:38" s="389" customFormat="1" ht="36" hidden="1" customHeight="1" x14ac:dyDescent="0.2">
      <c r="A262" s="405" t="s">
        <v>758</v>
      </c>
      <c r="B262" s="398"/>
      <c r="C262" s="398"/>
      <c r="D262" s="398"/>
      <c r="E262" s="421">
        <v>8847900</v>
      </c>
      <c r="F262" s="421"/>
      <c r="G262" s="421"/>
      <c r="H262" s="398"/>
      <c r="I262" s="421"/>
      <c r="J262" s="422">
        <f t="shared" si="873"/>
        <v>0</v>
      </c>
      <c r="K262" s="421"/>
      <c r="L262" s="422">
        <f t="shared" ref="L262" si="880">J262+K262</f>
        <v>0</v>
      </c>
      <c r="M262" s="421"/>
      <c r="N262" s="422">
        <f>L262+M262</f>
        <v>0</v>
      </c>
      <c r="O262" s="421"/>
      <c r="P262" s="422">
        <f t="shared" si="828"/>
        <v>0</v>
      </c>
      <c r="Q262" s="421"/>
      <c r="R262" s="422">
        <f t="shared" ref="R262" si="881">P262+Q262</f>
        <v>0</v>
      </c>
      <c r="S262" s="421">
        <f>E262+F262</f>
        <v>8847900</v>
      </c>
      <c r="T262" s="421"/>
      <c r="U262" s="422">
        <f t="shared" si="835"/>
        <v>8847900</v>
      </c>
      <c r="V262" s="421"/>
      <c r="W262" s="422">
        <f t="shared" ref="W262" si="882">U262+V262</f>
        <v>8847900</v>
      </c>
      <c r="X262" s="421"/>
      <c r="Y262" s="422">
        <f t="shared" ref="Y262" si="883">W262+X262</f>
        <v>8847900</v>
      </c>
      <c r="Z262" s="421"/>
      <c r="AA262" s="422">
        <f t="shared" ref="AA262" si="884">Y262+Z262</f>
        <v>8847900</v>
      </c>
      <c r="AB262" s="398"/>
      <c r="AC262" s="398"/>
      <c r="AD262" s="398"/>
      <c r="AE262" s="421"/>
      <c r="AF262" s="422">
        <f t="shared" si="839"/>
        <v>0</v>
      </c>
      <c r="AG262" s="421"/>
      <c r="AH262" s="422">
        <f t="shared" ref="AH262" si="885">AF262+AG262</f>
        <v>0</v>
      </c>
      <c r="AI262" s="421"/>
      <c r="AJ262" s="422">
        <f t="shared" ref="AJ262" si="886">AH262+AI262</f>
        <v>0</v>
      </c>
      <c r="AK262" s="421"/>
      <c r="AL262" s="422">
        <f t="shared" ref="AL262" si="887">AJ262+AK262</f>
        <v>0</v>
      </c>
    </row>
    <row r="263" spans="1:38" s="439" customFormat="1" ht="21" hidden="1" customHeight="1" x14ac:dyDescent="0.2">
      <c r="A263" s="403" t="s">
        <v>679</v>
      </c>
      <c r="B263" s="402">
        <f>B264</f>
        <v>6017400</v>
      </c>
      <c r="C263" s="402">
        <f>C264</f>
        <v>0</v>
      </c>
      <c r="D263" s="402">
        <f>D264</f>
        <v>6017400</v>
      </c>
      <c r="E263" s="402">
        <f t="shared" ref="E263:AL263" si="888">E264</f>
        <v>0</v>
      </c>
      <c r="F263" s="402">
        <f t="shared" si="888"/>
        <v>0</v>
      </c>
      <c r="G263" s="402">
        <f t="shared" si="888"/>
        <v>0</v>
      </c>
      <c r="H263" s="402">
        <f t="shared" si="888"/>
        <v>6017400</v>
      </c>
      <c r="I263" s="402">
        <f t="shared" si="888"/>
        <v>1755700</v>
      </c>
      <c r="J263" s="402">
        <f t="shared" si="888"/>
        <v>7773100</v>
      </c>
      <c r="K263" s="402">
        <f t="shared" si="888"/>
        <v>0</v>
      </c>
      <c r="L263" s="402">
        <f t="shared" si="888"/>
        <v>7773100</v>
      </c>
      <c r="M263" s="402">
        <f t="shared" si="888"/>
        <v>0</v>
      </c>
      <c r="N263" s="402">
        <f t="shared" si="888"/>
        <v>7773100</v>
      </c>
      <c r="O263" s="402"/>
      <c r="P263" s="402">
        <f t="shared" si="888"/>
        <v>7773100</v>
      </c>
      <c r="Q263" s="402">
        <f t="shared" si="888"/>
        <v>0</v>
      </c>
      <c r="R263" s="402">
        <f t="shared" si="888"/>
        <v>7773100</v>
      </c>
      <c r="S263" s="402">
        <f t="shared" si="888"/>
        <v>0</v>
      </c>
      <c r="T263" s="402">
        <f t="shared" si="888"/>
        <v>0</v>
      </c>
      <c r="U263" s="402">
        <f t="shared" si="888"/>
        <v>0</v>
      </c>
      <c r="V263" s="402">
        <f t="shared" si="888"/>
        <v>0</v>
      </c>
      <c r="W263" s="402">
        <f t="shared" si="888"/>
        <v>0</v>
      </c>
      <c r="X263" s="402">
        <f t="shared" si="888"/>
        <v>0</v>
      </c>
      <c r="Y263" s="402">
        <f t="shared" si="888"/>
        <v>0</v>
      </c>
      <c r="Z263" s="402">
        <f t="shared" si="888"/>
        <v>0</v>
      </c>
      <c r="AA263" s="402">
        <f t="shared" si="888"/>
        <v>0</v>
      </c>
      <c r="AB263" s="402">
        <f t="shared" si="888"/>
        <v>0</v>
      </c>
      <c r="AC263" s="402">
        <f t="shared" si="888"/>
        <v>0</v>
      </c>
      <c r="AD263" s="402">
        <f t="shared" si="888"/>
        <v>0</v>
      </c>
      <c r="AE263" s="402">
        <f t="shared" si="888"/>
        <v>0</v>
      </c>
      <c r="AF263" s="402">
        <f t="shared" si="888"/>
        <v>0</v>
      </c>
      <c r="AG263" s="402">
        <f t="shared" si="888"/>
        <v>0</v>
      </c>
      <c r="AH263" s="402">
        <f t="shared" si="888"/>
        <v>0</v>
      </c>
      <c r="AI263" s="402">
        <f t="shared" si="888"/>
        <v>0</v>
      </c>
      <c r="AJ263" s="402">
        <f t="shared" si="888"/>
        <v>0</v>
      </c>
      <c r="AK263" s="402">
        <f t="shared" si="888"/>
        <v>0</v>
      </c>
      <c r="AL263" s="402">
        <f t="shared" si="888"/>
        <v>0</v>
      </c>
    </row>
    <row r="264" spans="1:38" s="389" customFormat="1" ht="52.5" hidden="1" customHeight="1" x14ac:dyDescent="0.2">
      <c r="A264" s="405" t="s">
        <v>906</v>
      </c>
      <c r="B264" s="398">
        <v>6017400</v>
      </c>
      <c r="C264" s="398"/>
      <c r="D264" s="398">
        <f>B264+C264</f>
        <v>6017400</v>
      </c>
      <c r="E264" s="398"/>
      <c r="F264" s="398"/>
      <c r="G264" s="398"/>
      <c r="H264" s="398">
        <f t="shared" ref="H264:H274" si="889">D264+G264</f>
        <v>6017400</v>
      </c>
      <c r="I264" s="398">
        <v>1755700</v>
      </c>
      <c r="J264" s="422">
        <f t="shared" si="873"/>
        <v>7773100</v>
      </c>
      <c r="K264" s="398"/>
      <c r="L264" s="422">
        <f t="shared" ref="L264" si="890">J264+K264</f>
        <v>7773100</v>
      </c>
      <c r="M264" s="398"/>
      <c r="N264" s="422">
        <f>L264+M264</f>
        <v>7773100</v>
      </c>
      <c r="O264" s="398"/>
      <c r="P264" s="422">
        <f t="shared" si="828"/>
        <v>7773100</v>
      </c>
      <c r="Q264" s="398"/>
      <c r="R264" s="422">
        <f t="shared" ref="R264" si="891">P264+Q264</f>
        <v>7773100</v>
      </c>
      <c r="S264" s="398"/>
      <c r="T264" s="398"/>
      <c r="U264" s="422">
        <f t="shared" si="835"/>
        <v>0</v>
      </c>
      <c r="V264" s="398"/>
      <c r="W264" s="422">
        <f t="shared" ref="W264" si="892">U264+V264</f>
        <v>0</v>
      </c>
      <c r="X264" s="398"/>
      <c r="Y264" s="422">
        <f t="shared" ref="Y264" si="893">W264+X264</f>
        <v>0</v>
      </c>
      <c r="Z264" s="398"/>
      <c r="AA264" s="422">
        <f t="shared" ref="AA264" si="894">Y264+Z264</f>
        <v>0</v>
      </c>
      <c r="AB264" s="398"/>
      <c r="AC264" s="398"/>
      <c r="AD264" s="398"/>
      <c r="AE264" s="398"/>
      <c r="AF264" s="422">
        <f t="shared" si="839"/>
        <v>0</v>
      </c>
      <c r="AG264" s="398"/>
      <c r="AH264" s="422">
        <f t="shared" ref="AH264" si="895">AF264+AG264</f>
        <v>0</v>
      </c>
      <c r="AI264" s="398"/>
      <c r="AJ264" s="422">
        <f t="shared" ref="AJ264" si="896">AH264+AI264</f>
        <v>0</v>
      </c>
      <c r="AK264" s="398"/>
      <c r="AL264" s="422">
        <f t="shared" ref="AL264" si="897">AJ264+AK264</f>
        <v>0</v>
      </c>
    </row>
    <row r="265" spans="1:38" s="439" customFormat="1" ht="23.25" customHeight="1" x14ac:dyDescent="0.2">
      <c r="A265" s="403" t="s">
        <v>461</v>
      </c>
      <c r="B265" s="402">
        <f>B266+B267</f>
        <v>18904000</v>
      </c>
      <c r="C265" s="402">
        <f t="shared" ref="C265:D265" si="898">C266+C267</f>
        <v>-6000000</v>
      </c>
      <c r="D265" s="402">
        <f t="shared" si="898"/>
        <v>12904000</v>
      </c>
      <c r="E265" s="402">
        <f>E266+E267</f>
        <v>16000000</v>
      </c>
      <c r="F265" s="402"/>
      <c r="G265" s="402"/>
      <c r="H265" s="402">
        <f t="shared" ref="H265:J265" si="899">H266+H267</f>
        <v>12904000</v>
      </c>
      <c r="I265" s="402">
        <f t="shared" si="899"/>
        <v>-775900</v>
      </c>
      <c r="J265" s="402">
        <f t="shared" si="899"/>
        <v>12128100</v>
      </c>
      <c r="K265" s="402">
        <f t="shared" ref="K265" si="900">K266+K267</f>
        <v>0</v>
      </c>
      <c r="L265" s="402">
        <f>L266+L267+L268</f>
        <v>12128100</v>
      </c>
      <c r="M265" s="402">
        <f t="shared" ref="M265:N265" si="901">M266+M267+M268</f>
        <v>281748</v>
      </c>
      <c r="N265" s="402">
        <f t="shared" si="901"/>
        <v>12409848</v>
      </c>
      <c r="O265" s="402"/>
      <c r="P265" s="402">
        <f>P266+P267+P268+P269</f>
        <v>12409848</v>
      </c>
      <c r="Q265" s="402">
        <f t="shared" ref="Q265:S265" si="902">Q266+Q267+Q268+Q269</f>
        <v>-5328100</v>
      </c>
      <c r="R265" s="402">
        <f t="shared" si="902"/>
        <v>7081748</v>
      </c>
      <c r="S265" s="402">
        <f t="shared" si="902"/>
        <v>16000000</v>
      </c>
      <c r="T265" s="402">
        <f t="shared" ref="T265" si="903">T266+T267+T268+T269</f>
        <v>-16000000</v>
      </c>
      <c r="U265" s="402">
        <f t="shared" ref="U265:V265" si="904">U266+U267+U268+U269</f>
        <v>0</v>
      </c>
      <c r="V265" s="402">
        <f t="shared" si="904"/>
        <v>0</v>
      </c>
      <c r="W265" s="402">
        <f t="shared" ref="W265" si="905">W266+W267+W268+W269</f>
        <v>0</v>
      </c>
      <c r="X265" s="402">
        <f t="shared" ref="X265:Y265" si="906">X266+X267+X268+X269</f>
        <v>0</v>
      </c>
      <c r="Y265" s="402">
        <f t="shared" si="906"/>
        <v>0</v>
      </c>
      <c r="Z265" s="402">
        <f t="shared" ref="Z265" si="907">Z266+Z267+Z268+Z269</f>
        <v>0</v>
      </c>
      <c r="AA265" s="402">
        <f t="shared" ref="AA265:AB265" si="908">AA266+AA267+AA268+AA269</f>
        <v>0</v>
      </c>
      <c r="AB265" s="402">
        <f t="shared" si="908"/>
        <v>0</v>
      </c>
      <c r="AC265" s="402">
        <f t="shared" ref="AC265" si="909">AC266+AC267+AC268+AC269</f>
        <v>0</v>
      </c>
      <c r="AD265" s="402">
        <f t="shared" ref="AD265:AE265" si="910">AD266+AD267+AD268+AD269</f>
        <v>0</v>
      </c>
      <c r="AE265" s="402">
        <f t="shared" si="910"/>
        <v>0</v>
      </c>
      <c r="AF265" s="402">
        <f t="shared" ref="AF265" si="911">AF266+AF267+AF268+AF269</f>
        <v>0</v>
      </c>
      <c r="AG265" s="402">
        <f t="shared" ref="AG265:AH265" si="912">AG266+AG267+AG268+AG269</f>
        <v>0</v>
      </c>
      <c r="AH265" s="402">
        <f t="shared" si="912"/>
        <v>0</v>
      </c>
      <c r="AI265" s="402">
        <f t="shared" ref="AI265" si="913">AI266+AI267+AI268+AI269</f>
        <v>0</v>
      </c>
      <c r="AJ265" s="402">
        <f t="shared" ref="AJ265:AK265" si="914">AJ266+AJ267+AJ268+AJ269</f>
        <v>0</v>
      </c>
      <c r="AK265" s="402">
        <f t="shared" si="914"/>
        <v>0</v>
      </c>
      <c r="AL265" s="402">
        <f t="shared" ref="AL265" si="915">AL266+AL267+AL268+AL269</f>
        <v>0</v>
      </c>
    </row>
    <row r="266" spans="1:38" s="389" customFormat="1" ht="34.9" customHeight="1" x14ac:dyDescent="0.2">
      <c r="A266" s="405" t="s">
        <v>689</v>
      </c>
      <c r="B266" s="421">
        <v>11904000</v>
      </c>
      <c r="C266" s="421">
        <v>-4000000</v>
      </c>
      <c r="D266" s="421">
        <f>B266+C266</f>
        <v>7904000</v>
      </c>
      <c r="E266" s="398">
        <v>16000000</v>
      </c>
      <c r="F266" s="398"/>
      <c r="G266" s="398"/>
      <c r="H266" s="398">
        <f t="shared" si="889"/>
        <v>7904000</v>
      </c>
      <c r="I266" s="398">
        <v>-775900</v>
      </c>
      <c r="J266" s="422">
        <f t="shared" si="873"/>
        <v>7128100</v>
      </c>
      <c r="K266" s="398"/>
      <c r="L266" s="422">
        <f t="shared" ref="L266:L267" si="916">J266+K266</f>
        <v>7128100</v>
      </c>
      <c r="M266" s="398"/>
      <c r="N266" s="422">
        <f>L266+M266</f>
        <v>7128100</v>
      </c>
      <c r="O266" s="398"/>
      <c r="P266" s="422">
        <f t="shared" si="828"/>
        <v>7128100</v>
      </c>
      <c r="Q266" s="398">
        <v>-5528100</v>
      </c>
      <c r="R266" s="422">
        <f t="shared" ref="R266:R269" si="917">P266+Q266</f>
        <v>1600000</v>
      </c>
      <c r="S266" s="398">
        <f>E266+F266</f>
        <v>16000000</v>
      </c>
      <c r="T266" s="398">
        <v>-16000000</v>
      </c>
      <c r="U266" s="422">
        <f t="shared" si="835"/>
        <v>0</v>
      </c>
      <c r="V266" s="398"/>
      <c r="W266" s="422">
        <f t="shared" ref="W266:W267" si="918">U266+V266</f>
        <v>0</v>
      </c>
      <c r="X266" s="398"/>
      <c r="Y266" s="422"/>
      <c r="Z266" s="398"/>
      <c r="AA266" s="422"/>
      <c r="AB266" s="398"/>
      <c r="AC266" s="398"/>
      <c r="AD266" s="398"/>
      <c r="AE266" s="398"/>
      <c r="AF266" s="422"/>
      <c r="AG266" s="398"/>
      <c r="AH266" s="422"/>
      <c r="AI266" s="398"/>
      <c r="AJ266" s="422"/>
      <c r="AK266" s="398"/>
      <c r="AL266" s="422"/>
    </row>
    <row r="267" spans="1:38" s="389" customFormat="1" ht="35.450000000000003" customHeight="1" x14ac:dyDescent="0.2">
      <c r="A267" s="405" t="s">
        <v>688</v>
      </c>
      <c r="B267" s="421">
        <v>7000000</v>
      </c>
      <c r="C267" s="421">
        <v>-2000000</v>
      </c>
      <c r="D267" s="421">
        <f>B267+C267</f>
        <v>5000000</v>
      </c>
      <c r="E267" s="398"/>
      <c r="F267" s="398"/>
      <c r="G267" s="398"/>
      <c r="H267" s="398">
        <f t="shared" si="889"/>
        <v>5000000</v>
      </c>
      <c r="I267" s="398"/>
      <c r="J267" s="422">
        <f t="shared" si="873"/>
        <v>5000000</v>
      </c>
      <c r="K267" s="398"/>
      <c r="L267" s="422">
        <f t="shared" si="916"/>
        <v>5000000</v>
      </c>
      <c r="M267" s="398"/>
      <c r="N267" s="422">
        <f>L267+M267</f>
        <v>5000000</v>
      </c>
      <c r="O267" s="398"/>
      <c r="P267" s="422">
        <f t="shared" si="828"/>
        <v>5000000</v>
      </c>
      <c r="Q267" s="398">
        <v>-5000000</v>
      </c>
      <c r="R267" s="422"/>
      <c r="S267" s="398"/>
      <c r="T267" s="398"/>
      <c r="U267" s="422">
        <f t="shared" si="835"/>
        <v>0</v>
      </c>
      <c r="V267" s="398"/>
      <c r="W267" s="422">
        <f t="shared" si="918"/>
        <v>0</v>
      </c>
      <c r="X267" s="398"/>
      <c r="Y267" s="422"/>
      <c r="Z267" s="398"/>
      <c r="AA267" s="422"/>
      <c r="AB267" s="398"/>
      <c r="AC267" s="398"/>
      <c r="AD267" s="398"/>
      <c r="AE267" s="398"/>
      <c r="AF267" s="422"/>
      <c r="AG267" s="398"/>
      <c r="AH267" s="422"/>
      <c r="AI267" s="398"/>
      <c r="AJ267" s="422"/>
      <c r="AK267" s="398"/>
      <c r="AL267" s="422"/>
    </row>
    <row r="268" spans="1:38" s="389" customFormat="1" ht="34.5" hidden="1" customHeight="1" x14ac:dyDescent="0.2">
      <c r="A268" s="405" t="s">
        <v>973</v>
      </c>
      <c r="B268" s="421"/>
      <c r="C268" s="421"/>
      <c r="D268" s="421"/>
      <c r="E268" s="398"/>
      <c r="F268" s="398"/>
      <c r="G268" s="398"/>
      <c r="H268" s="398"/>
      <c r="I268" s="398"/>
      <c r="J268" s="422"/>
      <c r="K268" s="398"/>
      <c r="L268" s="422"/>
      <c r="M268" s="398">
        <v>281748</v>
      </c>
      <c r="N268" s="422">
        <f>L268+M268</f>
        <v>281748</v>
      </c>
      <c r="O268" s="398"/>
      <c r="P268" s="422">
        <f t="shared" si="828"/>
        <v>281748</v>
      </c>
      <c r="Q268" s="398"/>
      <c r="R268" s="422">
        <f t="shared" si="917"/>
        <v>281748</v>
      </c>
      <c r="S268" s="398"/>
      <c r="T268" s="398"/>
      <c r="U268" s="422"/>
      <c r="V268" s="398"/>
      <c r="W268" s="422"/>
      <c r="X268" s="398"/>
      <c r="Y268" s="422">
        <f t="shared" ref="Y266:Y268" si="919">W268+X268</f>
        <v>0</v>
      </c>
      <c r="Z268" s="398"/>
      <c r="AA268" s="422">
        <f t="shared" ref="AA266:AA268" si="920">Y268+Z268</f>
        <v>0</v>
      </c>
      <c r="AB268" s="398"/>
      <c r="AC268" s="398"/>
      <c r="AD268" s="398"/>
      <c r="AE268" s="398"/>
      <c r="AF268" s="422"/>
      <c r="AG268" s="398"/>
      <c r="AH268" s="422"/>
      <c r="AI268" s="398"/>
      <c r="AJ268" s="422">
        <f t="shared" ref="AJ266:AJ268" si="921">AH268+AI268</f>
        <v>0</v>
      </c>
      <c r="AK268" s="398"/>
      <c r="AL268" s="422">
        <f t="shared" ref="AL266:AL268" si="922">AJ268+AK268</f>
        <v>0</v>
      </c>
    </row>
    <row r="269" spans="1:38" s="389" customFormat="1" ht="69" customHeight="1" x14ac:dyDescent="0.2">
      <c r="A269" s="405" t="s">
        <v>988</v>
      </c>
      <c r="B269" s="421"/>
      <c r="C269" s="421"/>
      <c r="D269" s="421"/>
      <c r="E269" s="398"/>
      <c r="F269" s="398"/>
      <c r="G269" s="398"/>
      <c r="H269" s="398"/>
      <c r="I269" s="398"/>
      <c r="J269" s="422"/>
      <c r="K269" s="398"/>
      <c r="L269" s="422"/>
      <c r="M269" s="398"/>
      <c r="N269" s="422"/>
      <c r="O269" s="398"/>
      <c r="P269" s="422"/>
      <c r="Q269" s="398">
        <v>5200000</v>
      </c>
      <c r="R269" s="422">
        <f t="shared" si="917"/>
        <v>5200000</v>
      </c>
      <c r="S269" s="398"/>
      <c r="T269" s="398"/>
      <c r="U269" s="422"/>
      <c r="V269" s="398"/>
      <c r="W269" s="422"/>
      <c r="X269" s="398"/>
      <c r="Y269" s="422"/>
      <c r="Z269" s="398"/>
      <c r="AA269" s="422"/>
      <c r="AB269" s="398"/>
      <c r="AC269" s="398"/>
      <c r="AD269" s="398"/>
      <c r="AE269" s="398"/>
      <c r="AF269" s="422"/>
      <c r="AG269" s="398"/>
      <c r="AH269" s="422"/>
      <c r="AI269" s="398"/>
      <c r="AJ269" s="422"/>
      <c r="AK269" s="398"/>
      <c r="AL269" s="422"/>
    </row>
    <row r="270" spans="1:38" s="439" customFormat="1" ht="23.25" hidden="1" customHeight="1" x14ac:dyDescent="0.2">
      <c r="A270" s="403" t="s">
        <v>458</v>
      </c>
      <c r="B270" s="402">
        <f>B271+B272</f>
        <v>11904000</v>
      </c>
      <c r="C270" s="402">
        <f t="shared" ref="C270:D270" si="923">C271+C272</f>
        <v>2000000</v>
      </c>
      <c r="D270" s="402">
        <f t="shared" si="923"/>
        <v>13904000</v>
      </c>
      <c r="E270" s="402">
        <f>E271+E272</f>
        <v>16000000</v>
      </c>
      <c r="F270" s="402"/>
      <c r="G270" s="402"/>
      <c r="H270" s="402">
        <f t="shared" ref="H270:K270" si="924">H271+H272</f>
        <v>13904000</v>
      </c>
      <c r="I270" s="402">
        <f t="shared" si="924"/>
        <v>-451400</v>
      </c>
      <c r="J270" s="402">
        <f t="shared" si="924"/>
        <v>13452600</v>
      </c>
      <c r="K270" s="402">
        <f t="shared" si="924"/>
        <v>0</v>
      </c>
      <c r="L270" s="402">
        <f>L271</f>
        <v>0</v>
      </c>
      <c r="M270" s="402">
        <f t="shared" ref="M270:AL270" si="925">M271</f>
        <v>1193746</v>
      </c>
      <c r="N270" s="402">
        <f t="shared" si="925"/>
        <v>1193746</v>
      </c>
      <c r="O270" s="402"/>
      <c r="P270" s="402">
        <f t="shared" si="925"/>
        <v>1193746</v>
      </c>
      <c r="Q270" s="402">
        <f t="shared" si="925"/>
        <v>0</v>
      </c>
      <c r="R270" s="402">
        <f t="shared" si="925"/>
        <v>1193746</v>
      </c>
      <c r="S270" s="402">
        <f t="shared" si="925"/>
        <v>16000000</v>
      </c>
      <c r="T270" s="402">
        <f t="shared" si="925"/>
        <v>-16000000</v>
      </c>
      <c r="U270" s="402">
        <f t="shared" si="925"/>
        <v>0</v>
      </c>
      <c r="V270" s="402">
        <f t="shared" si="925"/>
        <v>0</v>
      </c>
      <c r="W270" s="402">
        <f t="shared" si="925"/>
        <v>0</v>
      </c>
      <c r="X270" s="402">
        <f t="shared" si="925"/>
        <v>0</v>
      </c>
      <c r="Y270" s="402">
        <f t="shared" si="925"/>
        <v>0</v>
      </c>
      <c r="Z270" s="402">
        <f t="shared" si="925"/>
        <v>0</v>
      </c>
      <c r="AA270" s="402">
        <f t="shared" si="925"/>
        <v>0</v>
      </c>
      <c r="AB270" s="402">
        <f t="shared" si="925"/>
        <v>0</v>
      </c>
      <c r="AC270" s="402">
        <f t="shared" si="925"/>
        <v>0</v>
      </c>
      <c r="AD270" s="402">
        <f t="shared" si="925"/>
        <v>0</v>
      </c>
      <c r="AE270" s="402">
        <f t="shared" si="925"/>
        <v>0</v>
      </c>
      <c r="AF270" s="402">
        <f t="shared" si="925"/>
        <v>0</v>
      </c>
      <c r="AG270" s="402">
        <f t="shared" si="925"/>
        <v>0</v>
      </c>
      <c r="AH270" s="402">
        <f t="shared" si="925"/>
        <v>0</v>
      </c>
      <c r="AI270" s="402">
        <f t="shared" si="925"/>
        <v>0</v>
      </c>
      <c r="AJ270" s="402">
        <f t="shared" si="925"/>
        <v>0</v>
      </c>
      <c r="AK270" s="402">
        <f t="shared" si="925"/>
        <v>0</v>
      </c>
      <c r="AL270" s="402">
        <f t="shared" si="925"/>
        <v>0</v>
      </c>
    </row>
    <row r="271" spans="1:38" s="389" customFormat="1" ht="36.75" hidden="1" customHeight="1" x14ac:dyDescent="0.2">
      <c r="A271" s="405" t="s">
        <v>974</v>
      </c>
      <c r="B271" s="421">
        <v>11904000</v>
      </c>
      <c r="C271" s="421">
        <v>-4000000</v>
      </c>
      <c r="D271" s="421">
        <f>B271+C271</f>
        <v>7904000</v>
      </c>
      <c r="E271" s="398">
        <v>16000000</v>
      </c>
      <c r="F271" s="398"/>
      <c r="G271" s="398"/>
      <c r="H271" s="398">
        <f t="shared" ref="H271" si="926">D271+G271</f>
        <v>7904000</v>
      </c>
      <c r="I271" s="398">
        <v>-775900</v>
      </c>
      <c r="J271" s="422">
        <f t="shared" ref="J271" si="927">H271+I271</f>
        <v>7128100</v>
      </c>
      <c r="K271" s="398"/>
      <c r="L271" s="422"/>
      <c r="M271" s="398">
        <v>1193746</v>
      </c>
      <c r="N271" s="422">
        <f>L271+M271</f>
        <v>1193746</v>
      </c>
      <c r="O271" s="398"/>
      <c r="P271" s="422">
        <f t="shared" si="828"/>
        <v>1193746</v>
      </c>
      <c r="Q271" s="398"/>
      <c r="R271" s="422">
        <f t="shared" ref="R271" si="928">P271+Q271</f>
        <v>1193746</v>
      </c>
      <c r="S271" s="398">
        <f>E271+F271</f>
        <v>16000000</v>
      </c>
      <c r="T271" s="398">
        <v>-16000000</v>
      </c>
      <c r="U271" s="422">
        <f t="shared" ref="U271" si="929">S271+T271</f>
        <v>0</v>
      </c>
      <c r="V271" s="398"/>
      <c r="W271" s="422">
        <f t="shared" ref="W271" si="930">U271+V271</f>
        <v>0</v>
      </c>
      <c r="X271" s="398"/>
      <c r="Y271" s="422">
        <f t="shared" ref="Y271" si="931">W271+X271</f>
        <v>0</v>
      </c>
      <c r="Z271" s="398"/>
      <c r="AA271" s="422">
        <f t="shared" ref="AA271" si="932">Y271+Z271</f>
        <v>0</v>
      </c>
      <c r="AB271" s="398"/>
      <c r="AC271" s="398"/>
      <c r="AD271" s="398"/>
      <c r="AE271" s="398"/>
      <c r="AF271" s="422">
        <f t="shared" ref="AF271" si="933">AD271+AE271</f>
        <v>0</v>
      </c>
      <c r="AG271" s="398"/>
      <c r="AH271" s="422">
        <f t="shared" ref="AH271" si="934">AF271+AG271</f>
        <v>0</v>
      </c>
      <c r="AI271" s="398"/>
      <c r="AJ271" s="422">
        <f t="shared" ref="AJ271" si="935">AH271+AI271</f>
        <v>0</v>
      </c>
      <c r="AK271" s="398"/>
      <c r="AL271" s="422">
        <f t="shared" ref="AL271" si="936">AJ271+AK271</f>
        <v>0</v>
      </c>
    </row>
    <row r="272" spans="1:38" s="439" customFormat="1" ht="21" customHeight="1" x14ac:dyDescent="0.2">
      <c r="A272" s="403" t="s">
        <v>0</v>
      </c>
      <c r="B272" s="402"/>
      <c r="C272" s="402">
        <f t="shared" ref="C272" si="937">C273</f>
        <v>6000000</v>
      </c>
      <c r="D272" s="402">
        <f>B272+C272</f>
        <v>6000000</v>
      </c>
      <c r="E272" s="402">
        <f t="shared" ref="E272" si="938">E273</f>
        <v>0</v>
      </c>
      <c r="F272" s="402"/>
      <c r="G272" s="402"/>
      <c r="H272" s="402">
        <f>H273+H274</f>
        <v>6000000</v>
      </c>
      <c r="I272" s="402">
        <f>I273+I274</f>
        <v>324500</v>
      </c>
      <c r="J272" s="402">
        <f t="shared" ref="J272:T272" si="939">J273+J274</f>
        <v>6324500</v>
      </c>
      <c r="K272" s="402">
        <f>K273+K274</f>
        <v>0</v>
      </c>
      <c r="L272" s="402">
        <f t="shared" ref="L272:N272" si="940">L273+L274</f>
        <v>6324500</v>
      </c>
      <c r="M272" s="402">
        <f>M273+M274</f>
        <v>0</v>
      </c>
      <c r="N272" s="402">
        <f t="shared" si="940"/>
        <v>6324500</v>
      </c>
      <c r="O272" s="402"/>
      <c r="P272" s="402">
        <f t="shared" ref="P272:R272" si="941">P273+P274</f>
        <v>6324500</v>
      </c>
      <c r="Q272" s="402">
        <f t="shared" si="941"/>
        <v>0</v>
      </c>
      <c r="R272" s="402">
        <f t="shared" si="941"/>
        <v>6324500</v>
      </c>
      <c r="S272" s="402">
        <f t="shared" si="939"/>
        <v>25000000</v>
      </c>
      <c r="T272" s="402">
        <f t="shared" si="939"/>
        <v>0</v>
      </c>
      <c r="U272" s="402">
        <f t="shared" ref="U272:V272" si="942">U273+U274</f>
        <v>25000000</v>
      </c>
      <c r="V272" s="402">
        <f t="shared" si="942"/>
        <v>0</v>
      </c>
      <c r="W272" s="402">
        <f t="shared" ref="W272:X272" si="943">W273+W274</f>
        <v>25000000</v>
      </c>
      <c r="X272" s="402">
        <f t="shared" si="943"/>
        <v>0</v>
      </c>
      <c r="Y272" s="402">
        <f t="shared" ref="Y272:Z272" si="944">Y273+Y274</f>
        <v>25000000</v>
      </c>
      <c r="Z272" s="402">
        <f t="shared" si="944"/>
        <v>0</v>
      </c>
      <c r="AA272" s="402">
        <f t="shared" ref="AA272" si="945">AA273+AA274</f>
        <v>25000000</v>
      </c>
      <c r="AB272" s="402">
        <f t="shared" ref="AB272:AC272" si="946">AB273+AB274</f>
        <v>15200000</v>
      </c>
      <c r="AC272" s="402">
        <f t="shared" si="946"/>
        <v>0</v>
      </c>
      <c r="AD272" s="402">
        <f>AD273+AD274</f>
        <v>15200000</v>
      </c>
      <c r="AE272" s="402">
        <f>AE273+AE274</f>
        <v>0</v>
      </c>
      <c r="AF272" s="402">
        <f t="shared" ref="AF272:AH272" si="947">AF273+AF274</f>
        <v>15200000</v>
      </c>
      <c r="AG272" s="402">
        <f>AG273+AG274</f>
        <v>0</v>
      </c>
      <c r="AH272" s="402">
        <f t="shared" si="947"/>
        <v>15200000</v>
      </c>
      <c r="AI272" s="402">
        <f>AI273+AI274</f>
        <v>0</v>
      </c>
      <c r="AJ272" s="402">
        <f t="shared" ref="AJ272:AL272" si="948">AJ273+AJ274</f>
        <v>15200000</v>
      </c>
      <c r="AK272" s="402">
        <f>AK273+AK274</f>
        <v>0</v>
      </c>
      <c r="AL272" s="402">
        <f t="shared" si="948"/>
        <v>15200000</v>
      </c>
    </row>
    <row r="273" spans="1:38" s="389" customFormat="1" ht="64.900000000000006" customHeight="1" x14ac:dyDescent="0.2">
      <c r="A273" s="405" t="s">
        <v>1009</v>
      </c>
      <c r="B273" s="398"/>
      <c r="C273" s="398">
        <v>6000000</v>
      </c>
      <c r="D273" s="398">
        <v>6000000</v>
      </c>
      <c r="E273" s="398"/>
      <c r="F273" s="398"/>
      <c r="G273" s="398"/>
      <c r="H273" s="398">
        <f t="shared" si="889"/>
        <v>6000000</v>
      </c>
      <c r="I273" s="398">
        <v>324500</v>
      </c>
      <c r="J273" s="422">
        <f t="shared" si="873"/>
        <v>6324500</v>
      </c>
      <c r="K273" s="398"/>
      <c r="L273" s="422">
        <f t="shared" ref="L273" si="949">J273+K273</f>
        <v>6324500</v>
      </c>
      <c r="M273" s="398"/>
      <c r="N273" s="422">
        <f>L273+M273</f>
        <v>6324500</v>
      </c>
      <c r="O273" s="398"/>
      <c r="P273" s="422">
        <f t="shared" si="828"/>
        <v>6324500</v>
      </c>
      <c r="Q273" s="398"/>
      <c r="R273" s="422">
        <f t="shared" ref="R273:R274" si="950">P273+Q273</f>
        <v>6324500</v>
      </c>
      <c r="S273" s="398">
        <f>E273+F273</f>
        <v>0</v>
      </c>
      <c r="T273" s="398">
        <v>20039000</v>
      </c>
      <c r="U273" s="422">
        <f t="shared" si="835"/>
        <v>20039000</v>
      </c>
      <c r="V273" s="398"/>
      <c r="W273" s="422">
        <f t="shared" ref="W273:W274" si="951">U273+V273</f>
        <v>20039000</v>
      </c>
      <c r="X273" s="398"/>
      <c r="Y273" s="422">
        <f t="shared" ref="Y273:Y274" si="952">W273+X273</f>
        <v>20039000</v>
      </c>
      <c r="Z273" s="398">
        <v>-5000000</v>
      </c>
      <c r="AA273" s="422">
        <f t="shared" ref="AA273:AA274" si="953">Y273+Z273</f>
        <v>15039000</v>
      </c>
      <c r="AB273" s="398"/>
      <c r="AC273" s="398"/>
      <c r="AD273" s="398">
        <f>AB273+AC273</f>
        <v>0</v>
      </c>
      <c r="AE273" s="398"/>
      <c r="AF273" s="422">
        <f>AD273+AE273</f>
        <v>0</v>
      </c>
      <c r="AG273" s="398"/>
      <c r="AH273" s="422">
        <f>AF273+AG273</f>
        <v>0</v>
      </c>
      <c r="AI273" s="398"/>
      <c r="AJ273" s="422"/>
      <c r="AK273" s="398">
        <v>10462100</v>
      </c>
      <c r="AL273" s="422">
        <f>AJ273+AK273</f>
        <v>10462100</v>
      </c>
    </row>
    <row r="274" spans="1:38" s="389" customFormat="1" ht="32.25" customHeight="1" x14ac:dyDescent="0.2">
      <c r="A274" s="405" t="s">
        <v>893</v>
      </c>
      <c r="B274" s="398"/>
      <c r="C274" s="398"/>
      <c r="D274" s="398"/>
      <c r="E274" s="398">
        <v>25000000</v>
      </c>
      <c r="F274" s="398"/>
      <c r="G274" s="398"/>
      <c r="H274" s="398">
        <f t="shared" si="889"/>
        <v>0</v>
      </c>
      <c r="I274" s="398"/>
      <c r="J274" s="422"/>
      <c r="K274" s="398"/>
      <c r="L274" s="422"/>
      <c r="M274" s="398"/>
      <c r="N274" s="422"/>
      <c r="O274" s="398"/>
      <c r="P274" s="422"/>
      <c r="Q274" s="398"/>
      <c r="R274" s="422"/>
      <c r="S274" s="398">
        <f>E274+F274</f>
        <v>25000000</v>
      </c>
      <c r="T274" s="398">
        <v>-20039000</v>
      </c>
      <c r="U274" s="422">
        <f t="shared" si="835"/>
        <v>4961000</v>
      </c>
      <c r="V274" s="398"/>
      <c r="W274" s="422">
        <f t="shared" si="951"/>
        <v>4961000</v>
      </c>
      <c r="X274" s="398"/>
      <c r="Y274" s="422">
        <f t="shared" si="952"/>
        <v>4961000</v>
      </c>
      <c r="Z274" s="398">
        <v>5000000</v>
      </c>
      <c r="AA274" s="422">
        <f t="shared" si="953"/>
        <v>9961000</v>
      </c>
      <c r="AB274" s="398">
        <v>15200000</v>
      </c>
      <c r="AC274" s="398"/>
      <c r="AD274" s="398">
        <f>AB274+AC274</f>
        <v>15200000</v>
      </c>
      <c r="AE274" s="398"/>
      <c r="AF274" s="422">
        <f>AD274+AE274</f>
        <v>15200000</v>
      </c>
      <c r="AG274" s="398"/>
      <c r="AH274" s="422">
        <f>AF274+AG274</f>
        <v>15200000</v>
      </c>
      <c r="AI274" s="398"/>
      <c r="AJ274" s="422">
        <f>AH274+AI274</f>
        <v>15200000</v>
      </c>
      <c r="AK274" s="398">
        <v>-10462100</v>
      </c>
      <c r="AL274" s="422">
        <f>AJ274+AK274</f>
        <v>4737900</v>
      </c>
    </row>
    <row r="275" spans="1:38" s="439" customFormat="1" ht="18.75" hidden="1" customHeight="1" x14ac:dyDescent="0.2">
      <c r="A275" s="403" t="s">
        <v>462</v>
      </c>
      <c r="B275" s="402"/>
      <c r="C275" s="402"/>
      <c r="D275" s="402"/>
      <c r="E275" s="402"/>
      <c r="F275" s="402"/>
      <c r="G275" s="402"/>
      <c r="H275" s="402">
        <f t="shared" ref="H275:AC275" si="954">H276+H277</f>
        <v>0</v>
      </c>
      <c r="I275" s="402">
        <f t="shared" si="954"/>
        <v>0</v>
      </c>
      <c r="J275" s="402">
        <f t="shared" si="954"/>
        <v>0</v>
      </c>
      <c r="K275" s="402">
        <f t="shared" ref="K275:L275" si="955">K276+K277</f>
        <v>0</v>
      </c>
      <c r="L275" s="402">
        <f t="shared" si="955"/>
        <v>0</v>
      </c>
      <c r="M275" s="402">
        <f t="shared" ref="M275:N275" si="956">M276+M277</f>
        <v>0</v>
      </c>
      <c r="N275" s="402">
        <f t="shared" si="956"/>
        <v>0</v>
      </c>
      <c r="O275" s="402"/>
      <c r="P275" s="402">
        <f t="shared" ref="P275:R275" si="957">P276+P277</f>
        <v>0</v>
      </c>
      <c r="Q275" s="402">
        <f t="shared" si="957"/>
        <v>0</v>
      </c>
      <c r="R275" s="402">
        <f t="shared" si="957"/>
        <v>0</v>
      </c>
      <c r="S275" s="402">
        <f t="shared" si="954"/>
        <v>0</v>
      </c>
      <c r="T275" s="402">
        <f t="shared" si="954"/>
        <v>0</v>
      </c>
      <c r="U275" s="402">
        <f t="shared" si="954"/>
        <v>0</v>
      </c>
      <c r="V275" s="402">
        <f t="shared" ref="V275:W275" si="958">V276+V277</f>
        <v>0</v>
      </c>
      <c r="W275" s="402">
        <f t="shared" si="958"/>
        <v>0</v>
      </c>
      <c r="X275" s="402">
        <f t="shared" ref="X275:Y275" si="959">X276+X277</f>
        <v>0</v>
      </c>
      <c r="Y275" s="402">
        <f t="shared" si="959"/>
        <v>0</v>
      </c>
      <c r="Z275" s="402">
        <f t="shared" ref="Z275:AA275" si="960">Z276+Z277</f>
        <v>0</v>
      </c>
      <c r="AA275" s="402">
        <f t="shared" si="960"/>
        <v>0</v>
      </c>
      <c r="AB275" s="402">
        <f t="shared" si="954"/>
        <v>1018000</v>
      </c>
      <c r="AC275" s="402">
        <f t="shared" si="954"/>
        <v>0</v>
      </c>
      <c r="AD275" s="402">
        <f>AD276+AD277</f>
        <v>1018000</v>
      </c>
      <c r="AE275" s="402">
        <f t="shared" ref="AE275:AF275" si="961">AE276+AE277</f>
        <v>0</v>
      </c>
      <c r="AF275" s="402">
        <f t="shared" si="961"/>
        <v>1018000</v>
      </c>
      <c r="AG275" s="402">
        <f t="shared" ref="AG275:AH275" si="962">AG276+AG277</f>
        <v>0</v>
      </c>
      <c r="AH275" s="402">
        <f t="shared" si="962"/>
        <v>1018000</v>
      </c>
      <c r="AI275" s="402">
        <f t="shared" ref="AI275:AJ275" si="963">AI276+AI277</f>
        <v>0</v>
      </c>
      <c r="AJ275" s="402">
        <f t="shared" si="963"/>
        <v>1018000</v>
      </c>
      <c r="AK275" s="402">
        <f t="shared" ref="AK275:AL275" si="964">AK276+AK277</f>
        <v>0</v>
      </c>
      <c r="AL275" s="402">
        <f t="shared" si="964"/>
        <v>1018000</v>
      </c>
    </row>
    <row r="276" spans="1:38" s="389" customFormat="1" ht="33" hidden="1" customHeight="1" x14ac:dyDescent="0.2">
      <c r="A276" s="405" t="s">
        <v>729</v>
      </c>
      <c r="B276" s="398"/>
      <c r="C276" s="398"/>
      <c r="D276" s="398"/>
      <c r="E276" s="398"/>
      <c r="F276" s="398"/>
      <c r="G276" s="398"/>
      <c r="H276" s="398"/>
      <c r="I276" s="398"/>
      <c r="J276" s="422">
        <f t="shared" si="873"/>
        <v>0</v>
      </c>
      <c r="K276" s="398"/>
      <c r="L276" s="422">
        <f t="shared" ref="L276:L277" si="965">J276+K276</f>
        <v>0</v>
      </c>
      <c r="M276" s="398"/>
      <c r="N276" s="422">
        <f>L276+M276</f>
        <v>0</v>
      </c>
      <c r="O276" s="398"/>
      <c r="P276" s="422">
        <f t="shared" si="828"/>
        <v>0</v>
      </c>
      <c r="Q276" s="398"/>
      <c r="R276" s="422">
        <f t="shared" ref="R276:R277" si="966">P276+Q276</f>
        <v>0</v>
      </c>
      <c r="S276" s="398"/>
      <c r="T276" s="398"/>
      <c r="U276" s="422">
        <f t="shared" si="835"/>
        <v>0</v>
      </c>
      <c r="V276" s="398"/>
      <c r="W276" s="422">
        <f t="shared" ref="W276:W277" si="967">U276+V276</f>
        <v>0</v>
      </c>
      <c r="X276" s="398"/>
      <c r="Y276" s="422">
        <f t="shared" ref="Y276:Y277" si="968">W276+X276</f>
        <v>0</v>
      </c>
      <c r="Z276" s="398"/>
      <c r="AA276" s="422">
        <f t="shared" ref="AA276:AA277" si="969">Y276+Z276</f>
        <v>0</v>
      </c>
      <c r="AB276" s="398">
        <v>509000</v>
      </c>
      <c r="AC276" s="398"/>
      <c r="AD276" s="398">
        <f>AB276+AC276</f>
        <v>509000</v>
      </c>
      <c r="AE276" s="398"/>
      <c r="AF276" s="422">
        <f t="shared" si="839"/>
        <v>509000</v>
      </c>
      <c r="AG276" s="398"/>
      <c r="AH276" s="422">
        <f t="shared" ref="AH276:AH277" si="970">AF276+AG276</f>
        <v>509000</v>
      </c>
      <c r="AI276" s="398"/>
      <c r="AJ276" s="422">
        <f t="shared" ref="AJ276:AJ277" si="971">AH276+AI276</f>
        <v>509000</v>
      </c>
      <c r="AK276" s="398"/>
      <c r="AL276" s="422">
        <f t="shared" ref="AL276:AL277" si="972">AJ276+AK276</f>
        <v>509000</v>
      </c>
    </row>
    <row r="277" spans="1:38" s="389" customFormat="1" ht="36" hidden="1" customHeight="1" x14ac:dyDescent="0.2">
      <c r="A277" s="405" t="s">
        <v>730</v>
      </c>
      <c r="B277" s="398"/>
      <c r="C277" s="398"/>
      <c r="D277" s="398"/>
      <c r="E277" s="398"/>
      <c r="F277" s="398"/>
      <c r="G277" s="398"/>
      <c r="H277" s="398"/>
      <c r="I277" s="398"/>
      <c r="J277" s="422">
        <f t="shared" si="873"/>
        <v>0</v>
      </c>
      <c r="K277" s="398"/>
      <c r="L277" s="422">
        <f t="shared" si="965"/>
        <v>0</v>
      </c>
      <c r="M277" s="398"/>
      <c r="N277" s="422">
        <f>L277+M277</f>
        <v>0</v>
      </c>
      <c r="O277" s="398"/>
      <c r="P277" s="422">
        <f t="shared" si="828"/>
        <v>0</v>
      </c>
      <c r="Q277" s="398"/>
      <c r="R277" s="422">
        <f t="shared" si="966"/>
        <v>0</v>
      </c>
      <c r="S277" s="398"/>
      <c r="T277" s="398"/>
      <c r="U277" s="422">
        <f t="shared" si="835"/>
        <v>0</v>
      </c>
      <c r="V277" s="398"/>
      <c r="W277" s="422">
        <f t="shared" si="967"/>
        <v>0</v>
      </c>
      <c r="X277" s="398"/>
      <c r="Y277" s="422">
        <f t="shared" si="968"/>
        <v>0</v>
      </c>
      <c r="Z277" s="398"/>
      <c r="AA277" s="422">
        <f t="shared" si="969"/>
        <v>0</v>
      </c>
      <c r="AB277" s="398">
        <v>509000</v>
      </c>
      <c r="AC277" s="398"/>
      <c r="AD277" s="398">
        <f>AB277+AC277</f>
        <v>509000</v>
      </c>
      <c r="AE277" s="398"/>
      <c r="AF277" s="422">
        <f t="shared" si="839"/>
        <v>509000</v>
      </c>
      <c r="AG277" s="398"/>
      <c r="AH277" s="422">
        <f t="shared" si="970"/>
        <v>509000</v>
      </c>
      <c r="AI277" s="398"/>
      <c r="AJ277" s="422">
        <f t="shared" si="971"/>
        <v>509000</v>
      </c>
      <c r="AK277" s="398"/>
      <c r="AL277" s="422">
        <f t="shared" si="972"/>
        <v>509000</v>
      </c>
    </row>
    <row r="278" spans="1:38" s="439" customFormat="1" ht="17.25" hidden="1" customHeight="1" x14ac:dyDescent="0.2">
      <c r="A278" s="403" t="s">
        <v>680</v>
      </c>
      <c r="B278" s="402">
        <f>B279</f>
        <v>9456000</v>
      </c>
      <c r="C278" s="402">
        <f>C279</f>
        <v>0</v>
      </c>
      <c r="D278" s="402">
        <f>D279</f>
        <v>9456000</v>
      </c>
      <c r="E278" s="402">
        <f t="shared" ref="E278:S278" si="973">E279</f>
        <v>0</v>
      </c>
      <c r="F278" s="402">
        <f t="shared" si="973"/>
        <v>0</v>
      </c>
      <c r="G278" s="402">
        <f t="shared" si="973"/>
        <v>0</v>
      </c>
      <c r="H278" s="402">
        <f t="shared" si="973"/>
        <v>9456000</v>
      </c>
      <c r="I278" s="402">
        <f t="shared" si="973"/>
        <v>-2074600</v>
      </c>
      <c r="J278" s="402">
        <f t="shared" si="973"/>
        <v>7381400</v>
      </c>
      <c r="K278" s="402">
        <f t="shared" si="973"/>
        <v>0</v>
      </c>
      <c r="L278" s="402">
        <f t="shared" si="973"/>
        <v>7381400</v>
      </c>
      <c r="M278" s="402">
        <f t="shared" si="973"/>
        <v>0</v>
      </c>
      <c r="N278" s="402">
        <f t="shared" si="973"/>
        <v>7381400</v>
      </c>
      <c r="O278" s="402"/>
      <c r="P278" s="402">
        <f t="shared" si="973"/>
        <v>7381400</v>
      </c>
      <c r="Q278" s="402">
        <f t="shared" si="973"/>
        <v>0</v>
      </c>
      <c r="R278" s="402">
        <f t="shared" si="973"/>
        <v>7381400</v>
      </c>
      <c r="S278" s="402">
        <f t="shared" si="973"/>
        <v>0</v>
      </c>
      <c r="T278" s="402">
        <f t="shared" ref="T278:AL278" si="974">T279</f>
        <v>0</v>
      </c>
      <c r="U278" s="402">
        <f t="shared" si="974"/>
        <v>0</v>
      </c>
      <c r="V278" s="402">
        <f t="shared" si="974"/>
        <v>0</v>
      </c>
      <c r="W278" s="402">
        <f t="shared" si="974"/>
        <v>0</v>
      </c>
      <c r="X278" s="402">
        <f t="shared" si="974"/>
        <v>0</v>
      </c>
      <c r="Y278" s="402">
        <f t="shared" si="974"/>
        <v>0</v>
      </c>
      <c r="Z278" s="402">
        <f t="shared" si="974"/>
        <v>0</v>
      </c>
      <c r="AA278" s="402">
        <f t="shared" si="974"/>
        <v>0</v>
      </c>
      <c r="AB278" s="402">
        <f t="shared" si="974"/>
        <v>0</v>
      </c>
      <c r="AC278" s="402">
        <f t="shared" si="974"/>
        <v>0</v>
      </c>
      <c r="AD278" s="402">
        <f t="shared" si="974"/>
        <v>0</v>
      </c>
      <c r="AE278" s="402">
        <f t="shared" si="974"/>
        <v>0</v>
      </c>
      <c r="AF278" s="402">
        <f t="shared" si="974"/>
        <v>0</v>
      </c>
      <c r="AG278" s="402">
        <f t="shared" si="974"/>
        <v>0</v>
      </c>
      <c r="AH278" s="402">
        <f t="shared" si="974"/>
        <v>0</v>
      </c>
      <c r="AI278" s="402">
        <f t="shared" si="974"/>
        <v>0</v>
      </c>
      <c r="AJ278" s="402">
        <f t="shared" si="974"/>
        <v>0</v>
      </c>
      <c r="AK278" s="402">
        <f t="shared" si="974"/>
        <v>0</v>
      </c>
      <c r="AL278" s="402">
        <f t="shared" si="974"/>
        <v>0</v>
      </c>
    </row>
    <row r="279" spans="1:38" s="389" customFormat="1" ht="48.75" hidden="1" customHeight="1" x14ac:dyDescent="0.2">
      <c r="A279" s="405" t="s">
        <v>912</v>
      </c>
      <c r="B279" s="398">
        <v>9456000</v>
      </c>
      <c r="C279" s="398"/>
      <c r="D279" s="398">
        <f>B279+C279</f>
        <v>9456000</v>
      </c>
      <c r="E279" s="398"/>
      <c r="F279" s="398"/>
      <c r="G279" s="398"/>
      <c r="H279" s="398">
        <f>D279+G279</f>
        <v>9456000</v>
      </c>
      <c r="I279" s="398">
        <v>-2074600</v>
      </c>
      <c r="J279" s="422">
        <f t="shared" si="873"/>
        <v>7381400</v>
      </c>
      <c r="K279" s="398"/>
      <c r="L279" s="422">
        <f t="shared" ref="L279" si="975">J279+K279</f>
        <v>7381400</v>
      </c>
      <c r="M279" s="398"/>
      <c r="N279" s="422">
        <f>L279+M279</f>
        <v>7381400</v>
      </c>
      <c r="O279" s="398"/>
      <c r="P279" s="422">
        <f t="shared" si="828"/>
        <v>7381400</v>
      </c>
      <c r="Q279" s="398"/>
      <c r="R279" s="422">
        <f t="shared" ref="R279" si="976">P279+Q279</f>
        <v>7381400</v>
      </c>
      <c r="S279" s="398"/>
      <c r="T279" s="398"/>
      <c r="U279" s="422">
        <f t="shared" si="835"/>
        <v>0</v>
      </c>
      <c r="V279" s="398"/>
      <c r="W279" s="422">
        <f t="shared" ref="W279" si="977">U279+V279</f>
        <v>0</v>
      </c>
      <c r="X279" s="398"/>
      <c r="Y279" s="422">
        <f t="shared" ref="Y279" si="978">W279+X279</f>
        <v>0</v>
      </c>
      <c r="Z279" s="398"/>
      <c r="AA279" s="422">
        <f t="shared" ref="AA279" si="979">Y279+Z279</f>
        <v>0</v>
      </c>
      <c r="AB279" s="398"/>
      <c r="AC279" s="398"/>
      <c r="AD279" s="398"/>
      <c r="AE279" s="398"/>
      <c r="AF279" s="422">
        <f t="shared" si="839"/>
        <v>0</v>
      </c>
      <c r="AG279" s="398"/>
      <c r="AH279" s="422">
        <f t="shared" ref="AH279" si="980">AF279+AG279</f>
        <v>0</v>
      </c>
      <c r="AI279" s="398"/>
      <c r="AJ279" s="422">
        <f t="shared" ref="AJ279" si="981">AH279+AI279</f>
        <v>0</v>
      </c>
      <c r="AK279" s="398"/>
      <c r="AL279" s="422">
        <f t="shared" ref="AL279" si="982">AJ279+AK279</f>
        <v>0</v>
      </c>
    </row>
    <row r="280" spans="1:38" s="439" customFormat="1" ht="18" hidden="1" customHeight="1" x14ac:dyDescent="0.2">
      <c r="A280" s="403" t="s">
        <v>459</v>
      </c>
      <c r="B280" s="402"/>
      <c r="C280" s="402"/>
      <c r="D280" s="402"/>
      <c r="E280" s="402">
        <f>E281+E282</f>
        <v>7614000</v>
      </c>
      <c r="F280" s="402"/>
      <c r="G280" s="402"/>
      <c r="H280" s="402">
        <f t="shared" ref="H280:J280" si="983">H281+H282</f>
        <v>0</v>
      </c>
      <c r="I280" s="402">
        <f t="shared" si="983"/>
        <v>0</v>
      </c>
      <c r="J280" s="402">
        <f t="shared" si="983"/>
        <v>0</v>
      </c>
      <c r="K280" s="402">
        <f t="shared" ref="K280:L280" si="984">K281+K282</f>
        <v>0</v>
      </c>
      <c r="L280" s="402">
        <f t="shared" si="984"/>
        <v>0</v>
      </c>
      <c r="M280" s="402">
        <f t="shared" ref="M280:N280" si="985">M281+M282</f>
        <v>0</v>
      </c>
      <c r="N280" s="402">
        <f t="shared" si="985"/>
        <v>0</v>
      </c>
      <c r="O280" s="402"/>
      <c r="P280" s="402">
        <f t="shared" ref="P280:R280" si="986">P281+P282</f>
        <v>0</v>
      </c>
      <c r="Q280" s="402">
        <f t="shared" si="986"/>
        <v>0</v>
      </c>
      <c r="R280" s="402">
        <f t="shared" si="986"/>
        <v>0</v>
      </c>
      <c r="S280" s="402">
        <f>S281+S282</f>
        <v>7614000</v>
      </c>
      <c r="T280" s="402">
        <f t="shared" ref="T280:AF280" si="987">T281+T282</f>
        <v>0</v>
      </c>
      <c r="U280" s="402">
        <f t="shared" si="987"/>
        <v>7614000</v>
      </c>
      <c r="V280" s="402">
        <f t="shared" ref="V280:W280" si="988">V281+V282</f>
        <v>0</v>
      </c>
      <c r="W280" s="402">
        <f t="shared" si="988"/>
        <v>7614000</v>
      </c>
      <c r="X280" s="402">
        <f t="shared" ref="X280:Y280" si="989">X281+X282</f>
        <v>0</v>
      </c>
      <c r="Y280" s="402">
        <f t="shared" si="989"/>
        <v>7614000</v>
      </c>
      <c r="Z280" s="402">
        <f t="shared" ref="Z280:AA280" si="990">Z281+Z282</f>
        <v>0</v>
      </c>
      <c r="AA280" s="402">
        <f t="shared" si="990"/>
        <v>7614000</v>
      </c>
      <c r="AB280" s="402">
        <f t="shared" si="987"/>
        <v>0</v>
      </c>
      <c r="AC280" s="402">
        <f t="shared" si="987"/>
        <v>0</v>
      </c>
      <c r="AD280" s="402">
        <f t="shared" si="987"/>
        <v>0</v>
      </c>
      <c r="AE280" s="402">
        <f t="shared" si="987"/>
        <v>0</v>
      </c>
      <c r="AF280" s="402">
        <f t="shared" si="987"/>
        <v>0</v>
      </c>
      <c r="AG280" s="402">
        <f t="shared" ref="AG280:AH280" si="991">AG281+AG282</f>
        <v>0</v>
      </c>
      <c r="AH280" s="402">
        <f t="shared" si="991"/>
        <v>0</v>
      </c>
      <c r="AI280" s="402">
        <f t="shared" ref="AI280:AJ280" si="992">AI281+AI282</f>
        <v>0</v>
      </c>
      <c r="AJ280" s="402">
        <f t="shared" si="992"/>
        <v>0</v>
      </c>
      <c r="AK280" s="402">
        <f t="shared" ref="AK280:AL280" si="993">AK281+AK282</f>
        <v>0</v>
      </c>
      <c r="AL280" s="402">
        <f t="shared" si="993"/>
        <v>0</v>
      </c>
    </row>
    <row r="281" spans="1:38" s="389" customFormat="1" ht="33" hidden="1" customHeight="1" x14ac:dyDescent="0.2">
      <c r="A281" s="397" t="s">
        <v>731</v>
      </c>
      <c r="B281" s="398"/>
      <c r="C281" s="398"/>
      <c r="D281" s="398"/>
      <c r="E281" s="398">
        <v>5004000</v>
      </c>
      <c r="F281" s="398"/>
      <c r="G281" s="398"/>
      <c r="H281" s="398"/>
      <c r="I281" s="398"/>
      <c r="J281" s="422">
        <f t="shared" si="873"/>
        <v>0</v>
      </c>
      <c r="K281" s="398"/>
      <c r="L281" s="422">
        <f t="shared" ref="L281:L282" si="994">J281+K281</f>
        <v>0</v>
      </c>
      <c r="M281" s="398"/>
      <c r="N281" s="422">
        <f>L281+M281</f>
        <v>0</v>
      </c>
      <c r="O281" s="398"/>
      <c r="P281" s="422">
        <f t="shared" si="828"/>
        <v>0</v>
      </c>
      <c r="Q281" s="398"/>
      <c r="R281" s="422">
        <f t="shared" ref="R281:R282" si="995">P281+Q281</f>
        <v>0</v>
      </c>
      <c r="S281" s="398">
        <f>E281+F281</f>
        <v>5004000</v>
      </c>
      <c r="T281" s="398"/>
      <c r="U281" s="422">
        <f t="shared" si="835"/>
        <v>5004000</v>
      </c>
      <c r="V281" s="398"/>
      <c r="W281" s="422">
        <f t="shared" ref="W281:W282" si="996">U281+V281</f>
        <v>5004000</v>
      </c>
      <c r="X281" s="398"/>
      <c r="Y281" s="422">
        <f t="shared" ref="Y281:Y282" si="997">W281+X281</f>
        <v>5004000</v>
      </c>
      <c r="Z281" s="398"/>
      <c r="AA281" s="422">
        <f t="shared" ref="AA281:AA282" si="998">Y281+Z281</f>
        <v>5004000</v>
      </c>
      <c r="AB281" s="398"/>
      <c r="AC281" s="398"/>
      <c r="AD281" s="398"/>
      <c r="AE281" s="398"/>
      <c r="AF281" s="422">
        <f t="shared" si="839"/>
        <v>0</v>
      </c>
      <c r="AG281" s="398"/>
      <c r="AH281" s="422">
        <f t="shared" ref="AH281:AH282" si="999">AF281+AG281</f>
        <v>0</v>
      </c>
      <c r="AI281" s="398"/>
      <c r="AJ281" s="422">
        <f t="shared" ref="AJ281:AJ282" si="1000">AH281+AI281</f>
        <v>0</v>
      </c>
      <c r="AK281" s="398"/>
      <c r="AL281" s="422">
        <f t="shared" ref="AL281:AL282" si="1001">AJ281+AK281</f>
        <v>0</v>
      </c>
    </row>
    <row r="282" spans="1:38" s="389" customFormat="1" ht="33" hidden="1" customHeight="1" x14ac:dyDescent="0.2">
      <c r="A282" s="397" t="s">
        <v>732</v>
      </c>
      <c r="B282" s="398"/>
      <c r="C282" s="398"/>
      <c r="D282" s="398"/>
      <c r="E282" s="398">
        <v>2610000</v>
      </c>
      <c r="F282" s="398"/>
      <c r="G282" s="398"/>
      <c r="H282" s="398"/>
      <c r="I282" s="398"/>
      <c r="J282" s="422">
        <f t="shared" si="873"/>
        <v>0</v>
      </c>
      <c r="K282" s="398"/>
      <c r="L282" s="422">
        <f t="shared" si="994"/>
        <v>0</v>
      </c>
      <c r="M282" s="398"/>
      <c r="N282" s="422">
        <f>L282+M282</f>
        <v>0</v>
      </c>
      <c r="O282" s="398"/>
      <c r="P282" s="422">
        <f t="shared" si="828"/>
        <v>0</v>
      </c>
      <c r="Q282" s="398"/>
      <c r="R282" s="422">
        <f t="shared" si="995"/>
        <v>0</v>
      </c>
      <c r="S282" s="398">
        <f>E282+F282</f>
        <v>2610000</v>
      </c>
      <c r="T282" s="398"/>
      <c r="U282" s="422">
        <f t="shared" si="835"/>
        <v>2610000</v>
      </c>
      <c r="V282" s="398"/>
      <c r="W282" s="422">
        <f t="shared" si="996"/>
        <v>2610000</v>
      </c>
      <c r="X282" s="398"/>
      <c r="Y282" s="422">
        <f t="shared" si="997"/>
        <v>2610000</v>
      </c>
      <c r="Z282" s="398"/>
      <c r="AA282" s="422">
        <f t="shared" si="998"/>
        <v>2610000</v>
      </c>
      <c r="AB282" s="398"/>
      <c r="AC282" s="398"/>
      <c r="AD282" s="398"/>
      <c r="AE282" s="398"/>
      <c r="AF282" s="422">
        <f t="shared" si="839"/>
        <v>0</v>
      </c>
      <c r="AG282" s="398"/>
      <c r="AH282" s="422">
        <f t="shared" si="999"/>
        <v>0</v>
      </c>
      <c r="AI282" s="398"/>
      <c r="AJ282" s="422">
        <f t="shared" si="1000"/>
        <v>0</v>
      </c>
      <c r="AK282" s="398"/>
      <c r="AL282" s="422">
        <f t="shared" si="1001"/>
        <v>0</v>
      </c>
    </row>
    <row r="283" spans="1:38" s="439" customFormat="1" ht="17.25" customHeight="1" x14ac:dyDescent="0.2">
      <c r="A283" s="403" t="s">
        <v>456</v>
      </c>
      <c r="B283" s="402">
        <f>B284+B285+B286</f>
        <v>15573200</v>
      </c>
      <c r="C283" s="402">
        <f t="shared" ref="C283:G283" si="1002">C284+C285+C286</f>
        <v>0</v>
      </c>
      <c r="D283" s="402">
        <f t="shared" si="1002"/>
        <v>15573200</v>
      </c>
      <c r="E283" s="402">
        <f t="shared" si="1002"/>
        <v>2160000</v>
      </c>
      <c r="F283" s="402">
        <f t="shared" si="1002"/>
        <v>0</v>
      </c>
      <c r="G283" s="402">
        <f t="shared" si="1002"/>
        <v>0</v>
      </c>
      <c r="H283" s="402">
        <f t="shared" ref="H283:AF283" si="1003">H284+H285+H286</f>
        <v>15573200</v>
      </c>
      <c r="I283" s="402">
        <f t="shared" si="1003"/>
        <v>1203200</v>
      </c>
      <c r="J283" s="402">
        <f t="shared" si="1003"/>
        <v>16776400</v>
      </c>
      <c r="K283" s="402">
        <f t="shared" ref="K283:L283" si="1004">K284+K285+K286</f>
        <v>0</v>
      </c>
      <c r="L283" s="402">
        <f t="shared" si="1004"/>
        <v>16776400</v>
      </c>
      <c r="M283" s="402">
        <f t="shared" ref="M283:N283" si="1005">M284+M285+M286</f>
        <v>3825775</v>
      </c>
      <c r="N283" s="402">
        <f t="shared" si="1005"/>
        <v>20602175</v>
      </c>
      <c r="O283" s="402"/>
      <c r="P283" s="402">
        <f t="shared" ref="P283:R283" si="1006">P284+P285+P286</f>
        <v>20602175</v>
      </c>
      <c r="Q283" s="402">
        <f t="shared" si="1006"/>
        <v>9192100</v>
      </c>
      <c r="R283" s="402">
        <f t="shared" si="1006"/>
        <v>29794275</v>
      </c>
      <c r="S283" s="402">
        <f t="shared" si="1003"/>
        <v>2160000</v>
      </c>
      <c r="T283" s="402">
        <f t="shared" si="1003"/>
        <v>16000000</v>
      </c>
      <c r="U283" s="402">
        <f t="shared" si="1003"/>
        <v>18160000</v>
      </c>
      <c r="V283" s="402">
        <f t="shared" ref="V283:W283" si="1007">V284+V285+V286</f>
        <v>0</v>
      </c>
      <c r="W283" s="402">
        <f t="shared" si="1007"/>
        <v>18160000</v>
      </c>
      <c r="X283" s="402">
        <f t="shared" ref="X283:Y283" si="1008">X284+X285+X286</f>
        <v>0</v>
      </c>
      <c r="Y283" s="402">
        <f t="shared" si="1008"/>
        <v>18160000</v>
      </c>
      <c r="Z283" s="402">
        <f t="shared" ref="Z283:AA283" si="1009">Z284+Z285+Z286</f>
        <v>0</v>
      </c>
      <c r="AA283" s="402">
        <f t="shared" si="1009"/>
        <v>18160000</v>
      </c>
      <c r="AB283" s="402">
        <f t="shared" si="1003"/>
        <v>0</v>
      </c>
      <c r="AC283" s="402">
        <f t="shared" si="1003"/>
        <v>0</v>
      </c>
      <c r="AD283" s="402">
        <f t="shared" si="1003"/>
        <v>0</v>
      </c>
      <c r="AE283" s="402">
        <f t="shared" si="1003"/>
        <v>0</v>
      </c>
      <c r="AF283" s="402">
        <f t="shared" si="1003"/>
        <v>0</v>
      </c>
      <c r="AG283" s="402">
        <f t="shared" ref="AG283:AH283" si="1010">AG284+AG285+AG286</f>
        <v>0</v>
      </c>
      <c r="AH283" s="402">
        <f t="shared" si="1010"/>
        <v>0</v>
      </c>
      <c r="AI283" s="402">
        <f t="shared" ref="AI283:AJ283" si="1011">AI284+AI285+AI286</f>
        <v>0</v>
      </c>
      <c r="AJ283" s="402">
        <f t="shared" si="1011"/>
        <v>0</v>
      </c>
      <c r="AK283" s="402">
        <f t="shared" ref="AK283:AL283" si="1012">AK284+AK285+AK286</f>
        <v>0</v>
      </c>
      <c r="AL283" s="402">
        <f t="shared" si="1012"/>
        <v>0</v>
      </c>
    </row>
    <row r="284" spans="1:38" s="389" customFormat="1" ht="49.5" customHeight="1" x14ac:dyDescent="0.2">
      <c r="A284" s="405" t="s">
        <v>911</v>
      </c>
      <c r="B284" s="398">
        <v>877000</v>
      </c>
      <c r="C284" s="398"/>
      <c r="D284" s="398">
        <f>B284+C284</f>
        <v>877000</v>
      </c>
      <c r="E284" s="398"/>
      <c r="F284" s="398"/>
      <c r="G284" s="398"/>
      <c r="H284" s="398">
        <f>D284+G284</f>
        <v>877000</v>
      </c>
      <c r="I284" s="398"/>
      <c r="J284" s="422">
        <f t="shared" si="873"/>
        <v>877000</v>
      </c>
      <c r="K284" s="398"/>
      <c r="L284" s="422">
        <f t="shared" ref="L284:L286" si="1013">J284+K284</f>
        <v>877000</v>
      </c>
      <c r="M284" s="398"/>
      <c r="N284" s="422">
        <f>L284+M284</f>
        <v>877000</v>
      </c>
      <c r="O284" s="398"/>
      <c r="P284" s="422">
        <f t="shared" si="828"/>
        <v>877000</v>
      </c>
      <c r="Q284" s="398">
        <v>-877000</v>
      </c>
      <c r="R284" s="422"/>
      <c r="S284" s="398"/>
      <c r="T284" s="398"/>
      <c r="U284" s="422"/>
      <c r="V284" s="398"/>
      <c r="W284" s="422"/>
      <c r="X284" s="398"/>
      <c r="Y284" s="422"/>
      <c r="Z284" s="398"/>
      <c r="AA284" s="422"/>
      <c r="AB284" s="398"/>
      <c r="AC284" s="398"/>
      <c r="AD284" s="398"/>
      <c r="AE284" s="398"/>
      <c r="AF284" s="422"/>
      <c r="AG284" s="398"/>
      <c r="AH284" s="422"/>
      <c r="AI284" s="398"/>
      <c r="AJ284" s="422"/>
      <c r="AK284" s="398"/>
      <c r="AL284" s="422"/>
    </row>
    <row r="285" spans="1:38" s="389" customFormat="1" ht="46.5" hidden="1" customHeight="1" x14ac:dyDescent="0.2">
      <c r="A285" s="405" t="s">
        <v>909</v>
      </c>
      <c r="B285" s="398"/>
      <c r="C285" s="398"/>
      <c r="D285" s="398">
        <f t="shared" ref="D285:D286" si="1014">B285+C285</f>
        <v>0</v>
      </c>
      <c r="E285" s="398">
        <v>2160000</v>
      </c>
      <c r="F285" s="398"/>
      <c r="G285" s="398"/>
      <c r="H285" s="398">
        <f>D285+G285</f>
        <v>0</v>
      </c>
      <c r="I285" s="398"/>
      <c r="J285" s="422">
        <f t="shared" si="873"/>
        <v>0</v>
      </c>
      <c r="K285" s="398"/>
      <c r="L285" s="422">
        <f t="shared" si="1013"/>
        <v>0</v>
      </c>
      <c r="M285" s="398"/>
      <c r="N285" s="422">
        <f>L285+M285</f>
        <v>0</v>
      </c>
      <c r="O285" s="398"/>
      <c r="P285" s="422">
        <f t="shared" si="828"/>
        <v>0</v>
      </c>
      <c r="Q285" s="398"/>
      <c r="R285" s="422">
        <f t="shared" ref="R284:R286" si="1015">P285+Q285</f>
        <v>0</v>
      </c>
      <c r="S285" s="398">
        <f>E285+F285</f>
        <v>2160000</v>
      </c>
      <c r="T285" s="398"/>
      <c r="U285" s="422">
        <f t="shared" si="835"/>
        <v>2160000</v>
      </c>
      <c r="V285" s="398"/>
      <c r="W285" s="422">
        <f t="shared" ref="W284:W286" si="1016">U285+V285</f>
        <v>2160000</v>
      </c>
      <c r="X285" s="398"/>
      <c r="Y285" s="422">
        <f t="shared" ref="Y284:Y286" si="1017">W285+X285</f>
        <v>2160000</v>
      </c>
      <c r="Z285" s="398"/>
      <c r="AA285" s="422">
        <f t="shared" ref="AA284:AA286" si="1018">Y285+Z285</f>
        <v>2160000</v>
      </c>
      <c r="AB285" s="398"/>
      <c r="AC285" s="398"/>
      <c r="AD285" s="398"/>
      <c r="AE285" s="398"/>
      <c r="AF285" s="422">
        <f t="shared" si="839"/>
        <v>0</v>
      </c>
      <c r="AG285" s="398"/>
      <c r="AH285" s="422">
        <f t="shared" ref="AH284:AH286" si="1019">AF285+AG285</f>
        <v>0</v>
      </c>
      <c r="AI285" s="398"/>
      <c r="AJ285" s="422">
        <f t="shared" ref="AJ284:AJ286" si="1020">AH285+AI285</f>
        <v>0</v>
      </c>
      <c r="AK285" s="398"/>
      <c r="AL285" s="422">
        <f t="shared" ref="AL284:AL286" si="1021">AJ285+AK285</f>
        <v>0</v>
      </c>
    </row>
    <row r="286" spans="1:38" s="389" customFormat="1" ht="48.75" customHeight="1" x14ac:dyDescent="0.2">
      <c r="A286" s="405" t="s">
        <v>1008</v>
      </c>
      <c r="B286" s="398">
        <v>14696200</v>
      </c>
      <c r="C286" s="398"/>
      <c r="D286" s="398">
        <f t="shared" si="1014"/>
        <v>14696200</v>
      </c>
      <c r="E286" s="398"/>
      <c r="F286" s="398"/>
      <c r="G286" s="398"/>
      <c r="H286" s="398">
        <f>D286+G286</f>
        <v>14696200</v>
      </c>
      <c r="I286" s="398">
        <v>1203200</v>
      </c>
      <c r="J286" s="422">
        <f t="shared" si="873"/>
        <v>15899400</v>
      </c>
      <c r="K286" s="398"/>
      <c r="L286" s="422">
        <f t="shared" si="1013"/>
        <v>15899400</v>
      </c>
      <c r="M286" s="398">
        <v>3825775</v>
      </c>
      <c r="N286" s="422">
        <f>L286+M286</f>
        <v>19725175</v>
      </c>
      <c r="O286" s="398"/>
      <c r="P286" s="422">
        <f t="shared" si="828"/>
        <v>19725175</v>
      </c>
      <c r="Q286" s="398">
        <f>2077000+7992100</f>
        <v>10069100</v>
      </c>
      <c r="R286" s="422">
        <f t="shared" si="1015"/>
        <v>29794275</v>
      </c>
      <c r="S286" s="398"/>
      <c r="T286" s="398">
        <v>16000000</v>
      </c>
      <c r="U286" s="422">
        <f t="shared" si="835"/>
        <v>16000000</v>
      </c>
      <c r="V286" s="398"/>
      <c r="W286" s="422">
        <f t="shared" si="1016"/>
        <v>16000000</v>
      </c>
      <c r="X286" s="398"/>
      <c r="Y286" s="422">
        <f t="shared" si="1017"/>
        <v>16000000</v>
      </c>
      <c r="Z286" s="398"/>
      <c r="AA286" s="422">
        <f t="shared" si="1018"/>
        <v>16000000</v>
      </c>
      <c r="AB286" s="398"/>
      <c r="AC286" s="398"/>
      <c r="AD286" s="398"/>
      <c r="AE286" s="398"/>
      <c r="AF286" s="422">
        <f t="shared" si="839"/>
        <v>0</v>
      </c>
      <c r="AG286" s="398"/>
      <c r="AH286" s="422">
        <f t="shared" si="1019"/>
        <v>0</v>
      </c>
      <c r="AI286" s="398"/>
      <c r="AJ286" s="422"/>
      <c r="AK286" s="398"/>
      <c r="AL286" s="422"/>
    </row>
    <row r="287" spans="1:38" s="439" customFormat="1" ht="17.25" hidden="1" customHeight="1" x14ac:dyDescent="0.2">
      <c r="A287" s="403" t="s">
        <v>677</v>
      </c>
      <c r="B287" s="402"/>
      <c r="C287" s="402"/>
      <c r="D287" s="402"/>
      <c r="E287" s="402">
        <f t="shared" ref="E287" si="1022">E288</f>
        <v>2000000</v>
      </c>
      <c r="F287" s="402"/>
      <c r="G287" s="402"/>
      <c r="H287" s="402">
        <f t="shared" ref="H287:AK287" si="1023">H288</f>
        <v>0</v>
      </c>
      <c r="I287" s="402">
        <f t="shared" si="1023"/>
        <v>0</v>
      </c>
      <c r="J287" s="402">
        <f t="shared" si="1023"/>
        <v>0</v>
      </c>
      <c r="K287" s="402">
        <f t="shared" si="1023"/>
        <v>0</v>
      </c>
      <c r="L287" s="402">
        <f t="shared" si="1023"/>
        <v>0</v>
      </c>
      <c r="M287" s="402">
        <f t="shared" si="1023"/>
        <v>0</v>
      </c>
      <c r="N287" s="402">
        <f t="shared" si="1023"/>
        <v>0</v>
      </c>
      <c r="O287" s="402"/>
      <c r="P287" s="402">
        <f t="shared" si="1023"/>
        <v>0</v>
      </c>
      <c r="Q287" s="402">
        <f t="shared" si="1023"/>
        <v>0</v>
      </c>
      <c r="R287" s="402">
        <f t="shared" si="1023"/>
        <v>0</v>
      </c>
      <c r="S287" s="402">
        <f>S288</f>
        <v>2000000</v>
      </c>
      <c r="T287" s="402">
        <f t="shared" si="1023"/>
        <v>0</v>
      </c>
      <c r="U287" s="402">
        <f t="shared" si="1023"/>
        <v>2000000</v>
      </c>
      <c r="V287" s="402">
        <f t="shared" si="1023"/>
        <v>0</v>
      </c>
      <c r="W287" s="402">
        <f t="shared" si="1023"/>
        <v>2000000</v>
      </c>
      <c r="X287" s="402">
        <f t="shared" si="1023"/>
        <v>0</v>
      </c>
      <c r="Y287" s="402">
        <f t="shared" si="1023"/>
        <v>2000000</v>
      </c>
      <c r="Z287" s="402">
        <f t="shared" si="1023"/>
        <v>0</v>
      </c>
      <c r="AA287" s="402">
        <f t="shared" si="1023"/>
        <v>2000000</v>
      </c>
      <c r="AB287" s="402">
        <f t="shared" si="1023"/>
        <v>0</v>
      </c>
      <c r="AC287" s="402">
        <f t="shared" si="1023"/>
        <v>0</v>
      </c>
      <c r="AD287" s="402">
        <f t="shared" si="1023"/>
        <v>0</v>
      </c>
      <c r="AE287" s="402">
        <f t="shared" si="1023"/>
        <v>0</v>
      </c>
      <c r="AF287" s="402">
        <f t="shared" ref="AF287:AL287" si="1024">AF288</f>
        <v>0</v>
      </c>
      <c r="AG287" s="402">
        <f t="shared" si="1023"/>
        <v>0</v>
      </c>
      <c r="AH287" s="402">
        <f t="shared" si="1024"/>
        <v>0</v>
      </c>
      <c r="AI287" s="402">
        <f t="shared" si="1023"/>
        <v>0</v>
      </c>
      <c r="AJ287" s="402">
        <f t="shared" si="1024"/>
        <v>0</v>
      </c>
      <c r="AK287" s="402">
        <f t="shared" si="1023"/>
        <v>0</v>
      </c>
      <c r="AL287" s="402">
        <f t="shared" si="1024"/>
        <v>0</v>
      </c>
    </row>
    <row r="288" spans="1:38" s="389" customFormat="1" ht="37.9" hidden="1" customHeight="1" x14ac:dyDescent="0.2">
      <c r="A288" s="405" t="s">
        <v>910</v>
      </c>
      <c r="B288" s="398"/>
      <c r="C288" s="398"/>
      <c r="D288" s="398"/>
      <c r="E288" s="398">
        <v>2000000</v>
      </c>
      <c r="F288" s="398"/>
      <c r="G288" s="398"/>
      <c r="H288" s="398"/>
      <c r="I288" s="398"/>
      <c r="J288" s="422">
        <f t="shared" si="873"/>
        <v>0</v>
      </c>
      <c r="K288" s="398"/>
      <c r="L288" s="422">
        <f t="shared" ref="L288" si="1025">J288+K288</f>
        <v>0</v>
      </c>
      <c r="M288" s="398"/>
      <c r="N288" s="422">
        <f>L288+M288</f>
        <v>0</v>
      </c>
      <c r="O288" s="398"/>
      <c r="P288" s="422">
        <f t="shared" si="828"/>
        <v>0</v>
      </c>
      <c r="Q288" s="398"/>
      <c r="R288" s="422">
        <f t="shared" ref="R288" si="1026">P288+Q288</f>
        <v>0</v>
      </c>
      <c r="S288" s="398">
        <v>2000000</v>
      </c>
      <c r="T288" s="398"/>
      <c r="U288" s="422">
        <f t="shared" ref="U288:U345" si="1027">S288+T288</f>
        <v>2000000</v>
      </c>
      <c r="V288" s="398"/>
      <c r="W288" s="422">
        <f t="shared" ref="W288" si="1028">U288+V288</f>
        <v>2000000</v>
      </c>
      <c r="X288" s="398"/>
      <c r="Y288" s="422">
        <f t="shared" ref="Y288" si="1029">W288+X288</f>
        <v>2000000</v>
      </c>
      <c r="Z288" s="398"/>
      <c r="AA288" s="422">
        <f t="shared" ref="AA288" si="1030">Y288+Z288</f>
        <v>2000000</v>
      </c>
      <c r="AB288" s="398"/>
      <c r="AC288" s="398"/>
      <c r="AD288" s="398"/>
      <c r="AE288" s="398"/>
      <c r="AF288" s="422">
        <f t="shared" ref="AF288:AF345" si="1031">AD288+AE288</f>
        <v>0</v>
      </c>
      <c r="AG288" s="398"/>
      <c r="AH288" s="422">
        <f t="shared" ref="AH288" si="1032">AF288+AG288</f>
        <v>0</v>
      </c>
      <c r="AI288" s="398"/>
      <c r="AJ288" s="422">
        <f t="shared" ref="AJ288" si="1033">AH288+AI288</f>
        <v>0</v>
      </c>
      <c r="AK288" s="398"/>
      <c r="AL288" s="422">
        <f t="shared" ref="AL288" si="1034">AJ288+AK288</f>
        <v>0</v>
      </c>
    </row>
    <row r="289" spans="1:38" s="439" customFormat="1" ht="19.5" customHeight="1" x14ac:dyDescent="0.2">
      <c r="A289" s="403" t="s">
        <v>681</v>
      </c>
      <c r="B289" s="402">
        <f>B290+B291</f>
        <v>10925000</v>
      </c>
      <c r="C289" s="402">
        <f t="shared" ref="C289:H289" si="1035">C290+C291</f>
        <v>0</v>
      </c>
      <c r="D289" s="402">
        <f t="shared" si="1035"/>
        <v>10925000</v>
      </c>
      <c r="E289" s="402">
        <f t="shared" si="1035"/>
        <v>0</v>
      </c>
      <c r="F289" s="402">
        <f t="shared" si="1035"/>
        <v>0</v>
      </c>
      <c r="G289" s="402">
        <f t="shared" si="1035"/>
        <v>0</v>
      </c>
      <c r="H289" s="402">
        <f t="shared" si="1035"/>
        <v>10925000</v>
      </c>
      <c r="I289" s="402">
        <f t="shared" ref="I289:AF289" si="1036">I290+I291</f>
        <v>-432900</v>
      </c>
      <c r="J289" s="402">
        <f t="shared" si="1036"/>
        <v>10492100</v>
      </c>
      <c r="K289" s="402">
        <f t="shared" ref="K289:L289" si="1037">K290+K291</f>
        <v>0</v>
      </c>
      <c r="L289" s="402">
        <f t="shared" si="1037"/>
        <v>10492100</v>
      </c>
      <c r="M289" s="402">
        <f t="shared" ref="M289:N289" si="1038">M290+M291</f>
        <v>0</v>
      </c>
      <c r="N289" s="402">
        <f t="shared" si="1038"/>
        <v>10492100</v>
      </c>
      <c r="O289" s="402"/>
      <c r="P289" s="402">
        <f t="shared" ref="P289:R289" si="1039">P290+P291</f>
        <v>10492100</v>
      </c>
      <c r="Q289" s="402">
        <f t="shared" si="1039"/>
        <v>-7992100</v>
      </c>
      <c r="R289" s="402">
        <f t="shared" si="1039"/>
        <v>2500000</v>
      </c>
      <c r="S289" s="402">
        <f t="shared" si="1036"/>
        <v>0</v>
      </c>
      <c r="T289" s="402">
        <f t="shared" si="1036"/>
        <v>0</v>
      </c>
      <c r="U289" s="402">
        <f t="shared" si="1036"/>
        <v>0</v>
      </c>
      <c r="V289" s="402">
        <f t="shared" ref="V289:W289" si="1040">V290+V291</f>
        <v>0</v>
      </c>
      <c r="W289" s="402">
        <f t="shared" si="1040"/>
        <v>0</v>
      </c>
      <c r="X289" s="402">
        <f t="shared" ref="X289:Y289" si="1041">X290+X291</f>
        <v>0</v>
      </c>
      <c r="Y289" s="402">
        <f t="shared" si="1041"/>
        <v>0</v>
      </c>
      <c r="Z289" s="402">
        <f t="shared" ref="Z289:AA289" si="1042">Z290+Z291</f>
        <v>0</v>
      </c>
      <c r="AA289" s="402">
        <f t="shared" si="1042"/>
        <v>0</v>
      </c>
      <c r="AB289" s="402">
        <f t="shared" si="1036"/>
        <v>0</v>
      </c>
      <c r="AC289" s="402">
        <f t="shared" si="1036"/>
        <v>0</v>
      </c>
      <c r="AD289" s="402">
        <f t="shared" si="1036"/>
        <v>0</v>
      </c>
      <c r="AE289" s="402">
        <f t="shared" si="1036"/>
        <v>0</v>
      </c>
      <c r="AF289" s="402">
        <f t="shared" si="1036"/>
        <v>0</v>
      </c>
      <c r="AG289" s="402">
        <f t="shared" ref="AG289:AH289" si="1043">AG290+AG291</f>
        <v>0</v>
      </c>
      <c r="AH289" s="402">
        <f t="shared" si="1043"/>
        <v>0</v>
      </c>
      <c r="AI289" s="402">
        <f t="shared" ref="AI289:AJ289" si="1044">AI290+AI291</f>
        <v>0</v>
      </c>
      <c r="AJ289" s="402">
        <f t="shared" si="1044"/>
        <v>0</v>
      </c>
      <c r="AK289" s="402">
        <f t="shared" ref="AK289:AL289" si="1045">AK290+AK291</f>
        <v>0</v>
      </c>
      <c r="AL289" s="402">
        <f t="shared" si="1045"/>
        <v>0</v>
      </c>
    </row>
    <row r="290" spans="1:38" s="389" customFormat="1" ht="49.5" customHeight="1" x14ac:dyDescent="0.2">
      <c r="A290" s="405" t="s">
        <v>907</v>
      </c>
      <c r="B290" s="398">
        <v>2500000</v>
      </c>
      <c r="C290" s="398"/>
      <c r="D290" s="398">
        <f t="shared" ref="D290:D291" si="1046">B290+C290</f>
        <v>2500000</v>
      </c>
      <c r="E290" s="398"/>
      <c r="F290" s="398"/>
      <c r="G290" s="398"/>
      <c r="H290" s="398">
        <f>D290+G290</f>
        <v>2500000</v>
      </c>
      <c r="I290" s="398"/>
      <c r="J290" s="422">
        <f t="shared" si="873"/>
        <v>2500000</v>
      </c>
      <c r="K290" s="398"/>
      <c r="L290" s="422">
        <f t="shared" ref="L290:L291" si="1047">J290+K290</f>
        <v>2500000</v>
      </c>
      <c r="M290" s="398"/>
      <c r="N290" s="422">
        <f>L290+M290</f>
        <v>2500000</v>
      </c>
      <c r="O290" s="398"/>
      <c r="P290" s="422">
        <f t="shared" si="828"/>
        <v>2500000</v>
      </c>
      <c r="Q290" s="398"/>
      <c r="R290" s="422">
        <f t="shared" ref="R290:R291" si="1048">P290+Q290</f>
        <v>2500000</v>
      </c>
      <c r="S290" s="398"/>
      <c r="T290" s="398"/>
      <c r="U290" s="422">
        <f t="shared" si="1027"/>
        <v>0</v>
      </c>
      <c r="V290" s="398"/>
      <c r="W290" s="422">
        <f t="shared" ref="W290:W291" si="1049">U290+V290</f>
        <v>0</v>
      </c>
      <c r="X290" s="398"/>
      <c r="Y290" s="422"/>
      <c r="Z290" s="398"/>
      <c r="AA290" s="422"/>
      <c r="AB290" s="398"/>
      <c r="AC290" s="398"/>
      <c r="AD290" s="398"/>
      <c r="AE290" s="398"/>
      <c r="AF290" s="422"/>
      <c r="AG290" s="398"/>
      <c r="AH290" s="422"/>
      <c r="AI290" s="398"/>
      <c r="AJ290" s="422"/>
      <c r="AK290" s="398"/>
      <c r="AL290" s="422"/>
    </row>
    <row r="291" spans="1:38" s="389" customFormat="1" ht="47.25" customHeight="1" x14ac:dyDescent="0.2">
      <c r="A291" s="405" t="s">
        <v>908</v>
      </c>
      <c r="B291" s="398">
        <v>8425000</v>
      </c>
      <c r="C291" s="398"/>
      <c r="D291" s="398">
        <f t="shared" si="1046"/>
        <v>8425000</v>
      </c>
      <c r="E291" s="398"/>
      <c r="F291" s="398"/>
      <c r="G291" s="398"/>
      <c r="H291" s="398">
        <f>D291+G291</f>
        <v>8425000</v>
      </c>
      <c r="I291" s="398">
        <v>-432900</v>
      </c>
      <c r="J291" s="422">
        <f t="shared" si="873"/>
        <v>7992100</v>
      </c>
      <c r="K291" s="398"/>
      <c r="L291" s="422">
        <f t="shared" si="1047"/>
        <v>7992100</v>
      </c>
      <c r="M291" s="398"/>
      <c r="N291" s="422">
        <f>L291+M291</f>
        <v>7992100</v>
      </c>
      <c r="O291" s="398"/>
      <c r="P291" s="422">
        <f t="shared" si="828"/>
        <v>7992100</v>
      </c>
      <c r="Q291" s="398">
        <v>-7992100</v>
      </c>
      <c r="R291" s="422"/>
      <c r="S291" s="398"/>
      <c r="T291" s="398"/>
      <c r="U291" s="422"/>
      <c r="V291" s="398"/>
      <c r="W291" s="422"/>
      <c r="X291" s="398"/>
      <c r="Y291" s="422"/>
      <c r="Z291" s="398"/>
      <c r="AA291" s="422"/>
      <c r="AB291" s="398"/>
      <c r="AC291" s="398"/>
      <c r="AD291" s="398"/>
      <c r="AE291" s="398"/>
      <c r="AF291" s="422"/>
      <c r="AG291" s="398"/>
      <c r="AH291" s="422"/>
      <c r="AI291" s="398"/>
      <c r="AJ291" s="422"/>
      <c r="AK291" s="398"/>
      <c r="AL291" s="422"/>
    </row>
    <row r="292" spans="1:38" s="390" customFormat="1" ht="36.75" customHeight="1" x14ac:dyDescent="0.2">
      <c r="A292" s="426" t="s">
        <v>733</v>
      </c>
      <c r="B292" s="401">
        <f t="shared" ref="B292:J292" si="1050">B293+B297+B302+B308+B313+B317+B321+B325+B330+B334+B339+B342+B349+B351+B355+B360</f>
        <v>1923000</v>
      </c>
      <c r="C292" s="401">
        <f t="shared" si="1050"/>
        <v>11564800</v>
      </c>
      <c r="D292" s="401">
        <f t="shared" si="1050"/>
        <v>13563200</v>
      </c>
      <c r="E292" s="401">
        <f t="shared" si="1050"/>
        <v>10000000</v>
      </c>
      <c r="F292" s="401">
        <f t="shared" si="1050"/>
        <v>0</v>
      </c>
      <c r="G292" s="401">
        <f t="shared" si="1050"/>
        <v>0</v>
      </c>
      <c r="H292" s="401">
        <f t="shared" si="1050"/>
        <v>13563200</v>
      </c>
      <c r="I292" s="401">
        <f t="shared" si="1050"/>
        <v>0</v>
      </c>
      <c r="J292" s="401">
        <f t="shared" si="1050"/>
        <v>13563200</v>
      </c>
      <c r="K292" s="401">
        <f t="shared" ref="K292:L292" si="1051">K293+K297+K302+K308+K313+K317+K321+K325+K330+K334+K339+K342+K349+K351+K355+K360</f>
        <v>0</v>
      </c>
      <c r="L292" s="401">
        <f t="shared" si="1051"/>
        <v>13563200</v>
      </c>
      <c r="M292" s="401">
        <f t="shared" ref="M292:N292" si="1052">M293+M297+M302+M308+M313+M317+M321+M325+M330+M334+M339+M342+M349+M351+M355+M360</f>
        <v>0</v>
      </c>
      <c r="N292" s="401">
        <f t="shared" si="1052"/>
        <v>13563200</v>
      </c>
      <c r="O292" s="401">
        <f t="shared" ref="O292" si="1053">O293+O297+O302+O308+O313+O317+O321+O325+O330+O334+O339+O342+O349+O351+O355+O360</f>
        <v>0</v>
      </c>
      <c r="P292" s="401">
        <f>P293+P297+P302+P308+P313+P317+P321+P325+P330+P334+P339+P342+P347+P349+P351+P355+P360</f>
        <v>13563200</v>
      </c>
      <c r="Q292" s="401">
        <f>Q293+Q297+Q302+Q308+Q313+Q317+Q321+Q325+Q330+Q334+Q339+Q342+Q347+Q349+Q351+Q355+Q360</f>
        <v>1284800</v>
      </c>
      <c r="R292" s="401">
        <f>R293+R297+R302+R308+R313+R317+R321+R325+R330+R334+R339+R342+R347+R349+R351+R355+R360</f>
        <v>14848000</v>
      </c>
      <c r="S292" s="401">
        <f t="shared" ref="S292:AL292" si="1054">S293+S297+S302+S308+S313+S317+S321+S325+S330+S334+S339+S342+S347+S349+S351+S355+S360</f>
        <v>10000000</v>
      </c>
      <c r="T292" s="401">
        <f t="shared" si="1054"/>
        <v>0</v>
      </c>
      <c r="U292" s="401">
        <f t="shared" si="1054"/>
        <v>10000000</v>
      </c>
      <c r="V292" s="401">
        <f t="shared" si="1054"/>
        <v>0</v>
      </c>
      <c r="W292" s="401">
        <f t="shared" si="1054"/>
        <v>10000000</v>
      </c>
      <c r="X292" s="401">
        <f t="shared" si="1054"/>
        <v>0</v>
      </c>
      <c r="Y292" s="401">
        <f t="shared" si="1054"/>
        <v>10000000</v>
      </c>
      <c r="Z292" s="401">
        <f t="shared" si="1054"/>
        <v>0</v>
      </c>
      <c r="AA292" s="401">
        <f t="shared" si="1054"/>
        <v>10000000</v>
      </c>
      <c r="AB292" s="401">
        <f t="shared" si="1054"/>
        <v>7000000</v>
      </c>
      <c r="AC292" s="401">
        <f t="shared" si="1054"/>
        <v>0</v>
      </c>
      <c r="AD292" s="401">
        <f t="shared" si="1054"/>
        <v>7000000</v>
      </c>
      <c r="AE292" s="401">
        <f t="shared" si="1054"/>
        <v>0</v>
      </c>
      <c r="AF292" s="401">
        <f t="shared" si="1054"/>
        <v>7000000</v>
      </c>
      <c r="AG292" s="401">
        <f t="shared" si="1054"/>
        <v>0</v>
      </c>
      <c r="AH292" s="401">
        <f t="shared" si="1054"/>
        <v>7000000</v>
      </c>
      <c r="AI292" s="401">
        <f t="shared" si="1054"/>
        <v>0</v>
      </c>
      <c r="AJ292" s="401">
        <f t="shared" si="1054"/>
        <v>7000000</v>
      </c>
      <c r="AK292" s="401">
        <f t="shared" si="1054"/>
        <v>0</v>
      </c>
      <c r="AL292" s="401">
        <f t="shared" si="1054"/>
        <v>7000000</v>
      </c>
    </row>
    <row r="293" spans="1:38" s="439" customFormat="1" hidden="1" x14ac:dyDescent="0.2">
      <c r="A293" s="432" t="s">
        <v>456</v>
      </c>
      <c r="B293" s="433"/>
      <c r="C293" s="433"/>
      <c r="D293" s="433"/>
      <c r="E293" s="433">
        <v>400000</v>
      </c>
      <c r="F293" s="433"/>
      <c r="G293" s="433"/>
      <c r="H293" s="402">
        <f>SUM(H294:H296)</f>
        <v>0</v>
      </c>
      <c r="I293" s="402">
        <f t="shared" ref="I293:T293" si="1055">SUM(I294:I296)</f>
        <v>0</v>
      </c>
      <c r="J293" s="402">
        <f t="shared" si="1055"/>
        <v>0</v>
      </c>
      <c r="K293" s="402">
        <f t="shared" ref="K293:L293" si="1056">SUM(K294:K296)</f>
        <v>0</v>
      </c>
      <c r="L293" s="402">
        <f t="shared" si="1056"/>
        <v>0</v>
      </c>
      <c r="M293" s="402">
        <f t="shared" ref="M293:N293" si="1057">SUM(M294:M296)</f>
        <v>0</v>
      </c>
      <c r="N293" s="402">
        <f t="shared" si="1057"/>
        <v>0</v>
      </c>
      <c r="O293" s="402"/>
      <c r="P293" s="402">
        <f t="shared" ref="P293:R293" si="1058">SUM(P294:P296)</f>
        <v>0</v>
      </c>
      <c r="Q293" s="402"/>
      <c r="R293" s="402">
        <f t="shared" si="1058"/>
        <v>0</v>
      </c>
      <c r="S293" s="448">
        <f>E293+F293</f>
        <v>400000</v>
      </c>
      <c r="T293" s="402">
        <f t="shared" si="1055"/>
        <v>0</v>
      </c>
      <c r="U293" s="438">
        <f t="shared" si="1027"/>
        <v>400000</v>
      </c>
      <c r="V293" s="402">
        <f t="shared" ref="V293:X293" si="1059">SUM(V294:V296)</f>
        <v>0</v>
      </c>
      <c r="W293" s="438">
        <f t="shared" ref="W293:W358" si="1060">U293+V293</f>
        <v>400000</v>
      </c>
      <c r="X293" s="402">
        <f t="shared" si="1059"/>
        <v>0</v>
      </c>
      <c r="Y293" s="438">
        <f t="shared" ref="Y293:Y358" si="1061">W293+X293</f>
        <v>400000</v>
      </c>
      <c r="Z293" s="402">
        <f t="shared" ref="Z293" si="1062">SUM(Z294:Z296)</f>
        <v>0</v>
      </c>
      <c r="AA293" s="438">
        <f t="shared" ref="AA293:AA358" si="1063">Y293+Z293</f>
        <v>400000</v>
      </c>
      <c r="AB293" s="448">
        <v>184900</v>
      </c>
      <c r="AC293" s="448"/>
      <c r="AD293" s="448">
        <f>AB293+AC293</f>
        <v>184900</v>
      </c>
      <c r="AE293" s="402">
        <f t="shared" ref="AE293:AG293" si="1064">SUM(AE294:AE296)</f>
        <v>0</v>
      </c>
      <c r="AF293" s="438">
        <f t="shared" si="1031"/>
        <v>184900</v>
      </c>
      <c r="AG293" s="402">
        <f t="shared" si="1064"/>
        <v>0</v>
      </c>
      <c r="AH293" s="438">
        <f t="shared" ref="AH293:AH358" si="1065">AF293+AG293</f>
        <v>184900</v>
      </c>
      <c r="AI293" s="402">
        <f t="shared" ref="AI293:AK293" si="1066">SUM(AI294:AI296)</f>
        <v>0</v>
      </c>
      <c r="AJ293" s="438">
        <f t="shared" ref="AJ293:AJ358" si="1067">AH293+AI293</f>
        <v>184900</v>
      </c>
      <c r="AK293" s="402">
        <f t="shared" si="1066"/>
        <v>0</v>
      </c>
      <c r="AL293" s="438">
        <f t="shared" ref="AL293:AL358" si="1068">AJ293+AK293</f>
        <v>184900</v>
      </c>
    </row>
    <row r="294" spans="1:38" s="389" customFormat="1" hidden="1" x14ac:dyDescent="0.2">
      <c r="A294" s="430" t="s">
        <v>785</v>
      </c>
      <c r="B294" s="434"/>
      <c r="C294" s="434"/>
      <c r="D294" s="434"/>
      <c r="E294" s="434"/>
      <c r="F294" s="434"/>
      <c r="G294" s="434"/>
      <c r="H294" s="398"/>
      <c r="I294" s="421"/>
      <c r="J294" s="422">
        <f t="shared" si="873"/>
        <v>0</v>
      </c>
      <c r="K294" s="421"/>
      <c r="L294" s="422">
        <f t="shared" ref="L294:L296" si="1069">J294+K294</f>
        <v>0</v>
      </c>
      <c r="M294" s="421"/>
      <c r="N294" s="422">
        <f>L294+M294</f>
        <v>0</v>
      </c>
      <c r="O294" s="421"/>
      <c r="P294" s="422">
        <f t="shared" ref="P294:P296" si="1070">N294+O294</f>
        <v>0</v>
      </c>
      <c r="Q294" s="421"/>
      <c r="R294" s="422">
        <f t="shared" ref="R294:R296" si="1071">P294+Q294</f>
        <v>0</v>
      </c>
      <c r="S294" s="448"/>
      <c r="T294" s="421"/>
      <c r="U294" s="422">
        <f t="shared" si="1027"/>
        <v>0</v>
      </c>
      <c r="V294" s="421"/>
      <c r="W294" s="422">
        <f t="shared" si="1060"/>
        <v>0</v>
      </c>
      <c r="X294" s="421"/>
      <c r="Y294" s="422">
        <f t="shared" si="1061"/>
        <v>0</v>
      </c>
      <c r="Z294" s="421"/>
      <c r="AA294" s="422">
        <f t="shared" si="1063"/>
        <v>0</v>
      </c>
      <c r="AB294" s="421"/>
      <c r="AC294" s="421"/>
      <c r="AD294" s="448"/>
      <c r="AE294" s="421"/>
      <c r="AF294" s="422">
        <f t="shared" si="1031"/>
        <v>0</v>
      </c>
      <c r="AG294" s="421"/>
      <c r="AH294" s="422">
        <f t="shared" si="1065"/>
        <v>0</v>
      </c>
      <c r="AI294" s="421"/>
      <c r="AJ294" s="422">
        <f t="shared" si="1067"/>
        <v>0</v>
      </c>
      <c r="AK294" s="421"/>
      <c r="AL294" s="422">
        <f t="shared" si="1068"/>
        <v>0</v>
      </c>
    </row>
    <row r="295" spans="1:38" s="389" customFormat="1" hidden="1" x14ac:dyDescent="0.2">
      <c r="A295" s="430" t="s">
        <v>786</v>
      </c>
      <c r="B295" s="434"/>
      <c r="C295" s="434"/>
      <c r="D295" s="434"/>
      <c r="E295" s="434"/>
      <c r="F295" s="434"/>
      <c r="G295" s="434"/>
      <c r="H295" s="398"/>
      <c r="I295" s="421"/>
      <c r="J295" s="422">
        <f t="shared" si="873"/>
        <v>0</v>
      </c>
      <c r="K295" s="421"/>
      <c r="L295" s="422">
        <f t="shared" si="1069"/>
        <v>0</v>
      </c>
      <c r="M295" s="421"/>
      <c r="N295" s="422">
        <f>L295+M295</f>
        <v>0</v>
      </c>
      <c r="O295" s="421"/>
      <c r="P295" s="422">
        <f t="shared" si="1070"/>
        <v>0</v>
      </c>
      <c r="Q295" s="421"/>
      <c r="R295" s="422">
        <f t="shared" si="1071"/>
        <v>0</v>
      </c>
      <c r="S295" s="448"/>
      <c r="T295" s="421"/>
      <c r="U295" s="422">
        <f t="shared" si="1027"/>
        <v>0</v>
      </c>
      <c r="V295" s="421"/>
      <c r="W295" s="422">
        <f t="shared" si="1060"/>
        <v>0</v>
      </c>
      <c r="X295" s="421"/>
      <c r="Y295" s="422">
        <f t="shared" si="1061"/>
        <v>0</v>
      </c>
      <c r="Z295" s="421"/>
      <c r="AA295" s="422">
        <f t="shared" si="1063"/>
        <v>0</v>
      </c>
      <c r="AB295" s="421"/>
      <c r="AC295" s="421"/>
      <c r="AD295" s="448"/>
      <c r="AE295" s="421"/>
      <c r="AF295" s="422">
        <f t="shared" si="1031"/>
        <v>0</v>
      </c>
      <c r="AG295" s="421"/>
      <c r="AH295" s="422">
        <f t="shared" si="1065"/>
        <v>0</v>
      </c>
      <c r="AI295" s="421"/>
      <c r="AJ295" s="422">
        <f t="shared" si="1067"/>
        <v>0</v>
      </c>
      <c r="AK295" s="421"/>
      <c r="AL295" s="422">
        <f t="shared" si="1068"/>
        <v>0</v>
      </c>
    </row>
    <row r="296" spans="1:38" s="389" customFormat="1" hidden="1" x14ac:dyDescent="0.2">
      <c r="A296" s="430" t="s">
        <v>787</v>
      </c>
      <c r="B296" s="434"/>
      <c r="C296" s="434"/>
      <c r="D296" s="434"/>
      <c r="E296" s="434"/>
      <c r="F296" s="434"/>
      <c r="G296" s="434"/>
      <c r="H296" s="398"/>
      <c r="I296" s="421"/>
      <c r="J296" s="422">
        <f t="shared" si="873"/>
        <v>0</v>
      </c>
      <c r="K296" s="421"/>
      <c r="L296" s="422">
        <f t="shared" si="1069"/>
        <v>0</v>
      </c>
      <c r="M296" s="421"/>
      <c r="N296" s="422">
        <f>L296+M296</f>
        <v>0</v>
      </c>
      <c r="O296" s="421"/>
      <c r="P296" s="422">
        <f t="shared" si="1070"/>
        <v>0</v>
      </c>
      <c r="Q296" s="421"/>
      <c r="R296" s="422">
        <f t="shared" si="1071"/>
        <v>0</v>
      </c>
      <c r="S296" s="448"/>
      <c r="T296" s="421"/>
      <c r="U296" s="422">
        <f t="shared" si="1027"/>
        <v>0</v>
      </c>
      <c r="V296" s="421"/>
      <c r="W296" s="422">
        <f t="shared" si="1060"/>
        <v>0</v>
      </c>
      <c r="X296" s="421"/>
      <c r="Y296" s="422">
        <f t="shared" si="1061"/>
        <v>0</v>
      </c>
      <c r="Z296" s="421"/>
      <c r="AA296" s="422">
        <f t="shared" si="1063"/>
        <v>0</v>
      </c>
      <c r="AB296" s="421"/>
      <c r="AC296" s="421"/>
      <c r="AD296" s="448"/>
      <c r="AE296" s="421"/>
      <c r="AF296" s="422">
        <f t="shared" si="1031"/>
        <v>0</v>
      </c>
      <c r="AG296" s="421"/>
      <c r="AH296" s="422">
        <f t="shared" si="1065"/>
        <v>0</v>
      </c>
      <c r="AI296" s="421"/>
      <c r="AJ296" s="422">
        <f t="shared" si="1067"/>
        <v>0</v>
      </c>
      <c r="AK296" s="421"/>
      <c r="AL296" s="422">
        <f t="shared" si="1068"/>
        <v>0</v>
      </c>
    </row>
    <row r="297" spans="1:38" s="439" customFormat="1" x14ac:dyDescent="0.2">
      <c r="A297" s="431" t="s">
        <v>464</v>
      </c>
      <c r="B297" s="433">
        <f>SUM(B298:B301)</f>
        <v>189500</v>
      </c>
      <c r="C297" s="433">
        <v>810500</v>
      </c>
      <c r="D297" s="433">
        <v>1000000</v>
      </c>
      <c r="E297" s="433">
        <v>1000000</v>
      </c>
      <c r="F297" s="433"/>
      <c r="G297" s="433"/>
      <c r="H297" s="402">
        <f>SUM(H298:H301)</f>
        <v>1000000</v>
      </c>
      <c r="I297" s="402">
        <f t="shared" ref="I297:T297" si="1072">SUM(I298:I301)</f>
        <v>0</v>
      </c>
      <c r="J297" s="402">
        <f t="shared" si="1072"/>
        <v>1000000</v>
      </c>
      <c r="K297" s="402">
        <f t="shared" ref="K297:L297" si="1073">SUM(K298:K301)</f>
        <v>0</v>
      </c>
      <c r="L297" s="402">
        <f t="shared" si="1073"/>
        <v>1000000</v>
      </c>
      <c r="M297" s="402">
        <f t="shared" ref="M297:N297" si="1074">SUM(M298:M301)</f>
        <v>0</v>
      </c>
      <c r="N297" s="402">
        <f t="shared" si="1074"/>
        <v>1000000</v>
      </c>
      <c r="O297" s="402"/>
      <c r="P297" s="402">
        <f t="shared" ref="P297:R297" si="1075">SUM(P298:P301)</f>
        <v>1000000</v>
      </c>
      <c r="Q297" s="402">
        <f t="shared" si="1075"/>
        <v>49300</v>
      </c>
      <c r="R297" s="402">
        <f t="shared" si="1075"/>
        <v>1049300</v>
      </c>
      <c r="S297" s="448">
        <f>E297+F297</f>
        <v>1000000</v>
      </c>
      <c r="T297" s="402">
        <f t="shared" si="1072"/>
        <v>0</v>
      </c>
      <c r="U297" s="438">
        <f t="shared" si="1027"/>
        <v>1000000</v>
      </c>
      <c r="V297" s="402">
        <f t="shared" ref="V297:X297" si="1076">SUM(V298:V301)</f>
        <v>0</v>
      </c>
      <c r="W297" s="438">
        <f t="shared" si="1060"/>
        <v>1000000</v>
      </c>
      <c r="X297" s="402">
        <f t="shared" si="1076"/>
        <v>0</v>
      </c>
      <c r="Y297" s="438">
        <f t="shared" si="1061"/>
        <v>1000000</v>
      </c>
      <c r="Z297" s="402">
        <f t="shared" ref="Z297" si="1077">SUM(Z298:Z301)</f>
        <v>0</v>
      </c>
      <c r="AA297" s="438">
        <f t="shared" si="1063"/>
        <v>1000000</v>
      </c>
      <c r="AB297" s="448">
        <v>976200</v>
      </c>
      <c r="AC297" s="448"/>
      <c r="AD297" s="448">
        <f t="shared" ref="AD297:AD351" si="1078">AB297+AC297</f>
        <v>976200</v>
      </c>
      <c r="AE297" s="402">
        <f t="shared" ref="AE297:AG297" si="1079">SUM(AE298:AE301)</f>
        <v>0</v>
      </c>
      <c r="AF297" s="438">
        <f t="shared" si="1031"/>
        <v>976200</v>
      </c>
      <c r="AG297" s="402">
        <f t="shared" si="1079"/>
        <v>0</v>
      </c>
      <c r="AH297" s="438">
        <f t="shared" si="1065"/>
        <v>976200</v>
      </c>
      <c r="AI297" s="402">
        <f t="shared" ref="AI297:AK297" si="1080">SUM(AI298:AI301)</f>
        <v>0</v>
      </c>
      <c r="AJ297" s="438">
        <f t="shared" si="1067"/>
        <v>976200</v>
      </c>
      <c r="AK297" s="402">
        <f t="shared" si="1080"/>
        <v>0</v>
      </c>
      <c r="AL297" s="438">
        <f t="shared" si="1068"/>
        <v>976200</v>
      </c>
    </row>
    <row r="298" spans="1:38" s="389" customFormat="1" hidden="1" x14ac:dyDescent="0.2">
      <c r="A298" s="430" t="s">
        <v>788</v>
      </c>
      <c r="B298" s="434">
        <v>108000</v>
      </c>
      <c r="C298" s="434"/>
      <c r="D298" s="434"/>
      <c r="E298" s="434"/>
      <c r="F298" s="434"/>
      <c r="G298" s="434"/>
      <c r="H298" s="398">
        <v>186000</v>
      </c>
      <c r="I298" s="421"/>
      <c r="J298" s="422">
        <f t="shared" si="873"/>
        <v>186000</v>
      </c>
      <c r="K298" s="421"/>
      <c r="L298" s="422">
        <f t="shared" ref="L298:L301" si="1081">J298+K298</f>
        <v>186000</v>
      </c>
      <c r="M298" s="421"/>
      <c r="N298" s="422">
        <f>L298+M298</f>
        <v>186000</v>
      </c>
      <c r="O298" s="421"/>
      <c r="P298" s="422">
        <f t="shared" ref="P298:P301" si="1082">N298+O298</f>
        <v>186000</v>
      </c>
      <c r="Q298" s="421"/>
      <c r="R298" s="422">
        <f t="shared" ref="R298:R301" si="1083">P298+Q298</f>
        <v>186000</v>
      </c>
      <c r="S298" s="448"/>
      <c r="T298" s="421"/>
      <c r="U298" s="422">
        <f t="shared" si="1027"/>
        <v>0</v>
      </c>
      <c r="V298" s="421"/>
      <c r="W298" s="422">
        <f t="shared" si="1060"/>
        <v>0</v>
      </c>
      <c r="X298" s="421"/>
      <c r="Y298" s="422">
        <f t="shared" si="1061"/>
        <v>0</v>
      </c>
      <c r="Z298" s="421"/>
      <c r="AA298" s="422">
        <f t="shared" si="1063"/>
        <v>0</v>
      </c>
      <c r="AB298" s="421"/>
      <c r="AC298" s="421"/>
      <c r="AD298" s="448"/>
      <c r="AE298" s="421"/>
      <c r="AF298" s="422">
        <f t="shared" si="1031"/>
        <v>0</v>
      </c>
      <c r="AG298" s="421"/>
      <c r="AH298" s="422">
        <f t="shared" si="1065"/>
        <v>0</v>
      </c>
      <c r="AI298" s="421"/>
      <c r="AJ298" s="422">
        <f t="shared" si="1067"/>
        <v>0</v>
      </c>
      <c r="AK298" s="421"/>
      <c r="AL298" s="422">
        <f t="shared" si="1068"/>
        <v>0</v>
      </c>
    </row>
    <row r="299" spans="1:38" s="389" customFormat="1" x14ac:dyDescent="0.2">
      <c r="A299" s="430" t="s">
        <v>888</v>
      </c>
      <c r="B299" s="434">
        <v>81500</v>
      </c>
      <c r="C299" s="434"/>
      <c r="D299" s="434"/>
      <c r="E299" s="434"/>
      <c r="F299" s="434"/>
      <c r="G299" s="434"/>
      <c r="H299" s="398">
        <v>320000</v>
      </c>
      <c r="I299" s="421"/>
      <c r="J299" s="422">
        <f t="shared" si="873"/>
        <v>320000</v>
      </c>
      <c r="K299" s="421"/>
      <c r="L299" s="422">
        <f t="shared" si="1081"/>
        <v>320000</v>
      </c>
      <c r="M299" s="421"/>
      <c r="N299" s="422">
        <f>L299+M299</f>
        <v>320000</v>
      </c>
      <c r="O299" s="421"/>
      <c r="P299" s="422">
        <f t="shared" si="1082"/>
        <v>320000</v>
      </c>
      <c r="Q299" s="421">
        <v>49300</v>
      </c>
      <c r="R299" s="422">
        <f t="shared" si="1083"/>
        <v>369300</v>
      </c>
      <c r="S299" s="448"/>
      <c r="T299" s="421"/>
      <c r="U299" s="422">
        <f t="shared" si="1027"/>
        <v>0</v>
      </c>
      <c r="V299" s="421"/>
      <c r="W299" s="422">
        <f t="shared" si="1060"/>
        <v>0</v>
      </c>
      <c r="X299" s="421"/>
      <c r="Y299" s="422"/>
      <c r="Z299" s="421"/>
      <c r="AA299" s="422"/>
      <c r="AB299" s="421"/>
      <c r="AC299" s="421"/>
      <c r="AD299" s="448"/>
      <c r="AE299" s="421"/>
      <c r="AF299" s="422"/>
      <c r="AG299" s="421"/>
      <c r="AH299" s="422"/>
      <c r="AI299" s="421"/>
      <c r="AJ299" s="422"/>
      <c r="AK299" s="421"/>
      <c r="AL299" s="422"/>
    </row>
    <row r="300" spans="1:38" s="389" customFormat="1" hidden="1" x14ac:dyDescent="0.2">
      <c r="A300" s="430" t="s">
        <v>789</v>
      </c>
      <c r="B300" s="434"/>
      <c r="C300" s="434"/>
      <c r="D300" s="434"/>
      <c r="E300" s="434"/>
      <c r="F300" s="434"/>
      <c r="G300" s="434"/>
      <c r="H300" s="398">
        <v>334000</v>
      </c>
      <c r="I300" s="421"/>
      <c r="J300" s="422">
        <f t="shared" si="873"/>
        <v>334000</v>
      </c>
      <c r="K300" s="421"/>
      <c r="L300" s="422">
        <f t="shared" si="1081"/>
        <v>334000</v>
      </c>
      <c r="M300" s="421"/>
      <c r="N300" s="422">
        <f>L300+M300</f>
        <v>334000</v>
      </c>
      <c r="O300" s="421"/>
      <c r="P300" s="422">
        <f t="shared" si="1082"/>
        <v>334000</v>
      </c>
      <c r="Q300" s="421"/>
      <c r="R300" s="422">
        <f t="shared" si="1083"/>
        <v>334000</v>
      </c>
      <c r="S300" s="448"/>
      <c r="T300" s="421"/>
      <c r="U300" s="422">
        <f t="shared" si="1027"/>
        <v>0</v>
      </c>
      <c r="V300" s="421"/>
      <c r="W300" s="422">
        <f t="shared" si="1060"/>
        <v>0</v>
      </c>
      <c r="X300" s="421"/>
      <c r="Y300" s="422">
        <f t="shared" si="1061"/>
        <v>0</v>
      </c>
      <c r="Z300" s="421"/>
      <c r="AA300" s="422">
        <f t="shared" si="1063"/>
        <v>0</v>
      </c>
      <c r="AB300" s="421"/>
      <c r="AC300" s="421"/>
      <c r="AD300" s="448"/>
      <c r="AE300" s="421"/>
      <c r="AF300" s="422">
        <f t="shared" si="1031"/>
        <v>0</v>
      </c>
      <c r="AG300" s="421"/>
      <c r="AH300" s="422">
        <f t="shared" si="1065"/>
        <v>0</v>
      </c>
      <c r="AI300" s="421"/>
      <c r="AJ300" s="422">
        <f t="shared" si="1067"/>
        <v>0</v>
      </c>
      <c r="AK300" s="421"/>
      <c r="AL300" s="422">
        <f t="shared" si="1068"/>
        <v>0</v>
      </c>
    </row>
    <row r="301" spans="1:38" s="389" customFormat="1" hidden="1" x14ac:dyDescent="0.2">
      <c r="A301" s="430" t="s">
        <v>790</v>
      </c>
      <c r="B301" s="434"/>
      <c r="C301" s="434"/>
      <c r="D301" s="434"/>
      <c r="E301" s="434"/>
      <c r="F301" s="434"/>
      <c r="G301" s="434"/>
      <c r="H301" s="398">
        <v>160000</v>
      </c>
      <c r="I301" s="421"/>
      <c r="J301" s="422">
        <f t="shared" si="873"/>
        <v>160000</v>
      </c>
      <c r="K301" s="421"/>
      <c r="L301" s="422">
        <f t="shared" si="1081"/>
        <v>160000</v>
      </c>
      <c r="M301" s="421"/>
      <c r="N301" s="422">
        <f>L301+M301</f>
        <v>160000</v>
      </c>
      <c r="O301" s="421"/>
      <c r="P301" s="422">
        <f t="shared" si="1082"/>
        <v>160000</v>
      </c>
      <c r="Q301" s="421"/>
      <c r="R301" s="422">
        <f t="shared" si="1083"/>
        <v>160000</v>
      </c>
      <c r="S301" s="448"/>
      <c r="T301" s="421"/>
      <c r="U301" s="422">
        <f t="shared" si="1027"/>
        <v>0</v>
      </c>
      <c r="V301" s="421"/>
      <c r="W301" s="422">
        <f t="shared" si="1060"/>
        <v>0</v>
      </c>
      <c r="X301" s="421"/>
      <c r="Y301" s="422">
        <f t="shared" si="1061"/>
        <v>0</v>
      </c>
      <c r="Z301" s="421"/>
      <c r="AA301" s="422">
        <f t="shared" si="1063"/>
        <v>0</v>
      </c>
      <c r="AB301" s="421"/>
      <c r="AC301" s="421"/>
      <c r="AD301" s="448"/>
      <c r="AE301" s="421"/>
      <c r="AF301" s="422">
        <f t="shared" si="1031"/>
        <v>0</v>
      </c>
      <c r="AG301" s="421"/>
      <c r="AH301" s="422">
        <f t="shared" si="1065"/>
        <v>0</v>
      </c>
      <c r="AI301" s="421"/>
      <c r="AJ301" s="422">
        <f t="shared" si="1067"/>
        <v>0</v>
      </c>
      <c r="AK301" s="421"/>
      <c r="AL301" s="422">
        <f t="shared" si="1068"/>
        <v>0</v>
      </c>
    </row>
    <row r="302" spans="1:38" s="439" customFormat="1" x14ac:dyDescent="0.2">
      <c r="A302" s="432" t="s">
        <v>676</v>
      </c>
      <c r="B302" s="433">
        <f t="shared" ref="B302" si="1084">SUM(B303:B307)</f>
        <v>648800</v>
      </c>
      <c r="C302" s="433">
        <v>1421300</v>
      </c>
      <c r="D302" s="433">
        <v>2145500</v>
      </c>
      <c r="E302" s="433">
        <v>1324700</v>
      </c>
      <c r="F302" s="433"/>
      <c r="G302" s="433"/>
      <c r="H302" s="402">
        <f>SUM(H303:H307)</f>
        <v>2145500</v>
      </c>
      <c r="I302" s="402">
        <f t="shared" ref="I302:T302" si="1085">SUM(I303:I307)</f>
        <v>0</v>
      </c>
      <c r="J302" s="402">
        <f t="shared" si="1085"/>
        <v>2145500</v>
      </c>
      <c r="K302" s="402">
        <f t="shared" ref="K302:L302" si="1086">SUM(K303:K307)</f>
        <v>0</v>
      </c>
      <c r="L302" s="402">
        <f t="shared" si="1086"/>
        <v>2145500</v>
      </c>
      <c r="M302" s="402">
        <f t="shared" ref="M302:N302" si="1087">SUM(M303:M307)</f>
        <v>0</v>
      </c>
      <c r="N302" s="402">
        <f t="shared" si="1087"/>
        <v>2145500</v>
      </c>
      <c r="O302" s="402"/>
      <c r="P302" s="402">
        <f t="shared" ref="P302:R302" si="1088">SUM(P303:P307)</f>
        <v>2145500</v>
      </c>
      <c r="Q302" s="402">
        <f t="shared" si="1088"/>
        <v>885500</v>
      </c>
      <c r="R302" s="402">
        <f t="shared" si="1088"/>
        <v>3031000</v>
      </c>
      <c r="S302" s="448">
        <f>E302+F302</f>
        <v>1324700</v>
      </c>
      <c r="T302" s="402">
        <f t="shared" si="1085"/>
        <v>0</v>
      </c>
      <c r="U302" s="438">
        <f t="shared" si="1027"/>
        <v>1324700</v>
      </c>
      <c r="V302" s="402">
        <f t="shared" ref="V302:X302" si="1089">SUM(V303:V307)</f>
        <v>0</v>
      </c>
      <c r="W302" s="438">
        <f t="shared" si="1060"/>
        <v>1324700</v>
      </c>
      <c r="X302" s="402">
        <f t="shared" si="1089"/>
        <v>0</v>
      </c>
      <c r="Y302" s="438">
        <f t="shared" si="1061"/>
        <v>1324700</v>
      </c>
      <c r="Z302" s="402">
        <f t="shared" ref="Z302" si="1090">SUM(Z303:Z307)</f>
        <v>0</v>
      </c>
      <c r="AA302" s="438">
        <f t="shared" si="1063"/>
        <v>1324700</v>
      </c>
      <c r="AB302" s="448">
        <v>1000000</v>
      </c>
      <c r="AC302" s="448"/>
      <c r="AD302" s="448">
        <f t="shared" si="1078"/>
        <v>1000000</v>
      </c>
      <c r="AE302" s="402">
        <f t="shared" ref="AE302:AG302" si="1091">SUM(AE303:AE307)</f>
        <v>0</v>
      </c>
      <c r="AF302" s="438">
        <f t="shared" si="1031"/>
        <v>1000000</v>
      </c>
      <c r="AG302" s="402">
        <f t="shared" si="1091"/>
        <v>0</v>
      </c>
      <c r="AH302" s="438">
        <f t="shared" si="1065"/>
        <v>1000000</v>
      </c>
      <c r="AI302" s="402">
        <f t="shared" ref="AI302:AK302" si="1092">SUM(AI303:AI307)</f>
        <v>0</v>
      </c>
      <c r="AJ302" s="438">
        <f t="shared" si="1067"/>
        <v>1000000</v>
      </c>
      <c r="AK302" s="402">
        <f t="shared" si="1092"/>
        <v>0</v>
      </c>
      <c r="AL302" s="438">
        <f t="shared" si="1068"/>
        <v>1000000</v>
      </c>
    </row>
    <row r="303" spans="1:38" s="389" customFormat="1" x14ac:dyDescent="0.2">
      <c r="A303" s="430" t="s">
        <v>791</v>
      </c>
      <c r="B303" s="434">
        <v>111600</v>
      </c>
      <c r="C303" s="434"/>
      <c r="D303" s="434"/>
      <c r="E303" s="434"/>
      <c r="F303" s="434"/>
      <c r="G303" s="434"/>
      <c r="H303" s="398">
        <v>429100</v>
      </c>
      <c r="I303" s="421"/>
      <c r="J303" s="422">
        <f t="shared" si="873"/>
        <v>429100</v>
      </c>
      <c r="K303" s="421"/>
      <c r="L303" s="422">
        <f t="shared" ref="L303:L307" si="1093">J303+K303</f>
        <v>429100</v>
      </c>
      <c r="M303" s="421"/>
      <c r="N303" s="422">
        <f>L303+M303</f>
        <v>429100</v>
      </c>
      <c r="O303" s="421"/>
      <c r="P303" s="422">
        <f t="shared" ref="P303:P307" si="1094">N303+O303</f>
        <v>429100</v>
      </c>
      <c r="Q303" s="421">
        <f>230400+76900</f>
        <v>307300</v>
      </c>
      <c r="R303" s="422">
        <f t="shared" ref="R303:R307" si="1095">P303+Q303</f>
        <v>736400</v>
      </c>
      <c r="S303" s="448"/>
      <c r="T303" s="421"/>
      <c r="U303" s="422">
        <f t="shared" si="1027"/>
        <v>0</v>
      </c>
      <c r="V303" s="421"/>
      <c r="W303" s="422">
        <f t="shared" si="1060"/>
        <v>0</v>
      </c>
      <c r="X303" s="421"/>
      <c r="Y303" s="422"/>
      <c r="Z303" s="421"/>
      <c r="AA303" s="422"/>
      <c r="AB303" s="421"/>
      <c r="AC303" s="421"/>
      <c r="AD303" s="448"/>
      <c r="AE303" s="421"/>
      <c r="AF303" s="422"/>
      <c r="AG303" s="421"/>
      <c r="AH303" s="422"/>
      <c r="AI303" s="421"/>
      <c r="AJ303" s="422"/>
      <c r="AK303" s="421"/>
      <c r="AL303" s="422"/>
    </row>
    <row r="304" spans="1:38" s="389" customFormat="1" hidden="1" x14ac:dyDescent="0.2">
      <c r="A304" s="430" t="s">
        <v>792</v>
      </c>
      <c r="B304" s="434">
        <v>160700</v>
      </c>
      <c r="C304" s="434"/>
      <c r="D304" s="434"/>
      <c r="E304" s="434"/>
      <c r="F304" s="434"/>
      <c r="G304" s="434"/>
      <c r="H304" s="398">
        <v>605000</v>
      </c>
      <c r="I304" s="421"/>
      <c r="J304" s="422">
        <f t="shared" si="873"/>
        <v>605000</v>
      </c>
      <c r="K304" s="421"/>
      <c r="L304" s="422">
        <f t="shared" si="1093"/>
        <v>605000</v>
      </c>
      <c r="M304" s="421"/>
      <c r="N304" s="422">
        <f>L304+M304</f>
        <v>605000</v>
      </c>
      <c r="O304" s="421"/>
      <c r="P304" s="422">
        <f t="shared" si="1094"/>
        <v>605000</v>
      </c>
      <c r="Q304" s="421"/>
      <c r="R304" s="422">
        <f t="shared" si="1095"/>
        <v>605000</v>
      </c>
      <c r="S304" s="448"/>
      <c r="T304" s="421"/>
      <c r="U304" s="422">
        <f t="shared" si="1027"/>
        <v>0</v>
      </c>
      <c r="V304" s="421"/>
      <c r="W304" s="422">
        <f t="shared" si="1060"/>
        <v>0</v>
      </c>
      <c r="X304" s="421"/>
      <c r="Y304" s="422"/>
      <c r="Z304" s="421"/>
      <c r="AA304" s="422"/>
      <c r="AB304" s="421"/>
      <c r="AC304" s="421"/>
      <c r="AD304" s="448"/>
      <c r="AE304" s="421"/>
      <c r="AF304" s="422"/>
      <c r="AG304" s="421"/>
      <c r="AH304" s="422"/>
      <c r="AI304" s="421"/>
      <c r="AJ304" s="422"/>
      <c r="AK304" s="421"/>
      <c r="AL304" s="422"/>
    </row>
    <row r="305" spans="1:38" s="389" customFormat="1" x14ac:dyDescent="0.2">
      <c r="A305" s="430" t="s">
        <v>793</v>
      </c>
      <c r="B305" s="434">
        <v>216000</v>
      </c>
      <c r="C305" s="434"/>
      <c r="D305" s="434"/>
      <c r="E305" s="434"/>
      <c r="F305" s="434"/>
      <c r="G305" s="434"/>
      <c r="H305" s="398">
        <v>334700</v>
      </c>
      <c r="I305" s="421"/>
      <c r="J305" s="422">
        <f t="shared" si="873"/>
        <v>334700</v>
      </c>
      <c r="K305" s="421"/>
      <c r="L305" s="422">
        <f t="shared" si="1093"/>
        <v>334700</v>
      </c>
      <c r="M305" s="421"/>
      <c r="N305" s="422">
        <f>L305+M305</f>
        <v>334700</v>
      </c>
      <c r="O305" s="421"/>
      <c r="P305" s="422">
        <f t="shared" si="1094"/>
        <v>334700</v>
      </c>
      <c r="Q305" s="421">
        <v>153400</v>
      </c>
      <c r="R305" s="422">
        <f t="shared" si="1095"/>
        <v>488100</v>
      </c>
      <c r="S305" s="448"/>
      <c r="T305" s="421"/>
      <c r="U305" s="422">
        <f t="shared" si="1027"/>
        <v>0</v>
      </c>
      <c r="V305" s="421"/>
      <c r="W305" s="422">
        <f t="shared" si="1060"/>
        <v>0</v>
      </c>
      <c r="X305" s="421"/>
      <c r="Y305" s="422"/>
      <c r="Z305" s="421"/>
      <c r="AA305" s="422"/>
      <c r="AB305" s="421"/>
      <c r="AC305" s="421"/>
      <c r="AD305" s="448"/>
      <c r="AE305" s="421"/>
      <c r="AF305" s="422"/>
      <c r="AG305" s="421"/>
      <c r="AH305" s="422"/>
      <c r="AI305" s="421"/>
      <c r="AJ305" s="422"/>
      <c r="AK305" s="421"/>
      <c r="AL305" s="422"/>
    </row>
    <row r="306" spans="1:38" s="389" customFormat="1" x14ac:dyDescent="0.2">
      <c r="A306" s="430" t="s">
        <v>794</v>
      </c>
      <c r="B306" s="434">
        <v>81500</v>
      </c>
      <c r="C306" s="434"/>
      <c r="D306" s="434"/>
      <c r="E306" s="434"/>
      <c r="F306" s="434"/>
      <c r="G306" s="434"/>
      <c r="H306" s="398">
        <v>536400</v>
      </c>
      <c r="I306" s="421"/>
      <c r="J306" s="422">
        <f t="shared" si="873"/>
        <v>536400</v>
      </c>
      <c r="K306" s="421"/>
      <c r="L306" s="422">
        <f t="shared" si="1093"/>
        <v>536400</v>
      </c>
      <c r="M306" s="421"/>
      <c r="N306" s="422">
        <f>L306+M306</f>
        <v>536400</v>
      </c>
      <c r="O306" s="421"/>
      <c r="P306" s="422">
        <f t="shared" si="1094"/>
        <v>536400</v>
      </c>
      <c r="Q306" s="421">
        <f>136000-76900</f>
        <v>59100</v>
      </c>
      <c r="R306" s="422">
        <f t="shared" si="1095"/>
        <v>595500</v>
      </c>
      <c r="S306" s="448"/>
      <c r="T306" s="421"/>
      <c r="U306" s="422">
        <f t="shared" si="1027"/>
        <v>0</v>
      </c>
      <c r="V306" s="421"/>
      <c r="W306" s="422">
        <f t="shared" si="1060"/>
        <v>0</v>
      </c>
      <c r="X306" s="421"/>
      <c r="Y306" s="422"/>
      <c r="Z306" s="421"/>
      <c r="AA306" s="422"/>
      <c r="AB306" s="421"/>
      <c r="AC306" s="421"/>
      <c r="AD306" s="448"/>
      <c r="AE306" s="421"/>
      <c r="AF306" s="422"/>
      <c r="AG306" s="421"/>
      <c r="AH306" s="422"/>
      <c r="AI306" s="421"/>
      <c r="AJ306" s="422"/>
      <c r="AK306" s="421"/>
      <c r="AL306" s="422"/>
    </row>
    <row r="307" spans="1:38" s="389" customFormat="1" x14ac:dyDescent="0.2">
      <c r="A307" s="430" t="s">
        <v>795</v>
      </c>
      <c r="B307" s="434">
        <v>79000</v>
      </c>
      <c r="C307" s="434"/>
      <c r="D307" s="434"/>
      <c r="E307" s="434"/>
      <c r="F307" s="434"/>
      <c r="G307" s="434"/>
      <c r="H307" s="398">
        <v>240300</v>
      </c>
      <c r="I307" s="421"/>
      <c r="J307" s="422">
        <f t="shared" si="873"/>
        <v>240300</v>
      </c>
      <c r="K307" s="421"/>
      <c r="L307" s="422">
        <f t="shared" si="1093"/>
        <v>240300</v>
      </c>
      <c r="M307" s="421"/>
      <c r="N307" s="422">
        <f>L307+M307</f>
        <v>240300</v>
      </c>
      <c r="O307" s="421"/>
      <c r="P307" s="422">
        <f t="shared" si="1094"/>
        <v>240300</v>
      </c>
      <c r="Q307" s="421">
        <v>365700</v>
      </c>
      <c r="R307" s="422">
        <f t="shared" si="1095"/>
        <v>606000</v>
      </c>
      <c r="S307" s="448"/>
      <c r="T307" s="421"/>
      <c r="U307" s="422">
        <f t="shared" si="1027"/>
        <v>0</v>
      </c>
      <c r="V307" s="421"/>
      <c r="W307" s="422">
        <f t="shared" si="1060"/>
        <v>0</v>
      </c>
      <c r="X307" s="421"/>
      <c r="Y307" s="422"/>
      <c r="Z307" s="421"/>
      <c r="AA307" s="422"/>
      <c r="AB307" s="421"/>
      <c r="AC307" s="421"/>
      <c r="AD307" s="448"/>
      <c r="AE307" s="421"/>
      <c r="AF307" s="422"/>
      <c r="AG307" s="421"/>
      <c r="AH307" s="422"/>
      <c r="AI307" s="421"/>
      <c r="AJ307" s="422"/>
      <c r="AK307" s="421"/>
      <c r="AL307" s="422"/>
    </row>
    <row r="308" spans="1:38" s="439" customFormat="1" hidden="1" x14ac:dyDescent="0.2">
      <c r="A308" s="432" t="s">
        <v>677</v>
      </c>
      <c r="B308" s="433"/>
      <c r="C308" s="433">
        <v>700000</v>
      </c>
      <c r="D308" s="433">
        <v>700000</v>
      </c>
      <c r="E308" s="433">
        <v>826000</v>
      </c>
      <c r="F308" s="433"/>
      <c r="G308" s="433"/>
      <c r="H308" s="402">
        <f t="shared" ref="H308:N308" si="1096">SUM(H309:H312)</f>
        <v>700000</v>
      </c>
      <c r="I308" s="402">
        <f t="shared" si="1096"/>
        <v>0</v>
      </c>
      <c r="J308" s="402">
        <f t="shared" si="1096"/>
        <v>700000</v>
      </c>
      <c r="K308" s="402">
        <f t="shared" si="1096"/>
        <v>0</v>
      </c>
      <c r="L308" s="402">
        <f t="shared" si="1096"/>
        <v>700000</v>
      </c>
      <c r="M308" s="402">
        <f t="shared" si="1096"/>
        <v>0</v>
      </c>
      <c r="N308" s="402">
        <f t="shared" si="1096"/>
        <v>700000</v>
      </c>
      <c r="O308" s="402"/>
      <c r="P308" s="402">
        <f t="shared" ref="P308:R308" si="1097">SUM(P309:P312)</f>
        <v>700000</v>
      </c>
      <c r="Q308" s="402"/>
      <c r="R308" s="402">
        <f t="shared" si="1097"/>
        <v>700000</v>
      </c>
      <c r="S308" s="448">
        <f>E308+F308</f>
        <v>826000</v>
      </c>
      <c r="T308" s="402">
        <f>SUM(T309:T312)</f>
        <v>0</v>
      </c>
      <c r="U308" s="438">
        <f t="shared" si="1027"/>
        <v>826000</v>
      </c>
      <c r="V308" s="402">
        <f>SUM(V309:V312)</f>
        <v>0</v>
      </c>
      <c r="W308" s="438">
        <f t="shared" si="1060"/>
        <v>826000</v>
      </c>
      <c r="X308" s="402">
        <f>SUM(X309:X312)</f>
        <v>0</v>
      </c>
      <c r="Y308" s="438">
        <f t="shared" si="1061"/>
        <v>826000</v>
      </c>
      <c r="Z308" s="402">
        <f>SUM(Z309:Z312)</f>
        <v>0</v>
      </c>
      <c r="AA308" s="438">
        <f t="shared" si="1063"/>
        <v>826000</v>
      </c>
      <c r="AB308" s="448">
        <v>400000</v>
      </c>
      <c r="AC308" s="448"/>
      <c r="AD308" s="448">
        <f t="shared" si="1078"/>
        <v>400000</v>
      </c>
      <c r="AE308" s="402">
        <f>SUM(AE309:AE312)</f>
        <v>0</v>
      </c>
      <c r="AF308" s="438">
        <f t="shared" si="1031"/>
        <v>400000</v>
      </c>
      <c r="AG308" s="402">
        <f>SUM(AG309:AG312)</f>
        <v>0</v>
      </c>
      <c r="AH308" s="438">
        <f t="shared" si="1065"/>
        <v>400000</v>
      </c>
      <c r="AI308" s="402">
        <f>SUM(AI309:AI312)</f>
        <v>0</v>
      </c>
      <c r="AJ308" s="438">
        <f t="shared" si="1067"/>
        <v>400000</v>
      </c>
      <c r="AK308" s="402">
        <f>SUM(AK309:AK312)</f>
        <v>0</v>
      </c>
      <c r="AL308" s="438">
        <f t="shared" si="1068"/>
        <v>400000</v>
      </c>
    </row>
    <row r="309" spans="1:38" s="389" customFormat="1" hidden="1" x14ac:dyDescent="0.2">
      <c r="A309" s="430" t="s">
        <v>796</v>
      </c>
      <c r="B309" s="434"/>
      <c r="C309" s="434"/>
      <c r="D309" s="434"/>
      <c r="E309" s="434"/>
      <c r="F309" s="434"/>
      <c r="G309" s="434"/>
      <c r="H309" s="398">
        <v>145900</v>
      </c>
      <c r="I309" s="421"/>
      <c r="J309" s="422">
        <f t="shared" si="873"/>
        <v>145900</v>
      </c>
      <c r="K309" s="421"/>
      <c r="L309" s="422">
        <f t="shared" ref="L309:L312" si="1098">J309+K309</f>
        <v>145900</v>
      </c>
      <c r="M309" s="421"/>
      <c r="N309" s="422">
        <f>L309+M309</f>
        <v>145900</v>
      </c>
      <c r="O309" s="421"/>
      <c r="P309" s="422">
        <f t="shared" ref="P309:P312" si="1099">N309+O309</f>
        <v>145900</v>
      </c>
      <c r="Q309" s="421"/>
      <c r="R309" s="422">
        <f t="shared" ref="R309:R312" si="1100">P309+Q309</f>
        <v>145900</v>
      </c>
      <c r="S309" s="448"/>
      <c r="T309" s="421"/>
      <c r="U309" s="422">
        <f t="shared" si="1027"/>
        <v>0</v>
      </c>
      <c r="V309" s="421"/>
      <c r="W309" s="422">
        <f t="shared" si="1060"/>
        <v>0</v>
      </c>
      <c r="X309" s="421"/>
      <c r="Y309" s="422">
        <f t="shared" si="1061"/>
        <v>0</v>
      </c>
      <c r="Z309" s="421"/>
      <c r="AA309" s="422">
        <f t="shared" si="1063"/>
        <v>0</v>
      </c>
      <c r="AB309" s="421"/>
      <c r="AC309" s="421"/>
      <c r="AD309" s="448"/>
      <c r="AE309" s="421"/>
      <c r="AF309" s="422">
        <f t="shared" si="1031"/>
        <v>0</v>
      </c>
      <c r="AG309" s="421"/>
      <c r="AH309" s="422">
        <f t="shared" si="1065"/>
        <v>0</v>
      </c>
      <c r="AI309" s="421"/>
      <c r="AJ309" s="422">
        <f t="shared" si="1067"/>
        <v>0</v>
      </c>
      <c r="AK309" s="421"/>
      <c r="AL309" s="422">
        <f t="shared" si="1068"/>
        <v>0</v>
      </c>
    </row>
    <row r="310" spans="1:38" s="389" customFormat="1" hidden="1" x14ac:dyDescent="0.2">
      <c r="A310" s="430" t="s">
        <v>797</v>
      </c>
      <c r="B310" s="434"/>
      <c r="C310" s="434"/>
      <c r="D310" s="434"/>
      <c r="E310" s="434"/>
      <c r="F310" s="434"/>
      <c r="G310" s="434"/>
      <c r="H310" s="398">
        <v>361200</v>
      </c>
      <c r="I310" s="421"/>
      <c r="J310" s="422">
        <f t="shared" si="873"/>
        <v>361200</v>
      </c>
      <c r="K310" s="421"/>
      <c r="L310" s="422">
        <f t="shared" si="1098"/>
        <v>361200</v>
      </c>
      <c r="M310" s="421"/>
      <c r="N310" s="422">
        <f>L310+M310</f>
        <v>361200</v>
      </c>
      <c r="O310" s="421"/>
      <c r="P310" s="422">
        <f t="shared" si="1099"/>
        <v>361200</v>
      </c>
      <c r="Q310" s="421"/>
      <c r="R310" s="422">
        <f t="shared" si="1100"/>
        <v>361200</v>
      </c>
      <c r="S310" s="448"/>
      <c r="T310" s="421"/>
      <c r="U310" s="422">
        <f t="shared" si="1027"/>
        <v>0</v>
      </c>
      <c r="V310" s="421"/>
      <c r="W310" s="422">
        <f t="shared" si="1060"/>
        <v>0</v>
      </c>
      <c r="X310" s="421"/>
      <c r="Y310" s="422">
        <f t="shared" si="1061"/>
        <v>0</v>
      </c>
      <c r="Z310" s="421"/>
      <c r="AA310" s="422">
        <f t="shared" si="1063"/>
        <v>0</v>
      </c>
      <c r="AB310" s="421"/>
      <c r="AC310" s="421"/>
      <c r="AD310" s="448"/>
      <c r="AE310" s="421"/>
      <c r="AF310" s="422">
        <f t="shared" si="1031"/>
        <v>0</v>
      </c>
      <c r="AG310" s="421"/>
      <c r="AH310" s="422">
        <f t="shared" si="1065"/>
        <v>0</v>
      </c>
      <c r="AI310" s="421"/>
      <c r="AJ310" s="422">
        <f t="shared" si="1067"/>
        <v>0</v>
      </c>
      <c r="AK310" s="421"/>
      <c r="AL310" s="422">
        <f t="shared" si="1068"/>
        <v>0</v>
      </c>
    </row>
    <row r="311" spans="1:38" s="389" customFormat="1" hidden="1" x14ac:dyDescent="0.2">
      <c r="A311" s="430" t="s">
        <v>798</v>
      </c>
      <c r="B311" s="434"/>
      <c r="C311" s="434"/>
      <c r="D311" s="434"/>
      <c r="E311" s="434"/>
      <c r="F311" s="434"/>
      <c r="G311" s="434"/>
      <c r="H311" s="398">
        <v>65600</v>
      </c>
      <c r="I311" s="421"/>
      <c r="J311" s="422">
        <f t="shared" si="873"/>
        <v>65600</v>
      </c>
      <c r="K311" s="421"/>
      <c r="L311" s="422">
        <f t="shared" si="1098"/>
        <v>65600</v>
      </c>
      <c r="M311" s="421"/>
      <c r="N311" s="422">
        <f>L311+M311</f>
        <v>65600</v>
      </c>
      <c r="O311" s="421"/>
      <c r="P311" s="422">
        <f t="shared" si="1099"/>
        <v>65600</v>
      </c>
      <c r="Q311" s="421"/>
      <c r="R311" s="422">
        <f t="shared" si="1100"/>
        <v>65600</v>
      </c>
      <c r="S311" s="448"/>
      <c r="T311" s="421"/>
      <c r="U311" s="422">
        <f t="shared" si="1027"/>
        <v>0</v>
      </c>
      <c r="V311" s="421"/>
      <c r="W311" s="422">
        <f t="shared" si="1060"/>
        <v>0</v>
      </c>
      <c r="X311" s="421"/>
      <c r="Y311" s="422">
        <f t="shared" si="1061"/>
        <v>0</v>
      </c>
      <c r="Z311" s="421"/>
      <c r="AA311" s="422">
        <f t="shared" si="1063"/>
        <v>0</v>
      </c>
      <c r="AB311" s="421"/>
      <c r="AC311" s="421"/>
      <c r="AD311" s="448"/>
      <c r="AE311" s="421"/>
      <c r="AF311" s="422">
        <f t="shared" si="1031"/>
        <v>0</v>
      </c>
      <c r="AG311" s="421"/>
      <c r="AH311" s="422">
        <f t="shared" si="1065"/>
        <v>0</v>
      </c>
      <c r="AI311" s="421"/>
      <c r="AJ311" s="422">
        <f t="shared" si="1067"/>
        <v>0</v>
      </c>
      <c r="AK311" s="421"/>
      <c r="AL311" s="422">
        <f t="shared" si="1068"/>
        <v>0</v>
      </c>
    </row>
    <row r="312" spans="1:38" s="389" customFormat="1" hidden="1" x14ac:dyDescent="0.2">
      <c r="A312" s="430" t="s">
        <v>799</v>
      </c>
      <c r="B312" s="434"/>
      <c r="C312" s="434"/>
      <c r="D312" s="434"/>
      <c r="E312" s="434"/>
      <c r="F312" s="434"/>
      <c r="G312" s="434"/>
      <c r="H312" s="398">
        <v>127300</v>
      </c>
      <c r="I312" s="421"/>
      <c r="J312" s="422">
        <f t="shared" si="873"/>
        <v>127300</v>
      </c>
      <c r="K312" s="421"/>
      <c r="L312" s="422">
        <f t="shared" si="1098"/>
        <v>127300</v>
      </c>
      <c r="M312" s="421"/>
      <c r="N312" s="422">
        <f>L312+M312</f>
        <v>127300</v>
      </c>
      <c r="O312" s="421"/>
      <c r="P312" s="422">
        <f t="shared" si="1099"/>
        <v>127300</v>
      </c>
      <c r="Q312" s="421"/>
      <c r="R312" s="422">
        <f t="shared" si="1100"/>
        <v>127300</v>
      </c>
      <c r="S312" s="448"/>
      <c r="T312" s="421"/>
      <c r="U312" s="422">
        <f t="shared" si="1027"/>
        <v>0</v>
      </c>
      <c r="V312" s="421"/>
      <c r="W312" s="422">
        <f t="shared" si="1060"/>
        <v>0</v>
      </c>
      <c r="X312" s="421"/>
      <c r="Y312" s="422">
        <f t="shared" si="1061"/>
        <v>0</v>
      </c>
      <c r="Z312" s="421"/>
      <c r="AA312" s="422">
        <f t="shared" si="1063"/>
        <v>0</v>
      </c>
      <c r="AB312" s="421"/>
      <c r="AC312" s="421"/>
      <c r="AD312" s="448"/>
      <c r="AE312" s="421"/>
      <c r="AF312" s="422">
        <f t="shared" si="1031"/>
        <v>0</v>
      </c>
      <c r="AG312" s="421"/>
      <c r="AH312" s="422">
        <f t="shared" si="1065"/>
        <v>0</v>
      </c>
      <c r="AI312" s="421"/>
      <c r="AJ312" s="422">
        <f t="shared" si="1067"/>
        <v>0</v>
      </c>
      <c r="AK312" s="421"/>
      <c r="AL312" s="422">
        <f t="shared" si="1068"/>
        <v>0</v>
      </c>
    </row>
    <row r="313" spans="1:38" s="439" customFormat="1" x14ac:dyDescent="0.2">
      <c r="A313" s="431" t="s">
        <v>694</v>
      </c>
      <c r="B313" s="433">
        <f t="shared" ref="B313" si="1101">SUM(B314:B316)</f>
        <v>136000</v>
      </c>
      <c r="C313" s="433">
        <v>660000</v>
      </c>
      <c r="D313" s="433">
        <f>B313+C313</f>
        <v>796000</v>
      </c>
      <c r="E313" s="433">
        <v>400000</v>
      </c>
      <c r="F313" s="433"/>
      <c r="G313" s="433"/>
      <c r="H313" s="402">
        <f>SUM(H314:H316)</f>
        <v>796000</v>
      </c>
      <c r="I313" s="402">
        <f t="shared" ref="I313:T313" si="1102">SUM(I314:I316)</f>
        <v>0</v>
      </c>
      <c r="J313" s="402">
        <f t="shared" si="1102"/>
        <v>796000</v>
      </c>
      <c r="K313" s="402">
        <f t="shared" ref="K313:L313" si="1103">SUM(K314:K316)</f>
        <v>0</v>
      </c>
      <c r="L313" s="402">
        <f t="shared" si="1103"/>
        <v>796000</v>
      </c>
      <c r="M313" s="402">
        <f t="shared" ref="M313:N313" si="1104">SUM(M314:M316)</f>
        <v>0</v>
      </c>
      <c r="N313" s="402">
        <f t="shared" si="1104"/>
        <v>796000</v>
      </c>
      <c r="O313" s="402"/>
      <c r="P313" s="402">
        <f t="shared" ref="P313:R313" si="1105">SUM(P314:P316)</f>
        <v>796000</v>
      </c>
      <c r="Q313" s="402">
        <f t="shared" si="1105"/>
        <v>-30700</v>
      </c>
      <c r="R313" s="402">
        <f t="shared" si="1105"/>
        <v>765300</v>
      </c>
      <c r="S313" s="448">
        <f>E313+F313</f>
        <v>400000</v>
      </c>
      <c r="T313" s="402">
        <f t="shared" si="1102"/>
        <v>0</v>
      </c>
      <c r="U313" s="438">
        <f t="shared" si="1027"/>
        <v>400000</v>
      </c>
      <c r="V313" s="402">
        <f t="shared" ref="V313:X313" si="1106">SUM(V314:V316)</f>
        <v>0</v>
      </c>
      <c r="W313" s="438">
        <f t="shared" si="1060"/>
        <v>400000</v>
      </c>
      <c r="X313" s="402">
        <f t="shared" si="1106"/>
        <v>0</v>
      </c>
      <c r="Y313" s="438">
        <f t="shared" si="1061"/>
        <v>400000</v>
      </c>
      <c r="Z313" s="402">
        <f t="shared" ref="Z313" si="1107">SUM(Z314:Z316)</f>
        <v>0</v>
      </c>
      <c r="AA313" s="438">
        <f t="shared" si="1063"/>
        <v>400000</v>
      </c>
      <c r="AB313" s="448">
        <v>332000</v>
      </c>
      <c r="AC313" s="448"/>
      <c r="AD313" s="448">
        <f t="shared" si="1078"/>
        <v>332000</v>
      </c>
      <c r="AE313" s="402">
        <f t="shared" ref="AE313:AG313" si="1108">SUM(AE314:AE316)</f>
        <v>0</v>
      </c>
      <c r="AF313" s="438">
        <f t="shared" si="1031"/>
        <v>332000</v>
      </c>
      <c r="AG313" s="402">
        <f t="shared" si="1108"/>
        <v>0</v>
      </c>
      <c r="AH313" s="438">
        <f t="shared" si="1065"/>
        <v>332000</v>
      </c>
      <c r="AI313" s="402">
        <f t="shared" ref="AI313:AK313" si="1109">SUM(AI314:AI316)</f>
        <v>0</v>
      </c>
      <c r="AJ313" s="438">
        <f t="shared" si="1067"/>
        <v>332000</v>
      </c>
      <c r="AK313" s="402">
        <f t="shared" si="1109"/>
        <v>0</v>
      </c>
      <c r="AL313" s="438">
        <f t="shared" si="1068"/>
        <v>332000</v>
      </c>
    </row>
    <row r="314" spans="1:38" s="389" customFormat="1" hidden="1" x14ac:dyDescent="0.2">
      <c r="A314" s="430" t="s">
        <v>800</v>
      </c>
      <c r="B314" s="434">
        <v>72000</v>
      </c>
      <c r="C314" s="434"/>
      <c r="D314" s="434"/>
      <c r="E314" s="434"/>
      <c r="F314" s="434"/>
      <c r="G314" s="434"/>
      <c r="H314" s="398">
        <v>255600</v>
      </c>
      <c r="I314" s="421"/>
      <c r="J314" s="422">
        <f t="shared" si="873"/>
        <v>255600</v>
      </c>
      <c r="K314" s="421"/>
      <c r="L314" s="422">
        <f t="shared" ref="L314:L316" si="1110">J314+K314</f>
        <v>255600</v>
      </c>
      <c r="M314" s="421"/>
      <c r="N314" s="422">
        <f>L314+M314</f>
        <v>255600</v>
      </c>
      <c r="O314" s="421"/>
      <c r="P314" s="422">
        <f t="shared" ref="P314:P316" si="1111">N314+O314</f>
        <v>255600</v>
      </c>
      <c r="Q314" s="421"/>
      <c r="R314" s="422">
        <f t="shared" ref="R314:R316" si="1112">P314+Q314</f>
        <v>255600</v>
      </c>
      <c r="S314" s="448"/>
      <c r="T314" s="421"/>
      <c r="U314" s="422">
        <f t="shared" si="1027"/>
        <v>0</v>
      </c>
      <c r="V314" s="421"/>
      <c r="W314" s="422">
        <f t="shared" si="1060"/>
        <v>0</v>
      </c>
      <c r="X314" s="421"/>
      <c r="Y314" s="422">
        <f t="shared" si="1061"/>
        <v>0</v>
      </c>
      <c r="Z314" s="421"/>
      <c r="AA314" s="422">
        <f t="shared" si="1063"/>
        <v>0</v>
      </c>
      <c r="AB314" s="421"/>
      <c r="AC314" s="421"/>
      <c r="AD314" s="448"/>
      <c r="AE314" s="421"/>
      <c r="AF314" s="422">
        <f t="shared" si="1031"/>
        <v>0</v>
      </c>
      <c r="AG314" s="421"/>
      <c r="AH314" s="422">
        <f t="shared" si="1065"/>
        <v>0</v>
      </c>
      <c r="AI314" s="421"/>
      <c r="AJ314" s="422">
        <f t="shared" si="1067"/>
        <v>0</v>
      </c>
      <c r="AK314" s="421"/>
      <c r="AL314" s="422">
        <f t="shared" si="1068"/>
        <v>0</v>
      </c>
    </row>
    <row r="315" spans="1:38" s="389" customFormat="1" x14ac:dyDescent="0.2">
      <c r="A315" s="430" t="s">
        <v>801</v>
      </c>
      <c r="B315" s="434">
        <v>64000</v>
      </c>
      <c r="C315" s="434"/>
      <c r="D315" s="434"/>
      <c r="E315" s="434"/>
      <c r="F315" s="434"/>
      <c r="G315" s="434"/>
      <c r="H315" s="398">
        <v>370000</v>
      </c>
      <c r="I315" s="421"/>
      <c r="J315" s="422">
        <f t="shared" si="873"/>
        <v>370000</v>
      </c>
      <c r="K315" s="421"/>
      <c r="L315" s="422">
        <f t="shared" si="1110"/>
        <v>370000</v>
      </c>
      <c r="M315" s="421"/>
      <c r="N315" s="422">
        <f>L315+M315</f>
        <v>370000</v>
      </c>
      <c r="O315" s="421"/>
      <c r="P315" s="422">
        <f t="shared" si="1111"/>
        <v>370000</v>
      </c>
      <c r="Q315" s="421">
        <v>-30700</v>
      </c>
      <c r="R315" s="422">
        <f t="shared" si="1112"/>
        <v>339300</v>
      </c>
      <c r="S315" s="448"/>
      <c r="T315" s="421"/>
      <c r="U315" s="422">
        <f t="shared" si="1027"/>
        <v>0</v>
      </c>
      <c r="V315" s="421"/>
      <c r="W315" s="422">
        <f t="shared" si="1060"/>
        <v>0</v>
      </c>
      <c r="X315" s="421"/>
      <c r="Y315" s="422"/>
      <c r="Z315" s="421"/>
      <c r="AA315" s="422"/>
      <c r="AB315" s="421"/>
      <c r="AC315" s="421"/>
      <c r="AD315" s="448"/>
      <c r="AE315" s="421"/>
      <c r="AF315" s="422"/>
      <c r="AG315" s="421"/>
      <c r="AH315" s="422"/>
      <c r="AI315" s="421"/>
      <c r="AJ315" s="422"/>
      <c r="AK315" s="421"/>
      <c r="AL315" s="422"/>
    </row>
    <row r="316" spans="1:38" s="389" customFormat="1" hidden="1" x14ac:dyDescent="0.2">
      <c r="A316" s="430" t="s">
        <v>802</v>
      </c>
      <c r="B316" s="434"/>
      <c r="C316" s="434"/>
      <c r="D316" s="434"/>
      <c r="E316" s="434"/>
      <c r="F316" s="434"/>
      <c r="G316" s="434"/>
      <c r="H316" s="398">
        <v>170400</v>
      </c>
      <c r="I316" s="421"/>
      <c r="J316" s="422">
        <f t="shared" si="873"/>
        <v>170400</v>
      </c>
      <c r="K316" s="421"/>
      <c r="L316" s="422">
        <f t="shared" si="1110"/>
        <v>170400</v>
      </c>
      <c r="M316" s="421"/>
      <c r="N316" s="422">
        <f>L316+M316</f>
        <v>170400</v>
      </c>
      <c r="O316" s="421"/>
      <c r="P316" s="422">
        <f t="shared" si="1111"/>
        <v>170400</v>
      </c>
      <c r="Q316" s="421"/>
      <c r="R316" s="422">
        <f t="shared" si="1112"/>
        <v>170400</v>
      </c>
      <c r="S316" s="448"/>
      <c r="T316" s="421"/>
      <c r="U316" s="422">
        <f t="shared" si="1027"/>
        <v>0</v>
      </c>
      <c r="V316" s="421"/>
      <c r="W316" s="422">
        <f t="shared" si="1060"/>
        <v>0</v>
      </c>
      <c r="X316" s="421"/>
      <c r="Y316" s="422">
        <f t="shared" si="1061"/>
        <v>0</v>
      </c>
      <c r="Z316" s="421"/>
      <c r="AA316" s="422">
        <f t="shared" si="1063"/>
        <v>0</v>
      </c>
      <c r="AB316" s="421"/>
      <c r="AC316" s="421"/>
      <c r="AD316" s="448"/>
      <c r="AE316" s="421"/>
      <c r="AF316" s="422">
        <f t="shared" si="1031"/>
        <v>0</v>
      </c>
      <c r="AG316" s="421"/>
      <c r="AH316" s="422">
        <f t="shared" si="1065"/>
        <v>0</v>
      </c>
      <c r="AI316" s="421"/>
      <c r="AJ316" s="422">
        <f t="shared" si="1067"/>
        <v>0</v>
      </c>
      <c r="AK316" s="421"/>
      <c r="AL316" s="422">
        <f t="shared" si="1068"/>
        <v>0</v>
      </c>
    </row>
    <row r="317" spans="1:38" s="439" customFormat="1" x14ac:dyDescent="0.2">
      <c r="A317" s="431" t="s">
        <v>678</v>
      </c>
      <c r="B317" s="433">
        <f>SUM(B318:B320)</f>
        <v>88000</v>
      </c>
      <c r="C317" s="433">
        <v>772000</v>
      </c>
      <c r="D317" s="433">
        <f>B317+C317</f>
        <v>860000</v>
      </c>
      <c r="E317" s="433">
        <v>802300</v>
      </c>
      <c r="F317" s="433"/>
      <c r="G317" s="433"/>
      <c r="H317" s="402">
        <f t="shared" ref="H317:N317" si="1113">SUM(H318:H320)</f>
        <v>860000</v>
      </c>
      <c r="I317" s="402">
        <f t="shared" si="1113"/>
        <v>0</v>
      </c>
      <c r="J317" s="402">
        <f t="shared" si="1113"/>
        <v>860000</v>
      </c>
      <c r="K317" s="402">
        <f t="shared" si="1113"/>
        <v>0</v>
      </c>
      <c r="L317" s="402">
        <f t="shared" si="1113"/>
        <v>860000</v>
      </c>
      <c r="M317" s="402">
        <f t="shared" si="1113"/>
        <v>0</v>
      </c>
      <c r="N317" s="402">
        <f t="shared" si="1113"/>
        <v>860000</v>
      </c>
      <c r="O317" s="402"/>
      <c r="P317" s="402">
        <f t="shared" ref="P317" si="1114">SUM(P318:P320)</f>
        <v>860000</v>
      </c>
      <c r="Q317" s="402">
        <v>-17000</v>
      </c>
      <c r="R317" s="438">
        <f t="shared" ref="R317:R320" si="1115">P317+Q317</f>
        <v>843000</v>
      </c>
      <c r="S317" s="448">
        <f>E317+F317</f>
        <v>802300</v>
      </c>
      <c r="T317" s="402">
        <f>SUM(T318:T320)</f>
        <v>0</v>
      </c>
      <c r="U317" s="438">
        <f t="shared" si="1027"/>
        <v>802300</v>
      </c>
      <c r="V317" s="402">
        <f>SUM(V318:V320)</f>
        <v>0</v>
      </c>
      <c r="W317" s="438">
        <f t="shared" si="1060"/>
        <v>802300</v>
      </c>
      <c r="X317" s="402">
        <f>SUM(X318:X320)</f>
        <v>0</v>
      </c>
      <c r="Y317" s="438">
        <f t="shared" si="1061"/>
        <v>802300</v>
      </c>
      <c r="Z317" s="402">
        <f>SUM(Z318:Z320)</f>
        <v>0</v>
      </c>
      <c r="AA317" s="438">
        <f t="shared" si="1063"/>
        <v>802300</v>
      </c>
      <c r="AB317" s="448">
        <v>400000</v>
      </c>
      <c r="AC317" s="448"/>
      <c r="AD317" s="448">
        <f t="shared" si="1078"/>
        <v>400000</v>
      </c>
      <c r="AE317" s="402">
        <f>SUM(AE318:AE320)</f>
        <v>0</v>
      </c>
      <c r="AF317" s="438">
        <f t="shared" si="1031"/>
        <v>400000</v>
      </c>
      <c r="AG317" s="402">
        <f>SUM(AG318:AG320)</f>
        <v>0</v>
      </c>
      <c r="AH317" s="438">
        <f t="shared" si="1065"/>
        <v>400000</v>
      </c>
      <c r="AI317" s="402">
        <f>SUM(AI318:AI320)</f>
        <v>0</v>
      </c>
      <c r="AJ317" s="438">
        <f t="shared" si="1067"/>
        <v>400000</v>
      </c>
      <c r="AK317" s="402">
        <f>SUM(AK318:AK320)</f>
        <v>0</v>
      </c>
      <c r="AL317" s="438">
        <f t="shared" si="1068"/>
        <v>400000</v>
      </c>
    </row>
    <row r="318" spans="1:38" s="389" customFormat="1" x14ac:dyDescent="0.2">
      <c r="A318" s="430" t="s">
        <v>803</v>
      </c>
      <c r="B318" s="434"/>
      <c r="C318" s="434"/>
      <c r="D318" s="434"/>
      <c r="E318" s="434"/>
      <c r="F318" s="434"/>
      <c r="G318" s="434"/>
      <c r="H318" s="398">
        <v>210000</v>
      </c>
      <c r="I318" s="421"/>
      <c r="J318" s="422">
        <f t="shared" si="873"/>
        <v>210000</v>
      </c>
      <c r="K318" s="421"/>
      <c r="L318" s="422">
        <f t="shared" ref="L318:L320" si="1116">J318+K318</f>
        <v>210000</v>
      </c>
      <c r="M318" s="421"/>
      <c r="N318" s="422">
        <f>L318+M318</f>
        <v>210000</v>
      </c>
      <c r="O318" s="421"/>
      <c r="P318" s="422">
        <f t="shared" ref="P318:P320" si="1117">N318+O318</f>
        <v>210000</v>
      </c>
      <c r="Q318" s="421">
        <v>-17000</v>
      </c>
      <c r="R318" s="422">
        <f t="shared" si="1115"/>
        <v>193000</v>
      </c>
      <c r="S318" s="448"/>
      <c r="T318" s="421"/>
      <c r="U318" s="422">
        <f t="shared" si="1027"/>
        <v>0</v>
      </c>
      <c r="V318" s="421"/>
      <c r="W318" s="422">
        <f t="shared" si="1060"/>
        <v>0</v>
      </c>
      <c r="X318" s="421"/>
      <c r="Y318" s="422"/>
      <c r="Z318" s="421"/>
      <c r="AA318" s="422"/>
      <c r="AB318" s="421"/>
      <c r="AC318" s="421"/>
      <c r="AD318" s="448"/>
      <c r="AE318" s="421"/>
      <c r="AF318" s="422"/>
      <c r="AG318" s="421"/>
      <c r="AH318" s="422"/>
      <c r="AI318" s="421"/>
      <c r="AJ318" s="422"/>
      <c r="AK318" s="421"/>
      <c r="AL318" s="422"/>
    </row>
    <row r="319" spans="1:38" s="389" customFormat="1" hidden="1" x14ac:dyDescent="0.2">
      <c r="A319" s="430" t="s">
        <v>804</v>
      </c>
      <c r="B319" s="434"/>
      <c r="C319" s="434"/>
      <c r="D319" s="434"/>
      <c r="E319" s="434"/>
      <c r="F319" s="434"/>
      <c r="G319" s="434"/>
      <c r="H319" s="398">
        <v>288000</v>
      </c>
      <c r="I319" s="421"/>
      <c r="J319" s="422">
        <f t="shared" si="873"/>
        <v>288000</v>
      </c>
      <c r="K319" s="421"/>
      <c r="L319" s="422">
        <f t="shared" si="1116"/>
        <v>288000</v>
      </c>
      <c r="M319" s="421"/>
      <c r="N319" s="422">
        <f>L319+M319</f>
        <v>288000</v>
      </c>
      <c r="O319" s="421"/>
      <c r="P319" s="422">
        <f t="shared" si="1117"/>
        <v>288000</v>
      </c>
      <c r="Q319" s="421"/>
      <c r="R319" s="422">
        <f t="shared" si="1115"/>
        <v>288000</v>
      </c>
      <c r="S319" s="448"/>
      <c r="T319" s="421"/>
      <c r="U319" s="422">
        <f t="shared" si="1027"/>
        <v>0</v>
      </c>
      <c r="V319" s="421"/>
      <c r="W319" s="422">
        <f t="shared" si="1060"/>
        <v>0</v>
      </c>
      <c r="X319" s="421"/>
      <c r="Y319" s="422">
        <f t="shared" si="1061"/>
        <v>0</v>
      </c>
      <c r="Z319" s="421"/>
      <c r="AA319" s="422">
        <f t="shared" si="1063"/>
        <v>0</v>
      </c>
      <c r="AB319" s="421"/>
      <c r="AC319" s="421"/>
      <c r="AD319" s="448"/>
      <c r="AE319" s="421"/>
      <c r="AF319" s="422">
        <f t="shared" si="1031"/>
        <v>0</v>
      </c>
      <c r="AG319" s="421"/>
      <c r="AH319" s="422">
        <f t="shared" si="1065"/>
        <v>0</v>
      </c>
      <c r="AI319" s="421"/>
      <c r="AJ319" s="422">
        <f t="shared" si="1067"/>
        <v>0</v>
      </c>
      <c r="AK319" s="421"/>
      <c r="AL319" s="422">
        <f t="shared" si="1068"/>
        <v>0</v>
      </c>
    </row>
    <row r="320" spans="1:38" s="389" customFormat="1" hidden="1" x14ac:dyDescent="0.2">
      <c r="A320" s="430" t="s">
        <v>805</v>
      </c>
      <c r="B320" s="434">
        <v>88000</v>
      </c>
      <c r="C320" s="434"/>
      <c r="D320" s="434"/>
      <c r="E320" s="434"/>
      <c r="F320" s="434"/>
      <c r="G320" s="434"/>
      <c r="H320" s="398">
        <v>362000</v>
      </c>
      <c r="I320" s="421"/>
      <c r="J320" s="422">
        <f t="shared" si="873"/>
        <v>362000</v>
      </c>
      <c r="K320" s="421"/>
      <c r="L320" s="422">
        <f t="shared" si="1116"/>
        <v>362000</v>
      </c>
      <c r="M320" s="421"/>
      <c r="N320" s="422">
        <f>L320+M320</f>
        <v>362000</v>
      </c>
      <c r="O320" s="421"/>
      <c r="P320" s="422">
        <f t="shared" si="1117"/>
        <v>362000</v>
      </c>
      <c r="Q320" s="421"/>
      <c r="R320" s="422">
        <f t="shared" si="1115"/>
        <v>362000</v>
      </c>
      <c r="S320" s="448"/>
      <c r="T320" s="421"/>
      <c r="U320" s="422">
        <f t="shared" si="1027"/>
        <v>0</v>
      </c>
      <c r="V320" s="421"/>
      <c r="W320" s="422">
        <f t="shared" si="1060"/>
        <v>0</v>
      </c>
      <c r="X320" s="421"/>
      <c r="Y320" s="422">
        <f t="shared" si="1061"/>
        <v>0</v>
      </c>
      <c r="Z320" s="421"/>
      <c r="AA320" s="422">
        <f t="shared" si="1063"/>
        <v>0</v>
      </c>
      <c r="AB320" s="421"/>
      <c r="AC320" s="421"/>
      <c r="AD320" s="448"/>
      <c r="AE320" s="421"/>
      <c r="AF320" s="422">
        <f t="shared" si="1031"/>
        <v>0</v>
      </c>
      <c r="AG320" s="421"/>
      <c r="AH320" s="422">
        <f t="shared" si="1065"/>
        <v>0</v>
      </c>
      <c r="AI320" s="421"/>
      <c r="AJ320" s="422">
        <f t="shared" si="1067"/>
        <v>0</v>
      </c>
      <c r="AK320" s="421"/>
      <c r="AL320" s="422">
        <f t="shared" si="1068"/>
        <v>0</v>
      </c>
    </row>
    <row r="321" spans="1:38" s="439" customFormat="1" x14ac:dyDescent="0.2">
      <c r="A321" s="432" t="s">
        <v>457</v>
      </c>
      <c r="B321" s="433">
        <f>SUM(B322:B324)</f>
        <v>80000</v>
      </c>
      <c r="C321" s="433">
        <v>420000</v>
      </c>
      <c r="D321" s="433">
        <f>B321+C321</f>
        <v>500000</v>
      </c>
      <c r="E321" s="433">
        <v>490000</v>
      </c>
      <c r="F321" s="433"/>
      <c r="G321" s="433"/>
      <c r="H321" s="402">
        <f>SUM(H322:H324)</f>
        <v>500000</v>
      </c>
      <c r="I321" s="402">
        <f t="shared" ref="I321:T321" si="1118">SUM(I322:I324)</f>
        <v>0</v>
      </c>
      <c r="J321" s="402">
        <f t="shared" si="1118"/>
        <v>500000</v>
      </c>
      <c r="K321" s="402">
        <f t="shared" ref="K321:L321" si="1119">SUM(K322:K324)</f>
        <v>0</v>
      </c>
      <c r="L321" s="402">
        <f t="shared" si="1119"/>
        <v>500000</v>
      </c>
      <c r="M321" s="402">
        <f t="shared" ref="M321:N321" si="1120">SUM(M322:M324)</f>
        <v>0</v>
      </c>
      <c r="N321" s="402">
        <f t="shared" si="1120"/>
        <v>500000</v>
      </c>
      <c r="O321" s="402"/>
      <c r="P321" s="402">
        <f t="shared" ref="P321:R321" si="1121">SUM(P322:P324)</f>
        <v>500000</v>
      </c>
      <c r="Q321" s="402">
        <f t="shared" si="1121"/>
        <v>61500</v>
      </c>
      <c r="R321" s="402">
        <f t="shared" si="1121"/>
        <v>561500</v>
      </c>
      <c r="S321" s="448">
        <f>E321+F321</f>
        <v>490000</v>
      </c>
      <c r="T321" s="402">
        <f t="shared" si="1118"/>
        <v>0</v>
      </c>
      <c r="U321" s="438">
        <f t="shared" si="1027"/>
        <v>490000</v>
      </c>
      <c r="V321" s="402">
        <f t="shared" ref="V321:X321" si="1122">SUM(V322:V324)</f>
        <v>0</v>
      </c>
      <c r="W321" s="438">
        <f t="shared" si="1060"/>
        <v>490000</v>
      </c>
      <c r="X321" s="402">
        <f t="shared" si="1122"/>
        <v>0</v>
      </c>
      <c r="Y321" s="438">
        <f t="shared" si="1061"/>
        <v>490000</v>
      </c>
      <c r="Z321" s="402">
        <f t="shared" ref="Z321" si="1123">SUM(Z322:Z324)</f>
        <v>0</v>
      </c>
      <c r="AA321" s="438">
        <f t="shared" si="1063"/>
        <v>490000</v>
      </c>
      <c r="AB321" s="448">
        <v>100000</v>
      </c>
      <c r="AC321" s="448"/>
      <c r="AD321" s="448">
        <f t="shared" si="1078"/>
        <v>100000</v>
      </c>
      <c r="AE321" s="402">
        <f t="shared" ref="AE321:AG321" si="1124">SUM(AE322:AE324)</f>
        <v>0</v>
      </c>
      <c r="AF321" s="438">
        <f t="shared" si="1031"/>
        <v>100000</v>
      </c>
      <c r="AG321" s="402">
        <f t="shared" si="1124"/>
        <v>0</v>
      </c>
      <c r="AH321" s="438">
        <f t="shared" si="1065"/>
        <v>100000</v>
      </c>
      <c r="AI321" s="402">
        <f t="shared" ref="AI321:AK321" si="1125">SUM(AI322:AI324)</f>
        <v>0</v>
      </c>
      <c r="AJ321" s="438">
        <f t="shared" si="1067"/>
        <v>100000</v>
      </c>
      <c r="AK321" s="402">
        <f t="shared" si="1125"/>
        <v>0</v>
      </c>
      <c r="AL321" s="438">
        <f t="shared" si="1068"/>
        <v>100000</v>
      </c>
    </row>
    <row r="322" spans="1:38" s="389" customFormat="1" x14ac:dyDescent="0.2">
      <c r="A322" s="430" t="s">
        <v>806</v>
      </c>
      <c r="B322" s="434"/>
      <c r="C322" s="434"/>
      <c r="D322" s="434"/>
      <c r="E322" s="434"/>
      <c r="F322" s="434"/>
      <c r="G322" s="434"/>
      <c r="H322" s="398">
        <v>155200</v>
      </c>
      <c r="I322" s="421"/>
      <c r="J322" s="422">
        <f t="shared" ref="J322:J370" si="1126">H322+I322</f>
        <v>155200</v>
      </c>
      <c r="K322" s="421"/>
      <c r="L322" s="422">
        <f t="shared" ref="L322:L324" si="1127">J322+K322</f>
        <v>155200</v>
      </c>
      <c r="M322" s="421"/>
      <c r="N322" s="422">
        <f>L322+M322</f>
        <v>155200</v>
      </c>
      <c r="O322" s="421"/>
      <c r="P322" s="422">
        <f t="shared" ref="P322:P324" si="1128">N322+O322</f>
        <v>155200</v>
      </c>
      <c r="Q322" s="421">
        <v>49700</v>
      </c>
      <c r="R322" s="422">
        <f t="shared" ref="R322:R324" si="1129">P322+Q322</f>
        <v>204900</v>
      </c>
      <c r="S322" s="448"/>
      <c r="T322" s="421"/>
      <c r="U322" s="422">
        <f t="shared" si="1027"/>
        <v>0</v>
      </c>
      <c r="V322" s="421"/>
      <c r="W322" s="422">
        <f t="shared" si="1060"/>
        <v>0</v>
      </c>
      <c r="X322" s="421"/>
      <c r="Y322" s="422"/>
      <c r="Z322" s="421"/>
      <c r="AA322" s="422"/>
      <c r="AB322" s="421"/>
      <c r="AC322" s="421"/>
      <c r="AD322" s="448"/>
      <c r="AE322" s="421"/>
      <c r="AF322" s="422"/>
      <c r="AG322" s="421"/>
      <c r="AH322" s="422"/>
      <c r="AI322" s="421"/>
      <c r="AJ322" s="422"/>
      <c r="AK322" s="421"/>
      <c r="AL322" s="422"/>
    </row>
    <row r="323" spans="1:38" s="389" customFormat="1" x14ac:dyDescent="0.2">
      <c r="A323" s="430" t="s">
        <v>807</v>
      </c>
      <c r="B323" s="434"/>
      <c r="C323" s="434"/>
      <c r="D323" s="434"/>
      <c r="E323" s="434"/>
      <c r="F323" s="434"/>
      <c r="G323" s="434"/>
      <c r="H323" s="398">
        <v>224800</v>
      </c>
      <c r="I323" s="421"/>
      <c r="J323" s="422">
        <f t="shared" si="1126"/>
        <v>224800</v>
      </c>
      <c r="K323" s="421"/>
      <c r="L323" s="422">
        <f t="shared" si="1127"/>
        <v>224800</v>
      </c>
      <c r="M323" s="421"/>
      <c r="N323" s="422">
        <f>L323+M323</f>
        <v>224800</v>
      </c>
      <c r="O323" s="421"/>
      <c r="P323" s="422">
        <f t="shared" si="1128"/>
        <v>224800</v>
      </c>
      <c r="Q323" s="421">
        <v>-70200</v>
      </c>
      <c r="R323" s="422">
        <f t="shared" si="1129"/>
        <v>154600</v>
      </c>
      <c r="S323" s="448"/>
      <c r="T323" s="421"/>
      <c r="U323" s="422">
        <f t="shared" si="1027"/>
        <v>0</v>
      </c>
      <c r="V323" s="421"/>
      <c r="W323" s="422">
        <f t="shared" si="1060"/>
        <v>0</v>
      </c>
      <c r="X323" s="421"/>
      <c r="Y323" s="422"/>
      <c r="Z323" s="421"/>
      <c r="AA323" s="422"/>
      <c r="AB323" s="421"/>
      <c r="AC323" s="421"/>
      <c r="AD323" s="448"/>
      <c r="AE323" s="421"/>
      <c r="AF323" s="422"/>
      <c r="AG323" s="421"/>
      <c r="AH323" s="422"/>
      <c r="AI323" s="421"/>
      <c r="AJ323" s="422"/>
      <c r="AK323" s="421"/>
      <c r="AL323" s="422"/>
    </row>
    <row r="324" spans="1:38" s="389" customFormat="1" x14ac:dyDescent="0.2">
      <c r="A324" s="430" t="s">
        <v>808</v>
      </c>
      <c r="B324" s="434">
        <v>80000</v>
      </c>
      <c r="C324" s="434"/>
      <c r="D324" s="434"/>
      <c r="E324" s="434"/>
      <c r="F324" s="434"/>
      <c r="G324" s="434"/>
      <c r="H324" s="398">
        <v>120000</v>
      </c>
      <c r="I324" s="421"/>
      <c r="J324" s="422">
        <f t="shared" si="1126"/>
        <v>120000</v>
      </c>
      <c r="K324" s="421"/>
      <c r="L324" s="422">
        <f t="shared" si="1127"/>
        <v>120000</v>
      </c>
      <c r="M324" s="421"/>
      <c r="N324" s="422">
        <f>L324+M324</f>
        <v>120000</v>
      </c>
      <c r="O324" s="421"/>
      <c r="P324" s="422">
        <f t="shared" si="1128"/>
        <v>120000</v>
      </c>
      <c r="Q324" s="421">
        <v>82000</v>
      </c>
      <c r="R324" s="422">
        <f t="shared" si="1129"/>
        <v>202000</v>
      </c>
      <c r="S324" s="448"/>
      <c r="T324" s="421"/>
      <c r="U324" s="422">
        <f t="shared" si="1027"/>
        <v>0</v>
      </c>
      <c r="V324" s="421"/>
      <c r="W324" s="422">
        <f t="shared" si="1060"/>
        <v>0</v>
      </c>
      <c r="X324" s="421"/>
      <c r="Y324" s="422"/>
      <c r="Z324" s="421"/>
      <c r="AA324" s="422"/>
      <c r="AB324" s="421"/>
      <c r="AC324" s="421"/>
      <c r="AD324" s="448"/>
      <c r="AE324" s="421"/>
      <c r="AF324" s="422"/>
      <c r="AG324" s="421"/>
      <c r="AH324" s="422"/>
      <c r="AI324" s="421"/>
      <c r="AJ324" s="422"/>
      <c r="AK324" s="421"/>
      <c r="AL324" s="422"/>
    </row>
    <row r="325" spans="1:38" s="439" customFormat="1" x14ac:dyDescent="0.2">
      <c r="A325" s="432" t="s">
        <v>679</v>
      </c>
      <c r="B325" s="433"/>
      <c r="C325" s="433">
        <v>700000</v>
      </c>
      <c r="D325" s="433">
        <f>B325+C325</f>
        <v>700000</v>
      </c>
      <c r="E325" s="433">
        <v>500000</v>
      </c>
      <c r="F325" s="433"/>
      <c r="G325" s="433"/>
      <c r="H325" s="402">
        <f t="shared" ref="H325:N325" si="1130">SUM(H326:H329)</f>
        <v>700000</v>
      </c>
      <c r="I325" s="402">
        <f t="shared" si="1130"/>
        <v>0</v>
      </c>
      <c r="J325" s="402">
        <f t="shared" si="1130"/>
        <v>700000</v>
      </c>
      <c r="K325" s="402">
        <f t="shared" si="1130"/>
        <v>0</v>
      </c>
      <c r="L325" s="402">
        <f t="shared" si="1130"/>
        <v>700000</v>
      </c>
      <c r="M325" s="402">
        <f t="shared" si="1130"/>
        <v>0</v>
      </c>
      <c r="N325" s="402">
        <f t="shared" si="1130"/>
        <v>700000</v>
      </c>
      <c r="O325" s="402"/>
      <c r="P325" s="402">
        <f t="shared" ref="P325:R325" si="1131">SUM(P326:P329)</f>
        <v>700000</v>
      </c>
      <c r="Q325" s="402">
        <f t="shared" si="1131"/>
        <v>90600</v>
      </c>
      <c r="R325" s="402">
        <f t="shared" si="1131"/>
        <v>790600</v>
      </c>
      <c r="S325" s="448">
        <f>E325+F325</f>
        <v>500000</v>
      </c>
      <c r="T325" s="402">
        <f>SUM(T326:T329)</f>
        <v>0</v>
      </c>
      <c r="U325" s="438">
        <f t="shared" si="1027"/>
        <v>500000</v>
      </c>
      <c r="V325" s="402">
        <f>SUM(V326:V329)</f>
        <v>0</v>
      </c>
      <c r="W325" s="438">
        <f t="shared" si="1060"/>
        <v>500000</v>
      </c>
      <c r="X325" s="402">
        <f>SUM(X326:X329)</f>
        <v>0</v>
      </c>
      <c r="Y325" s="438">
        <f t="shared" si="1061"/>
        <v>500000</v>
      </c>
      <c r="Z325" s="402">
        <f>SUM(Z326:Z329)</f>
        <v>0</v>
      </c>
      <c r="AA325" s="438">
        <f t="shared" si="1063"/>
        <v>500000</v>
      </c>
      <c r="AB325" s="448">
        <v>416800</v>
      </c>
      <c r="AC325" s="448"/>
      <c r="AD325" s="448">
        <f t="shared" si="1078"/>
        <v>416800</v>
      </c>
      <c r="AE325" s="402">
        <f>SUM(AE326:AE329)</f>
        <v>0</v>
      </c>
      <c r="AF325" s="438">
        <f t="shared" si="1031"/>
        <v>416800</v>
      </c>
      <c r="AG325" s="402">
        <f>SUM(AG326:AG329)</f>
        <v>0</v>
      </c>
      <c r="AH325" s="438">
        <f t="shared" si="1065"/>
        <v>416800</v>
      </c>
      <c r="AI325" s="402">
        <f>SUM(AI326:AI329)</f>
        <v>0</v>
      </c>
      <c r="AJ325" s="438">
        <f t="shared" si="1067"/>
        <v>416800</v>
      </c>
      <c r="AK325" s="402">
        <f>SUM(AK326:AK329)</f>
        <v>0</v>
      </c>
      <c r="AL325" s="438">
        <f t="shared" si="1068"/>
        <v>416800</v>
      </c>
    </row>
    <row r="326" spans="1:38" s="389" customFormat="1" x14ac:dyDescent="0.2">
      <c r="A326" s="430" t="s">
        <v>809</v>
      </c>
      <c r="B326" s="434"/>
      <c r="C326" s="434"/>
      <c r="D326" s="434"/>
      <c r="E326" s="434"/>
      <c r="F326" s="434"/>
      <c r="G326" s="434"/>
      <c r="H326" s="398">
        <v>64000</v>
      </c>
      <c r="I326" s="421"/>
      <c r="J326" s="422">
        <f t="shared" si="1126"/>
        <v>64000</v>
      </c>
      <c r="K326" s="421"/>
      <c r="L326" s="422">
        <f t="shared" ref="L326:L329" si="1132">J326+K326</f>
        <v>64000</v>
      </c>
      <c r="M326" s="421"/>
      <c r="N326" s="422">
        <f>L326+M326</f>
        <v>64000</v>
      </c>
      <c r="O326" s="421"/>
      <c r="P326" s="422">
        <f t="shared" ref="P326:P329" si="1133">N326+O326</f>
        <v>64000</v>
      </c>
      <c r="Q326" s="421">
        <v>63400</v>
      </c>
      <c r="R326" s="422">
        <f t="shared" ref="R326:R329" si="1134">P326+Q326</f>
        <v>127400</v>
      </c>
      <c r="S326" s="448"/>
      <c r="T326" s="421"/>
      <c r="U326" s="422">
        <f t="shared" si="1027"/>
        <v>0</v>
      </c>
      <c r="V326" s="421"/>
      <c r="W326" s="422">
        <f t="shared" si="1060"/>
        <v>0</v>
      </c>
      <c r="X326" s="421"/>
      <c r="Y326" s="422"/>
      <c r="Z326" s="421"/>
      <c r="AA326" s="422"/>
      <c r="AB326" s="421"/>
      <c r="AC326" s="421"/>
      <c r="AD326" s="448"/>
      <c r="AE326" s="421"/>
      <c r="AF326" s="422"/>
      <c r="AG326" s="421"/>
      <c r="AH326" s="422"/>
      <c r="AI326" s="421"/>
      <c r="AJ326" s="422"/>
      <c r="AK326" s="421"/>
      <c r="AL326" s="422"/>
    </row>
    <row r="327" spans="1:38" s="389" customFormat="1" hidden="1" x14ac:dyDescent="0.2">
      <c r="A327" s="430" t="s">
        <v>810</v>
      </c>
      <c r="B327" s="434"/>
      <c r="C327" s="434"/>
      <c r="D327" s="434"/>
      <c r="E327" s="434"/>
      <c r="F327" s="434"/>
      <c r="G327" s="434"/>
      <c r="H327" s="398">
        <v>104800</v>
      </c>
      <c r="I327" s="421"/>
      <c r="J327" s="422">
        <f t="shared" si="1126"/>
        <v>104800</v>
      </c>
      <c r="K327" s="421"/>
      <c r="L327" s="422">
        <f t="shared" si="1132"/>
        <v>104800</v>
      </c>
      <c r="M327" s="421"/>
      <c r="N327" s="422">
        <f>L327+M327</f>
        <v>104800</v>
      </c>
      <c r="O327" s="421"/>
      <c r="P327" s="422">
        <f t="shared" si="1133"/>
        <v>104800</v>
      </c>
      <c r="Q327" s="421"/>
      <c r="R327" s="422">
        <f t="shared" si="1134"/>
        <v>104800</v>
      </c>
      <c r="S327" s="448"/>
      <c r="T327" s="421"/>
      <c r="U327" s="422">
        <f t="shared" si="1027"/>
        <v>0</v>
      </c>
      <c r="V327" s="421"/>
      <c r="W327" s="422">
        <f t="shared" si="1060"/>
        <v>0</v>
      </c>
      <c r="X327" s="421"/>
      <c r="Y327" s="422"/>
      <c r="Z327" s="421"/>
      <c r="AA327" s="422"/>
      <c r="AB327" s="421"/>
      <c r="AC327" s="421"/>
      <c r="AD327" s="448"/>
      <c r="AE327" s="421"/>
      <c r="AF327" s="422"/>
      <c r="AG327" s="421"/>
      <c r="AH327" s="422"/>
      <c r="AI327" s="421"/>
      <c r="AJ327" s="422"/>
      <c r="AK327" s="421"/>
      <c r="AL327" s="422"/>
    </row>
    <row r="328" spans="1:38" s="389" customFormat="1" x14ac:dyDescent="0.2">
      <c r="A328" s="430" t="s">
        <v>811</v>
      </c>
      <c r="B328" s="434"/>
      <c r="C328" s="434"/>
      <c r="D328" s="434"/>
      <c r="E328" s="434"/>
      <c r="F328" s="434"/>
      <c r="G328" s="434"/>
      <c r="H328" s="398">
        <v>256000</v>
      </c>
      <c r="I328" s="421"/>
      <c r="J328" s="422">
        <f t="shared" si="1126"/>
        <v>256000</v>
      </c>
      <c r="K328" s="421"/>
      <c r="L328" s="422">
        <f t="shared" si="1132"/>
        <v>256000</v>
      </c>
      <c r="M328" s="421"/>
      <c r="N328" s="422">
        <f>L328+M328</f>
        <v>256000</v>
      </c>
      <c r="O328" s="421"/>
      <c r="P328" s="422">
        <f t="shared" si="1133"/>
        <v>256000</v>
      </c>
      <c r="Q328" s="421">
        <v>2000</v>
      </c>
      <c r="R328" s="422">
        <f t="shared" si="1134"/>
        <v>258000</v>
      </c>
      <c r="S328" s="448"/>
      <c r="T328" s="421"/>
      <c r="U328" s="422">
        <f t="shared" si="1027"/>
        <v>0</v>
      </c>
      <c r="V328" s="421"/>
      <c r="W328" s="422">
        <f t="shared" si="1060"/>
        <v>0</v>
      </c>
      <c r="X328" s="421"/>
      <c r="Y328" s="422"/>
      <c r="Z328" s="421"/>
      <c r="AA328" s="422"/>
      <c r="AB328" s="421"/>
      <c r="AC328" s="421"/>
      <c r="AD328" s="448"/>
      <c r="AE328" s="421"/>
      <c r="AF328" s="422"/>
      <c r="AG328" s="421"/>
      <c r="AH328" s="422"/>
      <c r="AI328" s="421"/>
      <c r="AJ328" s="422"/>
      <c r="AK328" s="421"/>
      <c r="AL328" s="422"/>
    </row>
    <row r="329" spans="1:38" s="389" customFormat="1" x14ac:dyDescent="0.2">
      <c r="A329" s="430" t="s">
        <v>812</v>
      </c>
      <c r="B329" s="434"/>
      <c r="C329" s="434"/>
      <c r="D329" s="434"/>
      <c r="E329" s="434"/>
      <c r="F329" s="434"/>
      <c r="G329" s="434"/>
      <c r="H329" s="398">
        <v>275200</v>
      </c>
      <c r="I329" s="421"/>
      <c r="J329" s="422">
        <f t="shared" si="1126"/>
        <v>275200</v>
      </c>
      <c r="K329" s="421"/>
      <c r="L329" s="422">
        <f t="shared" si="1132"/>
        <v>275200</v>
      </c>
      <c r="M329" s="421"/>
      <c r="N329" s="422">
        <f>L329+M329</f>
        <v>275200</v>
      </c>
      <c r="O329" s="421"/>
      <c r="P329" s="422">
        <f t="shared" si="1133"/>
        <v>275200</v>
      </c>
      <c r="Q329" s="421">
        <v>25200</v>
      </c>
      <c r="R329" s="422">
        <f t="shared" si="1134"/>
        <v>300400</v>
      </c>
      <c r="S329" s="448"/>
      <c r="T329" s="421"/>
      <c r="U329" s="422">
        <f t="shared" si="1027"/>
        <v>0</v>
      </c>
      <c r="V329" s="421"/>
      <c r="W329" s="422">
        <f t="shared" si="1060"/>
        <v>0</v>
      </c>
      <c r="X329" s="421"/>
      <c r="Y329" s="422"/>
      <c r="Z329" s="421"/>
      <c r="AA329" s="422"/>
      <c r="AB329" s="421"/>
      <c r="AC329" s="421"/>
      <c r="AD329" s="448"/>
      <c r="AE329" s="421"/>
      <c r="AF329" s="422"/>
      <c r="AG329" s="421"/>
      <c r="AH329" s="422"/>
      <c r="AI329" s="421"/>
      <c r="AJ329" s="422"/>
      <c r="AK329" s="421"/>
      <c r="AL329" s="422"/>
    </row>
    <row r="330" spans="1:38" s="439" customFormat="1" x14ac:dyDescent="0.2">
      <c r="A330" s="432" t="s">
        <v>461</v>
      </c>
      <c r="B330" s="433"/>
      <c r="C330" s="433">
        <f t="shared" ref="C330:D330" si="1135">SUM(C331:C333)</f>
        <v>568000</v>
      </c>
      <c r="D330" s="433">
        <f t="shared" si="1135"/>
        <v>568000</v>
      </c>
      <c r="E330" s="433">
        <v>368000</v>
      </c>
      <c r="F330" s="433"/>
      <c r="G330" s="433"/>
      <c r="H330" s="402">
        <f>SUM(H331:H333)</f>
        <v>568000</v>
      </c>
      <c r="I330" s="402">
        <f t="shared" ref="I330:T330" si="1136">SUM(I331:I333)</f>
        <v>0</v>
      </c>
      <c r="J330" s="402">
        <f t="shared" si="1136"/>
        <v>568000</v>
      </c>
      <c r="K330" s="402">
        <f t="shared" ref="K330:L330" si="1137">SUM(K331:K333)</f>
        <v>0</v>
      </c>
      <c r="L330" s="402">
        <f t="shared" si="1137"/>
        <v>568000</v>
      </c>
      <c r="M330" s="402">
        <f t="shared" ref="M330:N330" si="1138">SUM(M331:M333)</f>
        <v>0</v>
      </c>
      <c r="N330" s="402">
        <f t="shared" si="1138"/>
        <v>568000</v>
      </c>
      <c r="O330" s="402"/>
      <c r="P330" s="402">
        <f t="shared" ref="P330:R330" si="1139">SUM(P331:P333)</f>
        <v>568000</v>
      </c>
      <c r="Q330" s="402">
        <f t="shared" si="1139"/>
        <v>298300</v>
      </c>
      <c r="R330" s="402">
        <f t="shared" si="1139"/>
        <v>866300</v>
      </c>
      <c r="S330" s="448">
        <f>E330+F330</f>
        <v>368000</v>
      </c>
      <c r="T330" s="402">
        <f t="shared" si="1136"/>
        <v>0</v>
      </c>
      <c r="U330" s="438">
        <f t="shared" si="1027"/>
        <v>368000</v>
      </c>
      <c r="V330" s="402">
        <f t="shared" ref="V330:X330" si="1140">SUM(V331:V333)</f>
        <v>0</v>
      </c>
      <c r="W330" s="438">
        <f t="shared" si="1060"/>
        <v>368000</v>
      </c>
      <c r="X330" s="402">
        <f t="shared" si="1140"/>
        <v>0</v>
      </c>
      <c r="Y330" s="438">
        <f t="shared" si="1061"/>
        <v>368000</v>
      </c>
      <c r="Z330" s="402">
        <f t="shared" ref="Z330" si="1141">SUM(Z331:Z333)</f>
        <v>0</v>
      </c>
      <c r="AA330" s="438">
        <f t="shared" si="1063"/>
        <v>368000</v>
      </c>
      <c r="AB330" s="448">
        <v>200000</v>
      </c>
      <c r="AC330" s="448"/>
      <c r="AD330" s="448">
        <f t="shared" si="1078"/>
        <v>200000</v>
      </c>
      <c r="AE330" s="402">
        <f t="shared" ref="AE330:AG330" si="1142">SUM(AE331:AE333)</f>
        <v>0</v>
      </c>
      <c r="AF330" s="438">
        <f t="shared" si="1031"/>
        <v>200000</v>
      </c>
      <c r="AG330" s="402">
        <f t="shared" si="1142"/>
        <v>0</v>
      </c>
      <c r="AH330" s="438">
        <f t="shared" si="1065"/>
        <v>200000</v>
      </c>
      <c r="AI330" s="402">
        <f t="shared" ref="AI330:AK330" si="1143">SUM(AI331:AI333)</f>
        <v>0</v>
      </c>
      <c r="AJ330" s="438">
        <f t="shared" si="1067"/>
        <v>200000</v>
      </c>
      <c r="AK330" s="402">
        <f t="shared" si="1143"/>
        <v>0</v>
      </c>
      <c r="AL330" s="438">
        <f t="shared" si="1068"/>
        <v>200000</v>
      </c>
    </row>
    <row r="331" spans="1:38" s="389" customFormat="1" x14ac:dyDescent="0.2">
      <c r="A331" s="430" t="s">
        <v>813</v>
      </c>
      <c r="B331" s="434"/>
      <c r="C331" s="434"/>
      <c r="D331" s="434"/>
      <c r="E331" s="434"/>
      <c r="F331" s="434"/>
      <c r="G331" s="434"/>
      <c r="H331" s="398">
        <v>160000</v>
      </c>
      <c r="I331" s="421"/>
      <c r="J331" s="422">
        <f t="shared" si="1126"/>
        <v>160000</v>
      </c>
      <c r="K331" s="421"/>
      <c r="L331" s="422">
        <f t="shared" ref="L331:L333" si="1144">J331+K331</f>
        <v>160000</v>
      </c>
      <c r="M331" s="421"/>
      <c r="N331" s="422">
        <f>L331+M331</f>
        <v>160000</v>
      </c>
      <c r="O331" s="421"/>
      <c r="P331" s="422">
        <f t="shared" ref="P331:P333" si="1145">N331+O331</f>
        <v>160000</v>
      </c>
      <c r="Q331" s="421">
        <v>70900</v>
      </c>
      <c r="R331" s="422">
        <f t="shared" ref="R331:R333" si="1146">P331+Q331</f>
        <v>230900</v>
      </c>
      <c r="S331" s="448"/>
      <c r="T331" s="421"/>
      <c r="U331" s="422">
        <f t="shared" si="1027"/>
        <v>0</v>
      </c>
      <c r="V331" s="421"/>
      <c r="W331" s="422">
        <f t="shared" si="1060"/>
        <v>0</v>
      </c>
      <c r="X331" s="421"/>
      <c r="Y331" s="422"/>
      <c r="Z331" s="421"/>
      <c r="AA331" s="422"/>
      <c r="AB331" s="421"/>
      <c r="AC331" s="421"/>
      <c r="AD331" s="448"/>
      <c r="AE331" s="421"/>
      <c r="AF331" s="422"/>
      <c r="AG331" s="421"/>
      <c r="AH331" s="422"/>
      <c r="AI331" s="421"/>
      <c r="AJ331" s="422"/>
      <c r="AK331" s="421"/>
      <c r="AL331" s="422"/>
    </row>
    <row r="332" spans="1:38" s="389" customFormat="1" x14ac:dyDescent="0.2">
      <c r="A332" s="430" t="s">
        <v>814</v>
      </c>
      <c r="B332" s="434"/>
      <c r="C332" s="434">
        <v>376000</v>
      </c>
      <c r="D332" s="434">
        <f t="shared" ref="D332:D337" si="1147">B332+C332</f>
        <v>376000</v>
      </c>
      <c r="E332" s="434"/>
      <c r="F332" s="434"/>
      <c r="G332" s="434"/>
      <c r="H332" s="398">
        <v>228800</v>
      </c>
      <c r="I332" s="421"/>
      <c r="J332" s="422">
        <f t="shared" si="1126"/>
        <v>228800</v>
      </c>
      <c r="K332" s="421"/>
      <c r="L332" s="422">
        <f t="shared" si="1144"/>
        <v>228800</v>
      </c>
      <c r="M332" s="421"/>
      <c r="N332" s="422">
        <f>L332+M332</f>
        <v>228800</v>
      </c>
      <c r="O332" s="421"/>
      <c r="P332" s="422">
        <f t="shared" si="1145"/>
        <v>228800</v>
      </c>
      <c r="Q332" s="421">
        <v>138900</v>
      </c>
      <c r="R332" s="422">
        <f t="shared" si="1146"/>
        <v>367700</v>
      </c>
      <c r="S332" s="448"/>
      <c r="T332" s="421"/>
      <c r="U332" s="422">
        <f t="shared" si="1027"/>
        <v>0</v>
      </c>
      <c r="V332" s="421"/>
      <c r="W332" s="422">
        <f t="shared" si="1060"/>
        <v>0</v>
      </c>
      <c r="X332" s="421"/>
      <c r="Y332" s="422"/>
      <c r="Z332" s="421"/>
      <c r="AA332" s="422"/>
      <c r="AB332" s="421"/>
      <c r="AC332" s="421"/>
      <c r="AD332" s="448"/>
      <c r="AE332" s="421"/>
      <c r="AF332" s="422"/>
      <c r="AG332" s="421"/>
      <c r="AH332" s="422"/>
      <c r="AI332" s="421"/>
      <c r="AJ332" s="422"/>
      <c r="AK332" s="421"/>
      <c r="AL332" s="422"/>
    </row>
    <row r="333" spans="1:38" s="389" customFormat="1" x14ac:dyDescent="0.2">
      <c r="A333" s="430" t="s">
        <v>815</v>
      </c>
      <c r="B333" s="434"/>
      <c r="C333" s="434">
        <v>192000</v>
      </c>
      <c r="D333" s="434">
        <f t="shared" si="1147"/>
        <v>192000</v>
      </c>
      <c r="E333" s="434"/>
      <c r="F333" s="434"/>
      <c r="G333" s="434"/>
      <c r="H333" s="398">
        <v>179200</v>
      </c>
      <c r="I333" s="421"/>
      <c r="J333" s="422">
        <f t="shared" si="1126"/>
        <v>179200</v>
      </c>
      <c r="K333" s="421"/>
      <c r="L333" s="422">
        <f t="shared" si="1144"/>
        <v>179200</v>
      </c>
      <c r="M333" s="421"/>
      <c r="N333" s="422">
        <f>L333+M333</f>
        <v>179200</v>
      </c>
      <c r="O333" s="421"/>
      <c r="P333" s="422">
        <f t="shared" si="1145"/>
        <v>179200</v>
      </c>
      <c r="Q333" s="421">
        <v>88500</v>
      </c>
      <c r="R333" s="422">
        <f t="shared" si="1146"/>
        <v>267700</v>
      </c>
      <c r="S333" s="448"/>
      <c r="T333" s="421"/>
      <c r="U333" s="422">
        <f t="shared" si="1027"/>
        <v>0</v>
      </c>
      <c r="V333" s="421"/>
      <c r="W333" s="422">
        <f t="shared" si="1060"/>
        <v>0</v>
      </c>
      <c r="X333" s="421"/>
      <c r="Y333" s="422"/>
      <c r="Z333" s="421"/>
      <c r="AA333" s="422"/>
      <c r="AB333" s="421"/>
      <c r="AC333" s="421"/>
      <c r="AD333" s="448"/>
      <c r="AE333" s="421"/>
      <c r="AF333" s="422"/>
      <c r="AG333" s="421"/>
      <c r="AH333" s="422"/>
      <c r="AI333" s="421"/>
      <c r="AJ333" s="422"/>
      <c r="AK333" s="421"/>
      <c r="AL333" s="422"/>
    </row>
    <row r="334" spans="1:38" s="439" customFormat="1" x14ac:dyDescent="0.2">
      <c r="A334" s="432" t="s">
        <v>458</v>
      </c>
      <c r="B334" s="433"/>
      <c r="C334" s="433">
        <f t="shared" ref="C334:D334" si="1148">SUM(C335:C338)</f>
        <v>362100</v>
      </c>
      <c r="D334" s="433">
        <f t="shared" si="1148"/>
        <v>362100</v>
      </c>
      <c r="E334" s="433">
        <v>200000</v>
      </c>
      <c r="F334" s="433"/>
      <c r="G334" s="433"/>
      <c r="H334" s="402">
        <f>SUM(H335:H338)</f>
        <v>362100</v>
      </c>
      <c r="I334" s="402">
        <f t="shared" ref="I334:T334" si="1149">SUM(I335:I338)</f>
        <v>0</v>
      </c>
      <c r="J334" s="402">
        <f t="shared" si="1149"/>
        <v>362100</v>
      </c>
      <c r="K334" s="402">
        <f t="shared" ref="K334:L334" si="1150">SUM(K335:K338)</f>
        <v>0</v>
      </c>
      <c r="L334" s="402">
        <f t="shared" si="1150"/>
        <v>362100</v>
      </c>
      <c r="M334" s="402">
        <f t="shared" ref="M334:N334" si="1151">SUM(M335:M338)</f>
        <v>0</v>
      </c>
      <c r="N334" s="402">
        <f t="shared" si="1151"/>
        <v>362100</v>
      </c>
      <c r="O334" s="402"/>
      <c r="P334" s="402">
        <f t="shared" ref="P334:R334" si="1152">SUM(P335:P338)</f>
        <v>362100</v>
      </c>
      <c r="Q334" s="402">
        <f t="shared" si="1152"/>
        <v>0</v>
      </c>
      <c r="R334" s="402">
        <f t="shared" si="1152"/>
        <v>362100</v>
      </c>
      <c r="S334" s="448">
        <f>E334+F334</f>
        <v>200000</v>
      </c>
      <c r="T334" s="402">
        <f t="shared" si="1149"/>
        <v>0</v>
      </c>
      <c r="U334" s="438">
        <f t="shared" si="1027"/>
        <v>200000</v>
      </c>
      <c r="V334" s="402">
        <f t="shared" ref="V334:X334" si="1153">SUM(V335:V338)</f>
        <v>0</v>
      </c>
      <c r="W334" s="438">
        <f t="shared" si="1060"/>
        <v>200000</v>
      </c>
      <c r="X334" s="402">
        <f t="shared" si="1153"/>
        <v>0</v>
      </c>
      <c r="Y334" s="438">
        <f t="shared" si="1061"/>
        <v>200000</v>
      </c>
      <c r="Z334" s="402">
        <f t="shared" ref="Z334" si="1154">SUM(Z335:Z338)</f>
        <v>0</v>
      </c>
      <c r="AA334" s="438">
        <f t="shared" si="1063"/>
        <v>200000</v>
      </c>
      <c r="AB334" s="448">
        <v>162100</v>
      </c>
      <c r="AC334" s="448"/>
      <c r="AD334" s="448">
        <f t="shared" si="1078"/>
        <v>162100</v>
      </c>
      <c r="AE334" s="402">
        <f t="shared" ref="AE334:AG334" si="1155">SUM(AE335:AE338)</f>
        <v>0</v>
      </c>
      <c r="AF334" s="438">
        <f t="shared" si="1031"/>
        <v>162100</v>
      </c>
      <c r="AG334" s="402">
        <f t="shared" si="1155"/>
        <v>0</v>
      </c>
      <c r="AH334" s="438">
        <f t="shared" si="1065"/>
        <v>162100</v>
      </c>
      <c r="AI334" s="402">
        <f t="shared" ref="AI334:AK334" si="1156">SUM(AI335:AI338)</f>
        <v>0</v>
      </c>
      <c r="AJ334" s="438">
        <f t="shared" si="1067"/>
        <v>162100</v>
      </c>
      <c r="AK334" s="402">
        <f t="shared" si="1156"/>
        <v>0</v>
      </c>
      <c r="AL334" s="438">
        <f t="shared" si="1068"/>
        <v>162100</v>
      </c>
    </row>
    <row r="335" spans="1:38" s="389" customFormat="1" x14ac:dyDescent="0.2">
      <c r="A335" s="430" t="s">
        <v>816</v>
      </c>
      <c r="B335" s="434"/>
      <c r="C335" s="434"/>
      <c r="D335" s="434"/>
      <c r="E335" s="434"/>
      <c r="F335" s="434"/>
      <c r="G335" s="434"/>
      <c r="H335" s="398">
        <v>51900</v>
      </c>
      <c r="I335" s="421"/>
      <c r="J335" s="422">
        <f t="shared" si="1126"/>
        <v>51900</v>
      </c>
      <c r="K335" s="421"/>
      <c r="L335" s="422">
        <f t="shared" ref="L335:L338" si="1157">J335+K335</f>
        <v>51900</v>
      </c>
      <c r="M335" s="421"/>
      <c r="N335" s="422">
        <f>L335+M335</f>
        <v>51900</v>
      </c>
      <c r="O335" s="421"/>
      <c r="P335" s="422">
        <f t="shared" ref="P335:P338" si="1158">N335+O335</f>
        <v>51900</v>
      </c>
      <c r="Q335" s="421">
        <v>-51900</v>
      </c>
      <c r="R335" s="422"/>
      <c r="S335" s="448"/>
      <c r="T335" s="421"/>
      <c r="U335" s="422"/>
      <c r="V335" s="421"/>
      <c r="W335" s="422"/>
      <c r="X335" s="421"/>
      <c r="Y335" s="422"/>
      <c r="Z335" s="421"/>
      <c r="AA335" s="422"/>
      <c r="AB335" s="421"/>
      <c r="AC335" s="421"/>
      <c r="AD335" s="448"/>
      <c r="AE335" s="421"/>
      <c r="AF335" s="422"/>
      <c r="AG335" s="421"/>
      <c r="AH335" s="422"/>
      <c r="AI335" s="421"/>
      <c r="AJ335" s="422"/>
      <c r="AK335" s="421"/>
      <c r="AL335" s="422"/>
    </row>
    <row r="336" spans="1:38" s="389" customFormat="1" x14ac:dyDescent="0.2">
      <c r="A336" s="430" t="s">
        <v>817</v>
      </c>
      <c r="B336" s="434"/>
      <c r="C336" s="434"/>
      <c r="D336" s="434"/>
      <c r="E336" s="434"/>
      <c r="F336" s="434"/>
      <c r="G336" s="434"/>
      <c r="H336" s="398">
        <v>51700</v>
      </c>
      <c r="I336" s="421"/>
      <c r="J336" s="422">
        <f t="shared" si="1126"/>
        <v>51700</v>
      </c>
      <c r="K336" s="421"/>
      <c r="L336" s="422">
        <f t="shared" si="1157"/>
        <v>51700</v>
      </c>
      <c r="M336" s="421"/>
      <c r="N336" s="422">
        <f>L336+M336</f>
        <v>51700</v>
      </c>
      <c r="O336" s="421"/>
      <c r="P336" s="422">
        <f t="shared" si="1158"/>
        <v>51700</v>
      </c>
      <c r="Q336" s="421">
        <v>51900</v>
      </c>
      <c r="R336" s="422">
        <f t="shared" ref="R335:R338" si="1159">P336+Q336</f>
        <v>103600</v>
      </c>
      <c r="S336" s="448"/>
      <c r="T336" s="421"/>
      <c r="U336" s="422">
        <f t="shared" si="1027"/>
        <v>0</v>
      </c>
      <c r="V336" s="421"/>
      <c r="W336" s="422">
        <f t="shared" si="1060"/>
        <v>0</v>
      </c>
      <c r="X336" s="421"/>
      <c r="Y336" s="422"/>
      <c r="Z336" s="421"/>
      <c r="AA336" s="422"/>
      <c r="AB336" s="421"/>
      <c r="AC336" s="421"/>
      <c r="AD336" s="448"/>
      <c r="AE336" s="421"/>
      <c r="AF336" s="422"/>
      <c r="AG336" s="421"/>
      <c r="AH336" s="422"/>
      <c r="AI336" s="421"/>
      <c r="AJ336" s="422"/>
      <c r="AK336" s="421"/>
      <c r="AL336" s="422"/>
    </row>
    <row r="337" spans="1:38" s="389" customFormat="1" hidden="1" x14ac:dyDescent="0.2">
      <c r="A337" s="430" t="s">
        <v>818</v>
      </c>
      <c r="B337" s="434"/>
      <c r="C337" s="434">
        <v>362100</v>
      </c>
      <c r="D337" s="434">
        <f t="shared" si="1147"/>
        <v>362100</v>
      </c>
      <c r="E337" s="434"/>
      <c r="F337" s="434"/>
      <c r="G337" s="434"/>
      <c r="H337" s="398">
        <v>155100</v>
      </c>
      <c r="I337" s="421"/>
      <c r="J337" s="422">
        <f t="shared" si="1126"/>
        <v>155100</v>
      </c>
      <c r="K337" s="421"/>
      <c r="L337" s="422">
        <f t="shared" si="1157"/>
        <v>155100</v>
      </c>
      <c r="M337" s="421"/>
      <c r="N337" s="422">
        <f>L337+M337</f>
        <v>155100</v>
      </c>
      <c r="O337" s="421"/>
      <c r="P337" s="422">
        <f t="shared" si="1158"/>
        <v>155100</v>
      </c>
      <c r="Q337" s="421"/>
      <c r="R337" s="422">
        <f t="shared" si="1159"/>
        <v>155100</v>
      </c>
      <c r="S337" s="448"/>
      <c r="T337" s="421"/>
      <c r="U337" s="422">
        <f t="shared" si="1027"/>
        <v>0</v>
      </c>
      <c r="V337" s="421"/>
      <c r="W337" s="422">
        <f t="shared" si="1060"/>
        <v>0</v>
      </c>
      <c r="X337" s="421"/>
      <c r="Y337" s="422">
        <f t="shared" si="1061"/>
        <v>0</v>
      </c>
      <c r="Z337" s="421"/>
      <c r="AA337" s="422">
        <f t="shared" si="1063"/>
        <v>0</v>
      </c>
      <c r="AB337" s="421"/>
      <c r="AC337" s="421"/>
      <c r="AD337" s="448"/>
      <c r="AE337" s="421"/>
      <c r="AF337" s="422">
        <f t="shared" si="1031"/>
        <v>0</v>
      </c>
      <c r="AG337" s="421"/>
      <c r="AH337" s="422">
        <f t="shared" si="1065"/>
        <v>0</v>
      </c>
      <c r="AI337" s="421"/>
      <c r="AJ337" s="422">
        <f t="shared" si="1067"/>
        <v>0</v>
      </c>
      <c r="AK337" s="421"/>
      <c r="AL337" s="422">
        <f t="shared" si="1068"/>
        <v>0</v>
      </c>
    </row>
    <row r="338" spans="1:38" s="389" customFormat="1" hidden="1" x14ac:dyDescent="0.2">
      <c r="A338" s="430" t="s">
        <v>819</v>
      </c>
      <c r="B338" s="434"/>
      <c r="C338" s="434"/>
      <c r="D338" s="434"/>
      <c r="E338" s="434"/>
      <c r="F338" s="434"/>
      <c r="G338" s="434"/>
      <c r="H338" s="398">
        <v>103400</v>
      </c>
      <c r="I338" s="421"/>
      <c r="J338" s="422">
        <f t="shared" si="1126"/>
        <v>103400</v>
      </c>
      <c r="K338" s="421"/>
      <c r="L338" s="422">
        <f t="shared" si="1157"/>
        <v>103400</v>
      </c>
      <c r="M338" s="421"/>
      <c r="N338" s="422">
        <f>L338+M338</f>
        <v>103400</v>
      </c>
      <c r="O338" s="421"/>
      <c r="P338" s="422">
        <f t="shared" si="1158"/>
        <v>103400</v>
      </c>
      <c r="Q338" s="421"/>
      <c r="R338" s="422">
        <f t="shared" si="1159"/>
        <v>103400</v>
      </c>
      <c r="S338" s="448"/>
      <c r="T338" s="421"/>
      <c r="U338" s="422">
        <f t="shared" si="1027"/>
        <v>0</v>
      </c>
      <c r="V338" s="421"/>
      <c r="W338" s="422">
        <f t="shared" si="1060"/>
        <v>0</v>
      </c>
      <c r="X338" s="421"/>
      <c r="Y338" s="422">
        <f t="shared" si="1061"/>
        <v>0</v>
      </c>
      <c r="Z338" s="421"/>
      <c r="AA338" s="422">
        <f t="shared" si="1063"/>
        <v>0</v>
      </c>
      <c r="AB338" s="421"/>
      <c r="AC338" s="421"/>
      <c r="AD338" s="448"/>
      <c r="AE338" s="421"/>
      <c r="AF338" s="422">
        <f t="shared" si="1031"/>
        <v>0</v>
      </c>
      <c r="AG338" s="421"/>
      <c r="AH338" s="422">
        <f t="shared" si="1065"/>
        <v>0</v>
      </c>
      <c r="AI338" s="421"/>
      <c r="AJ338" s="422">
        <f t="shared" si="1067"/>
        <v>0</v>
      </c>
      <c r="AK338" s="421"/>
      <c r="AL338" s="422">
        <f t="shared" si="1068"/>
        <v>0</v>
      </c>
    </row>
    <row r="339" spans="1:38" s="439" customFormat="1" hidden="1" x14ac:dyDescent="0.2">
      <c r="A339" s="432" t="s">
        <v>0</v>
      </c>
      <c r="B339" s="433">
        <f>SUM(B340:B341)</f>
        <v>200000</v>
      </c>
      <c r="C339" s="433">
        <v>800000</v>
      </c>
      <c r="D339" s="433">
        <f>B339+C339</f>
        <v>1000000</v>
      </c>
      <c r="E339" s="433">
        <v>528000</v>
      </c>
      <c r="F339" s="433"/>
      <c r="G339" s="433"/>
      <c r="H339" s="402">
        <f t="shared" ref="H339:N339" si="1160">SUM(H340:H341)</f>
        <v>1000000</v>
      </c>
      <c r="I339" s="402">
        <f t="shared" si="1160"/>
        <v>0</v>
      </c>
      <c r="J339" s="402">
        <f t="shared" si="1160"/>
        <v>1000000</v>
      </c>
      <c r="K339" s="402">
        <f t="shared" si="1160"/>
        <v>0</v>
      </c>
      <c r="L339" s="402">
        <f t="shared" si="1160"/>
        <v>1000000</v>
      </c>
      <c r="M339" s="402">
        <f t="shared" si="1160"/>
        <v>0</v>
      </c>
      <c r="N339" s="402">
        <f t="shared" si="1160"/>
        <v>1000000</v>
      </c>
      <c r="O339" s="402"/>
      <c r="P339" s="402">
        <f t="shared" ref="P339:R339" si="1161">SUM(P340:P341)</f>
        <v>1000000</v>
      </c>
      <c r="Q339" s="402">
        <f t="shared" si="1161"/>
        <v>0</v>
      </c>
      <c r="R339" s="402">
        <f t="shared" si="1161"/>
        <v>1000000</v>
      </c>
      <c r="S339" s="448">
        <f>E339+F339</f>
        <v>528000</v>
      </c>
      <c r="T339" s="402">
        <f>SUM(T340:T341)</f>
        <v>0</v>
      </c>
      <c r="U339" s="438">
        <f t="shared" si="1027"/>
        <v>528000</v>
      </c>
      <c r="V339" s="402">
        <f>SUM(V340:V341)</f>
        <v>0</v>
      </c>
      <c r="W339" s="438">
        <f t="shared" si="1060"/>
        <v>528000</v>
      </c>
      <c r="X339" s="402">
        <f>SUM(X340:X341)</f>
        <v>0</v>
      </c>
      <c r="Y339" s="438">
        <f t="shared" si="1061"/>
        <v>528000</v>
      </c>
      <c r="Z339" s="402">
        <f>SUM(Z340:Z341)</f>
        <v>0</v>
      </c>
      <c r="AA339" s="438">
        <f t="shared" si="1063"/>
        <v>528000</v>
      </c>
      <c r="AB339" s="448">
        <v>528000</v>
      </c>
      <c r="AC339" s="448"/>
      <c r="AD339" s="448">
        <f t="shared" si="1078"/>
        <v>528000</v>
      </c>
      <c r="AE339" s="402">
        <f>SUM(AE340:AE341)</f>
        <v>0</v>
      </c>
      <c r="AF339" s="438">
        <f t="shared" si="1031"/>
        <v>528000</v>
      </c>
      <c r="AG339" s="402">
        <f>SUM(AG340:AG341)</f>
        <v>0</v>
      </c>
      <c r="AH339" s="438">
        <f t="shared" si="1065"/>
        <v>528000</v>
      </c>
      <c r="AI339" s="402">
        <f>SUM(AI340:AI341)</f>
        <v>0</v>
      </c>
      <c r="AJ339" s="438">
        <f t="shared" si="1067"/>
        <v>528000</v>
      </c>
      <c r="AK339" s="402">
        <f>SUM(AK340:AK341)</f>
        <v>0</v>
      </c>
      <c r="AL339" s="438">
        <f t="shared" si="1068"/>
        <v>528000</v>
      </c>
    </row>
    <row r="340" spans="1:38" s="389" customFormat="1" hidden="1" x14ac:dyDescent="0.2">
      <c r="A340" s="430" t="s">
        <v>820</v>
      </c>
      <c r="B340" s="434"/>
      <c r="C340" s="434"/>
      <c r="D340" s="434"/>
      <c r="E340" s="434"/>
      <c r="F340" s="434"/>
      <c r="G340" s="434"/>
      <c r="H340" s="398">
        <v>227200</v>
      </c>
      <c r="I340" s="421"/>
      <c r="J340" s="422">
        <f t="shared" si="1126"/>
        <v>227200</v>
      </c>
      <c r="K340" s="421"/>
      <c r="L340" s="422">
        <f t="shared" ref="L340:L341" si="1162">J340+K340</f>
        <v>227200</v>
      </c>
      <c r="M340" s="421"/>
      <c r="N340" s="422">
        <f>L340+M340</f>
        <v>227200</v>
      </c>
      <c r="O340" s="421"/>
      <c r="P340" s="422">
        <f t="shared" ref="P340:P341" si="1163">N340+O340</f>
        <v>227200</v>
      </c>
      <c r="Q340" s="421"/>
      <c r="R340" s="422">
        <f t="shared" ref="R340:R341" si="1164">P340+Q340</f>
        <v>227200</v>
      </c>
      <c r="S340" s="448"/>
      <c r="T340" s="421"/>
      <c r="U340" s="422">
        <f t="shared" si="1027"/>
        <v>0</v>
      </c>
      <c r="V340" s="421"/>
      <c r="W340" s="422">
        <f t="shared" si="1060"/>
        <v>0</v>
      </c>
      <c r="X340" s="421"/>
      <c r="Y340" s="422">
        <f t="shared" si="1061"/>
        <v>0</v>
      </c>
      <c r="Z340" s="421"/>
      <c r="AA340" s="422">
        <f t="shared" si="1063"/>
        <v>0</v>
      </c>
      <c r="AB340" s="421"/>
      <c r="AC340" s="421"/>
      <c r="AD340" s="448"/>
      <c r="AE340" s="421"/>
      <c r="AF340" s="422">
        <f t="shared" si="1031"/>
        <v>0</v>
      </c>
      <c r="AG340" s="421"/>
      <c r="AH340" s="422">
        <f t="shared" si="1065"/>
        <v>0</v>
      </c>
      <c r="AI340" s="421"/>
      <c r="AJ340" s="422">
        <f t="shared" si="1067"/>
        <v>0</v>
      </c>
      <c r="AK340" s="421"/>
      <c r="AL340" s="422">
        <f t="shared" si="1068"/>
        <v>0</v>
      </c>
    </row>
    <row r="341" spans="1:38" s="389" customFormat="1" hidden="1" x14ac:dyDescent="0.2">
      <c r="A341" s="430" t="s">
        <v>821</v>
      </c>
      <c r="B341" s="434">
        <v>200000</v>
      </c>
      <c r="C341" s="434"/>
      <c r="D341" s="434"/>
      <c r="E341" s="434"/>
      <c r="F341" s="434"/>
      <c r="G341" s="434"/>
      <c r="H341" s="398">
        <v>772800</v>
      </c>
      <c r="I341" s="421"/>
      <c r="J341" s="422">
        <f t="shared" si="1126"/>
        <v>772800</v>
      </c>
      <c r="K341" s="421"/>
      <c r="L341" s="422">
        <f t="shared" si="1162"/>
        <v>772800</v>
      </c>
      <c r="M341" s="421"/>
      <c r="N341" s="422">
        <f>L341+M341</f>
        <v>772800</v>
      </c>
      <c r="O341" s="421"/>
      <c r="P341" s="422">
        <f t="shared" si="1163"/>
        <v>772800</v>
      </c>
      <c r="Q341" s="421"/>
      <c r="R341" s="422">
        <f t="shared" si="1164"/>
        <v>772800</v>
      </c>
      <c r="S341" s="448"/>
      <c r="T341" s="421"/>
      <c r="U341" s="422">
        <f t="shared" si="1027"/>
        <v>0</v>
      </c>
      <c r="V341" s="421"/>
      <c r="W341" s="422">
        <f t="shared" si="1060"/>
        <v>0</v>
      </c>
      <c r="X341" s="421"/>
      <c r="Y341" s="422">
        <f t="shared" si="1061"/>
        <v>0</v>
      </c>
      <c r="Z341" s="421"/>
      <c r="AA341" s="422">
        <f t="shared" si="1063"/>
        <v>0</v>
      </c>
      <c r="AB341" s="421"/>
      <c r="AC341" s="421"/>
      <c r="AD341" s="448"/>
      <c r="AE341" s="421"/>
      <c r="AF341" s="422">
        <f t="shared" si="1031"/>
        <v>0</v>
      </c>
      <c r="AG341" s="421"/>
      <c r="AH341" s="422">
        <f t="shared" si="1065"/>
        <v>0</v>
      </c>
      <c r="AI341" s="421"/>
      <c r="AJ341" s="422">
        <f t="shared" si="1067"/>
        <v>0</v>
      </c>
      <c r="AK341" s="421"/>
      <c r="AL341" s="422">
        <f t="shared" si="1068"/>
        <v>0</v>
      </c>
    </row>
    <row r="342" spans="1:38" s="439" customFormat="1" x14ac:dyDescent="0.2">
      <c r="A342" s="432" t="s">
        <v>462</v>
      </c>
      <c r="B342" s="433"/>
      <c r="C342" s="433">
        <f t="shared" ref="C342:D342" si="1165">SUM(C343:C346)</f>
        <v>770000</v>
      </c>
      <c r="D342" s="433">
        <f t="shared" si="1165"/>
        <v>770000</v>
      </c>
      <c r="E342" s="433">
        <v>500000</v>
      </c>
      <c r="F342" s="433"/>
      <c r="G342" s="433"/>
      <c r="H342" s="402">
        <f>SUM(H343:H346)</f>
        <v>770000</v>
      </c>
      <c r="I342" s="402">
        <f t="shared" ref="I342:T342" si="1166">SUM(I343:I346)</f>
        <v>0</v>
      </c>
      <c r="J342" s="402">
        <f t="shared" si="1166"/>
        <v>770000</v>
      </c>
      <c r="K342" s="402">
        <f t="shared" ref="K342:L342" si="1167">SUM(K343:K346)</f>
        <v>0</v>
      </c>
      <c r="L342" s="402">
        <f t="shared" si="1167"/>
        <v>770000</v>
      </c>
      <c r="M342" s="402">
        <f t="shared" ref="M342:N342" si="1168">SUM(M343:M346)</f>
        <v>0</v>
      </c>
      <c r="N342" s="402">
        <f t="shared" si="1168"/>
        <v>770000</v>
      </c>
      <c r="O342" s="402"/>
      <c r="P342" s="402">
        <f t="shared" ref="P342:R342" si="1169">SUM(P343:P346)</f>
        <v>770000</v>
      </c>
      <c r="Q342" s="402">
        <f t="shared" si="1169"/>
        <v>0</v>
      </c>
      <c r="R342" s="402">
        <f t="shared" si="1169"/>
        <v>770000</v>
      </c>
      <c r="S342" s="448">
        <f>E342+F342</f>
        <v>500000</v>
      </c>
      <c r="T342" s="402">
        <f t="shared" si="1166"/>
        <v>0</v>
      </c>
      <c r="U342" s="438">
        <f t="shared" si="1027"/>
        <v>500000</v>
      </c>
      <c r="V342" s="402">
        <f t="shared" ref="V342:X342" si="1170">SUM(V343:V346)</f>
        <v>0</v>
      </c>
      <c r="W342" s="438">
        <f t="shared" si="1060"/>
        <v>500000</v>
      </c>
      <c r="X342" s="402">
        <f t="shared" si="1170"/>
        <v>0</v>
      </c>
      <c r="Y342" s="438">
        <f t="shared" si="1061"/>
        <v>500000</v>
      </c>
      <c r="Z342" s="402">
        <f t="shared" ref="Z342" si="1171">SUM(Z343:Z346)</f>
        <v>0</v>
      </c>
      <c r="AA342" s="438">
        <f t="shared" si="1063"/>
        <v>500000</v>
      </c>
      <c r="AB342" s="448">
        <v>150000</v>
      </c>
      <c r="AC342" s="448"/>
      <c r="AD342" s="448">
        <f t="shared" si="1078"/>
        <v>150000</v>
      </c>
      <c r="AE342" s="402">
        <f t="shared" ref="AE342:AG342" si="1172">SUM(AE343:AE346)</f>
        <v>0</v>
      </c>
      <c r="AF342" s="438">
        <f t="shared" si="1031"/>
        <v>150000</v>
      </c>
      <c r="AG342" s="402">
        <f t="shared" si="1172"/>
        <v>0</v>
      </c>
      <c r="AH342" s="438">
        <f t="shared" si="1065"/>
        <v>150000</v>
      </c>
      <c r="AI342" s="402">
        <f t="shared" ref="AI342:AK342" si="1173">SUM(AI343:AI346)</f>
        <v>0</v>
      </c>
      <c r="AJ342" s="438">
        <f t="shared" si="1067"/>
        <v>150000</v>
      </c>
      <c r="AK342" s="402">
        <f t="shared" si="1173"/>
        <v>0</v>
      </c>
      <c r="AL342" s="438">
        <f t="shared" si="1068"/>
        <v>150000</v>
      </c>
    </row>
    <row r="343" spans="1:38" s="389" customFormat="1" x14ac:dyDescent="0.2">
      <c r="A343" s="430" t="s">
        <v>822</v>
      </c>
      <c r="B343" s="434"/>
      <c r="C343" s="434"/>
      <c r="D343" s="434"/>
      <c r="E343" s="434"/>
      <c r="F343" s="434"/>
      <c r="G343" s="434"/>
      <c r="H343" s="398">
        <v>168000</v>
      </c>
      <c r="I343" s="421"/>
      <c r="J343" s="422">
        <f t="shared" si="1126"/>
        <v>168000</v>
      </c>
      <c r="K343" s="421"/>
      <c r="L343" s="422">
        <f t="shared" ref="L343:L346" si="1174">J343+K343</f>
        <v>168000</v>
      </c>
      <c r="M343" s="421"/>
      <c r="N343" s="422">
        <f>L343+M343</f>
        <v>168000</v>
      </c>
      <c r="O343" s="421"/>
      <c r="P343" s="422">
        <f t="shared" ref="P343:P350" si="1175">N343+O343</f>
        <v>168000</v>
      </c>
      <c r="Q343" s="421">
        <v>-168000</v>
      </c>
      <c r="R343" s="422"/>
      <c r="S343" s="448"/>
      <c r="T343" s="421"/>
      <c r="U343" s="422"/>
      <c r="V343" s="421"/>
      <c r="W343" s="422"/>
      <c r="X343" s="421"/>
      <c r="Y343" s="422"/>
      <c r="Z343" s="421"/>
      <c r="AA343" s="422"/>
      <c r="AB343" s="421"/>
      <c r="AC343" s="421"/>
      <c r="AD343" s="448"/>
      <c r="AE343" s="421"/>
      <c r="AF343" s="422"/>
      <c r="AG343" s="421"/>
      <c r="AH343" s="422"/>
      <c r="AI343" s="421"/>
      <c r="AJ343" s="422"/>
      <c r="AK343" s="421"/>
      <c r="AL343" s="422"/>
    </row>
    <row r="344" spans="1:38" s="389" customFormat="1" x14ac:dyDescent="0.2">
      <c r="A344" s="430" t="s">
        <v>785</v>
      </c>
      <c r="B344" s="434"/>
      <c r="C344" s="434"/>
      <c r="D344" s="434"/>
      <c r="E344" s="434"/>
      <c r="F344" s="434"/>
      <c r="G344" s="434"/>
      <c r="H344" s="398">
        <v>164800</v>
      </c>
      <c r="I344" s="421"/>
      <c r="J344" s="422">
        <f t="shared" si="1126"/>
        <v>164800</v>
      </c>
      <c r="K344" s="421"/>
      <c r="L344" s="422">
        <f t="shared" si="1174"/>
        <v>164800</v>
      </c>
      <c r="M344" s="421"/>
      <c r="N344" s="422">
        <f>L344+M344</f>
        <v>164800</v>
      </c>
      <c r="O344" s="421"/>
      <c r="P344" s="422">
        <f t="shared" si="1175"/>
        <v>164800</v>
      </c>
      <c r="Q344" s="421">
        <v>98000</v>
      </c>
      <c r="R344" s="422">
        <f t="shared" ref="R343:R346" si="1176">P344+Q344</f>
        <v>262800</v>
      </c>
      <c r="S344" s="448"/>
      <c r="T344" s="421"/>
      <c r="U344" s="422">
        <f t="shared" si="1027"/>
        <v>0</v>
      </c>
      <c r="V344" s="421"/>
      <c r="W344" s="422">
        <f t="shared" si="1060"/>
        <v>0</v>
      </c>
      <c r="X344" s="421"/>
      <c r="Y344" s="422"/>
      <c r="Z344" s="421"/>
      <c r="AA344" s="422"/>
      <c r="AB344" s="421"/>
      <c r="AC344" s="421"/>
      <c r="AD344" s="448"/>
      <c r="AE344" s="421"/>
      <c r="AF344" s="422"/>
      <c r="AG344" s="421"/>
      <c r="AH344" s="422"/>
      <c r="AI344" s="421"/>
      <c r="AJ344" s="422"/>
      <c r="AK344" s="421"/>
      <c r="AL344" s="422"/>
    </row>
    <row r="345" spans="1:38" s="389" customFormat="1" x14ac:dyDescent="0.2">
      <c r="A345" s="430" t="s">
        <v>823</v>
      </c>
      <c r="B345" s="434"/>
      <c r="C345" s="434">
        <v>350000</v>
      </c>
      <c r="D345" s="434">
        <f t="shared" ref="D345:D346" si="1177">B345+C345</f>
        <v>350000</v>
      </c>
      <c r="E345" s="434"/>
      <c r="F345" s="434"/>
      <c r="G345" s="434"/>
      <c r="H345" s="398">
        <v>284400</v>
      </c>
      <c r="I345" s="421"/>
      <c r="J345" s="422">
        <f t="shared" si="1126"/>
        <v>284400</v>
      </c>
      <c r="K345" s="421"/>
      <c r="L345" s="422">
        <f t="shared" si="1174"/>
        <v>284400</v>
      </c>
      <c r="M345" s="421"/>
      <c r="N345" s="422">
        <f>L345+M345</f>
        <v>284400</v>
      </c>
      <c r="O345" s="421"/>
      <c r="P345" s="422">
        <f t="shared" si="1175"/>
        <v>284400</v>
      </c>
      <c r="Q345" s="421">
        <v>45000</v>
      </c>
      <c r="R345" s="422">
        <f t="shared" si="1176"/>
        <v>329400</v>
      </c>
      <c r="S345" s="448"/>
      <c r="T345" s="421"/>
      <c r="U345" s="422">
        <f t="shared" si="1027"/>
        <v>0</v>
      </c>
      <c r="V345" s="421"/>
      <c r="W345" s="422">
        <f t="shared" si="1060"/>
        <v>0</v>
      </c>
      <c r="X345" s="421"/>
      <c r="Y345" s="422"/>
      <c r="Z345" s="421"/>
      <c r="AA345" s="422"/>
      <c r="AB345" s="421"/>
      <c r="AC345" s="421"/>
      <c r="AD345" s="448"/>
      <c r="AE345" s="421"/>
      <c r="AF345" s="422"/>
      <c r="AG345" s="421"/>
      <c r="AH345" s="422"/>
      <c r="AI345" s="421"/>
      <c r="AJ345" s="422"/>
      <c r="AK345" s="421"/>
      <c r="AL345" s="422"/>
    </row>
    <row r="346" spans="1:38" s="389" customFormat="1" x14ac:dyDescent="0.2">
      <c r="A346" s="430" t="s">
        <v>786</v>
      </c>
      <c r="B346" s="434"/>
      <c r="C346" s="434">
        <v>420000</v>
      </c>
      <c r="D346" s="434">
        <f t="shared" si="1177"/>
        <v>420000</v>
      </c>
      <c r="E346" s="434"/>
      <c r="F346" s="434"/>
      <c r="G346" s="434"/>
      <c r="H346" s="398">
        <v>152800</v>
      </c>
      <c r="I346" s="421"/>
      <c r="J346" s="422">
        <f t="shared" si="1126"/>
        <v>152800</v>
      </c>
      <c r="K346" s="421"/>
      <c r="L346" s="422">
        <f t="shared" si="1174"/>
        <v>152800</v>
      </c>
      <c r="M346" s="421"/>
      <c r="N346" s="422">
        <f>L346+M346</f>
        <v>152800</v>
      </c>
      <c r="O346" s="421"/>
      <c r="P346" s="422">
        <f t="shared" si="1175"/>
        <v>152800</v>
      </c>
      <c r="Q346" s="421">
        <v>25000</v>
      </c>
      <c r="R346" s="422">
        <f t="shared" si="1176"/>
        <v>177800</v>
      </c>
      <c r="S346" s="448"/>
      <c r="T346" s="421"/>
      <c r="U346" s="422">
        <f t="shared" ref="U346:U367" si="1178">S346+T346</f>
        <v>0</v>
      </c>
      <c r="V346" s="421"/>
      <c r="W346" s="422">
        <f t="shared" si="1060"/>
        <v>0</v>
      </c>
      <c r="X346" s="421"/>
      <c r="Y346" s="422"/>
      <c r="Z346" s="421"/>
      <c r="AA346" s="422"/>
      <c r="AB346" s="421"/>
      <c r="AC346" s="421"/>
      <c r="AD346" s="448"/>
      <c r="AE346" s="421"/>
      <c r="AF346" s="422"/>
      <c r="AG346" s="421"/>
      <c r="AH346" s="422"/>
      <c r="AI346" s="421"/>
      <c r="AJ346" s="422"/>
      <c r="AK346" s="421"/>
      <c r="AL346" s="422"/>
    </row>
    <row r="347" spans="1:38" s="439" customFormat="1" x14ac:dyDescent="0.2">
      <c r="A347" s="432" t="s">
        <v>680</v>
      </c>
      <c r="B347" s="433"/>
      <c r="C347" s="433">
        <f t="shared" ref="C347:D347" si="1179">SUM(C348:C351)</f>
        <v>873800</v>
      </c>
      <c r="D347" s="433">
        <f t="shared" si="1179"/>
        <v>1454500</v>
      </c>
      <c r="E347" s="433">
        <v>500000</v>
      </c>
      <c r="F347" s="433"/>
      <c r="G347" s="433"/>
      <c r="H347" s="402">
        <f>SUM(H348:H351)</f>
        <v>1622500</v>
      </c>
      <c r="I347" s="402">
        <f t="shared" ref="I347:N347" si="1180">SUM(I348:I351)</f>
        <v>0</v>
      </c>
      <c r="J347" s="402">
        <f t="shared" si="1180"/>
        <v>1622500</v>
      </c>
      <c r="K347" s="402">
        <f t="shared" si="1180"/>
        <v>0</v>
      </c>
      <c r="L347" s="402">
        <f t="shared" si="1180"/>
        <v>1622500</v>
      </c>
      <c r="M347" s="402">
        <f t="shared" si="1180"/>
        <v>0</v>
      </c>
      <c r="N347" s="402">
        <f t="shared" si="1180"/>
        <v>1622500</v>
      </c>
      <c r="O347" s="402"/>
      <c r="P347" s="402">
        <f>P348</f>
        <v>0</v>
      </c>
      <c r="Q347" s="402">
        <f t="shared" ref="Q347:AL347" si="1181">Q348</f>
        <v>70700</v>
      </c>
      <c r="R347" s="402">
        <f t="shared" si="1181"/>
        <v>70700</v>
      </c>
      <c r="S347" s="402">
        <f t="shared" si="1181"/>
        <v>0</v>
      </c>
      <c r="T347" s="402">
        <f t="shared" si="1181"/>
        <v>0</v>
      </c>
      <c r="U347" s="402">
        <f t="shared" si="1181"/>
        <v>0</v>
      </c>
      <c r="V347" s="402">
        <f t="shared" si="1181"/>
        <v>0</v>
      </c>
      <c r="W347" s="402">
        <f t="shared" si="1181"/>
        <v>0</v>
      </c>
      <c r="X347" s="402">
        <f t="shared" si="1181"/>
        <v>0</v>
      </c>
      <c r="Y347" s="402"/>
      <c r="Z347" s="402"/>
      <c r="AA347" s="402"/>
      <c r="AB347" s="402"/>
      <c r="AC347" s="402"/>
      <c r="AD347" s="402"/>
      <c r="AE347" s="402"/>
      <c r="AF347" s="402"/>
      <c r="AG347" s="402"/>
      <c r="AH347" s="402"/>
      <c r="AI347" s="402"/>
      <c r="AJ347" s="402"/>
      <c r="AK347" s="402"/>
      <c r="AL347" s="402"/>
    </row>
    <row r="348" spans="1:38" s="389" customFormat="1" x14ac:dyDescent="0.2">
      <c r="A348" s="430" t="s">
        <v>991</v>
      </c>
      <c r="B348" s="434"/>
      <c r="C348" s="434"/>
      <c r="D348" s="434"/>
      <c r="E348" s="434"/>
      <c r="F348" s="434"/>
      <c r="G348" s="434"/>
      <c r="H348" s="398">
        <v>168000</v>
      </c>
      <c r="I348" s="421"/>
      <c r="J348" s="422">
        <f t="shared" ref="J348" si="1182">H348+I348</f>
        <v>168000</v>
      </c>
      <c r="K348" s="421"/>
      <c r="L348" s="422">
        <f t="shared" ref="L348" si="1183">J348+K348</f>
        <v>168000</v>
      </c>
      <c r="M348" s="421"/>
      <c r="N348" s="422">
        <f>L348+M348</f>
        <v>168000</v>
      </c>
      <c r="O348" s="421"/>
      <c r="P348" s="422"/>
      <c r="Q348" s="421">
        <v>70700</v>
      </c>
      <c r="R348" s="422">
        <f t="shared" ref="R348" si="1184">P348+Q348</f>
        <v>70700</v>
      </c>
      <c r="S348" s="448"/>
      <c r="T348" s="421"/>
      <c r="U348" s="422">
        <f t="shared" si="1178"/>
        <v>0</v>
      </c>
      <c r="V348" s="421"/>
      <c r="W348" s="422">
        <f t="shared" ref="W348" si="1185">U348+V348</f>
        <v>0</v>
      </c>
      <c r="X348" s="421"/>
      <c r="Y348" s="422"/>
      <c r="Z348" s="421"/>
      <c r="AA348" s="422"/>
      <c r="AB348" s="421"/>
      <c r="AC348" s="421"/>
      <c r="AD348" s="448"/>
      <c r="AE348" s="421"/>
      <c r="AF348" s="422"/>
      <c r="AG348" s="421"/>
      <c r="AH348" s="422"/>
      <c r="AI348" s="421"/>
      <c r="AJ348" s="422"/>
      <c r="AK348" s="421"/>
      <c r="AL348" s="422"/>
    </row>
    <row r="349" spans="1:38" s="439" customFormat="1" hidden="1" x14ac:dyDescent="0.2">
      <c r="A349" s="432" t="s">
        <v>459</v>
      </c>
      <c r="B349" s="435"/>
      <c r="C349" s="435"/>
      <c r="D349" s="435"/>
      <c r="E349" s="435">
        <v>300000</v>
      </c>
      <c r="F349" s="435"/>
      <c r="G349" s="435"/>
      <c r="H349" s="402">
        <f t="shared" ref="H349:R349" si="1186">SUM(H350)</f>
        <v>0</v>
      </c>
      <c r="I349" s="402">
        <f t="shared" si="1186"/>
        <v>0</v>
      </c>
      <c r="J349" s="402">
        <f t="shared" si="1186"/>
        <v>0</v>
      </c>
      <c r="K349" s="402">
        <f t="shared" si="1186"/>
        <v>0</v>
      </c>
      <c r="L349" s="402">
        <f t="shared" si="1186"/>
        <v>0</v>
      </c>
      <c r="M349" s="402">
        <f t="shared" si="1186"/>
        <v>0</v>
      </c>
      <c r="N349" s="402">
        <f t="shared" si="1186"/>
        <v>0</v>
      </c>
      <c r="O349" s="402"/>
      <c r="P349" s="402">
        <f t="shared" si="1186"/>
        <v>0</v>
      </c>
      <c r="Q349" s="402"/>
      <c r="R349" s="402">
        <f t="shared" si="1186"/>
        <v>0</v>
      </c>
      <c r="S349" s="448">
        <f>E349+F349</f>
        <v>300000</v>
      </c>
      <c r="T349" s="402">
        <f>SUM(T350)</f>
        <v>0</v>
      </c>
      <c r="U349" s="438">
        <f t="shared" si="1178"/>
        <v>300000</v>
      </c>
      <c r="V349" s="402">
        <f>SUM(V350)</f>
        <v>0</v>
      </c>
      <c r="W349" s="438">
        <f t="shared" si="1060"/>
        <v>300000</v>
      </c>
      <c r="X349" s="402">
        <f>SUM(X350)</f>
        <v>0</v>
      </c>
      <c r="Y349" s="438">
        <f t="shared" si="1061"/>
        <v>300000</v>
      </c>
      <c r="Z349" s="402">
        <f>SUM(Z350)</f>
        <v>0</v>
      </c>
      <c r="AA349" s="438">
        <f t="shared" si="1063"/>
        <v>300000</v>
      </c>
      <c r="AB349" s="451">
        <v>200000</v>
      </c>
      <c r="AC349" s="451"/>
      <c r="AD349" s="448">
        <f t="shared" si="1078"/>
        <v>200000</v>
      </c>
      <c r="AE349" s="402">
        <f>SUM(AE350)</f>
        <v>0</v>
      </c>
      <c r="AF349" s="438">
        <f t="shared" ref="AF346:AF367" si="1187">AD349+AE349</f>
        <v>200000</v>
      </c>
      <c r="AG349" s="402">
        <f>SUM(AG350)</f>
        <v>0</v>
      </c>
      <c r="AH349" s="438">
        <f t="shared" si="1065"/>
        <v>200000</v>
      </c>
      <c r="AI349" s="402">
        <f>SUM(AI350)</f>
        <v>0</v>
      </c>
      <c r="AJ349" s="438">
        <f t="shared" si="1067"/>
        <v>200000</v>
      </c>
      <c r="AK349" s="402">
        <f>SUM(AK350)</f>
        <v>0</v>
      </c>
      <c r="AL349" s="438">
        <f t="shared" si="1068"/>
        <v>200000</v>
      </c>
    </row>
    <row r="350" spans="1:38" s="389" customFormat="1" hidden="1" x14ac:dyDescent="0.2">
      <c r="A350" s="430" t="s">
        <v>824</v>
      </c>
      <c r="B350" s="434"/>
      <c r="C350" s="434"/>
      <c r="D350" s="434"/>
      <c r="E350" s="434"/>
      <c r="F350" s="434"/>
      <c r="G350" s="434"/>
      <c r="H350" s="398">
        <v>0</v>
      </c>
      <c r="I350" s="421"/>
      <c r="J350" s="422">
        <f t="shared" si="1126"/>
        <v>0</v>
      </c>
      <c r="K350" s="421"/>
      <c r="L350" s="422">
        <f t="shared" ref="L350" si="1188">J350+K350</f>
        <v>0</v>
      </c>
      <c r="M350" s="421"/>
      <c r="N350" s="422">
        <f>L350+M350</f>
        <v>0</v>
      </c>
      <c r="O350" s="421"/>
      <c r="P350" s="422">
        <f t="shared" si="1175"/>
        <v>0</v>
      </c>
      <c r="Q350" s="421"/>
      <c r="R350" s="422">
        <f t="shared" ref="R350" si="1189">P350+Q350</f>
        <v>0</v>
      </c>
      <c r="S350" s="448"/>
      <c r="T350" s="421"/>
      <c r="U350" s="422">
        <f t="shared" si="1178"/>
        <v>0</v>
      </c>
      <c r="V350" s="421"/>
      <c r="W350" s="422">
        <f t="shared" si="1060"/>
        <v>0</v>
      </c>
      <c r="X350" s="421"/>
      <c r="Y350" s="422">
        <f t="shared" si="1061"/>
        <v>0</v>
      </c>
      <c r="Z350" s="421"/>
      <c r="AA350" s="422">
        <f t="shared" si="1063"/>
        <v>0</v>
      </c>
      <c r="AB350" s="421"/>
      <c r="AC350" s="421"/>
      <c r="AD350" s="448"/>
      <c r="AE350" s="421"/>
      <c r="AF350" s="422">
        <f t="shared" si="1187"/>
        <v>0</v>
      </c>
      <c r="AG350" s="421"/>
      <c r="AH350" s="422">
        <f t="shared" si="1065"/>
        <v>0</v>
      </c>
      <c r="AI350" s="421"/>
      <c r="AJ350" s="422">
        <f t="shared" si="1067"/>
        <v>0</v>
      </c>
      <c r="AK350" s="421"/>
      <c r="AL350" s="422">
        <f t="shared" si="1068"/>
        <v>0</v>
      </c>
    </row>
    <row r="351" spans="1:38" s="439" customFormat="1" hidden="1" x14ac:dyDescent="0.2">
      <c r="A351" s="431" t="s">
        <v>460</v>
      </c>
      <c r="B351" s="435">
        <f t="shared" ref="B351" si="1190">SUM(B352:B354)</f>
        <v>580700</v>
      </c>
      <c r="C351" s="435">
        <v>873800</v>
      </c>
      <c r="D351" s="435">
        <f>B351+C351</f>
        <v>1454500</v>
      </c>
      <c r="E351" s="435">
        <v>1000000</v>
      </c>
      <c r="F351" s="435"/>
      <c r="G351" s="435"/>
      <c r="H351" s="402">
        <f>SUM(H352:H354)</f>
        <v>1454500</v>
      </c>
      <c r="I351" s="402">
        <f t="shared" ref="I351:T351" si="1191">SUM(I352:I354)</f>
        <v>0</v>
      </c>
      <c r="J351" s="402">
        <f t="shared" si="1191"/>
        <v>1454500</v>
      </c>
      <c r="K351" s="402">
        <f t="shared" ref="K351:L351" si="1192">SUM(K352:K354)</f>
        <v>0</v>
      </c>
      <c r="L351" s="402">
        <f t="shared" si="1192"/>
        <v>1454500</v>
      </c>
      <c r="M351" s="402">
        <f t="shared" ref="M351:N351" si="1193">SUM(M352:M354)</f>
        <v>0</v>
      </c>
      <c r="N351" s="402">
        <f t="shared" si="1193"/>
        <v>1454500</v>
      </c>
      <c r="O351" s="402"/>
      <c r="P351" s="402">
        <f t="shared" ref="P351:R351" si="1194">SUM(P352:P354)</f>
        <v>1454500</v>
      </c>
      <c r="Q351" s="402"/>
      <c r="R351" s="402">
        <f t="shared" si="1194"/>
        <v>1454500</v>
      </c>
      <c r="S351" s="448">
        <f>E351+F351</f>
        <v>1000000</v>
      </c>
      <c r="T351" s="402">
        <f t="shared" si="1191"/>
        <v>0</v>
      </c>
      <c r="U351" s="438">
        <f t="shared" si="1178"/>
        <v>1000000</v>
      </c>
      <c r="V351" s="402">
        <f t="shared" ref="V351:X351" si="1195">SUM(V352:V354)</f>
        <v>0</v>
      </c>
      <c r="W351" s="438">
        <f t="shared" si="1060"/>
        <v>1000000</v>
      </c>
      <c r="X351" s="402">
        <f t="shared" si="1195"/>
        <v>0</v>
      </c>
      <c r="Y351" s="438">
        <f t="shared" si="1061"/>
        <v>1000000</v>
      </c>
      <c r="Z351" s="402">
        <f t="shared" ref="Z351" si="1196">SUM(Z352:Z354)</f>
        <v>0</v>
      </c>
      <c r="AA351" s="438">
        <f t="shared" si="1063"/>
        <v>1000000</v>
      </c>
      <c r="AB351" s="451">
        <v>1000000</v>
      </c>
      <c r="AC351" s="451"/>
      <c r="AD351" s="448">
        <f t="shared" si="1078"/>
        <v>1000000</v>
      </c>
      <c r="AE351" s="402">
        <f t="shared" ref="AE351:AG351" si="1197">SUM(AE352:AE354)</f>
        <v>0</v>
      </c>
      <c r="AF351" s="438">
        <f t="shared" si="1187"/>
        <v>1000000</v>
      </c>
      <c r="AG351" s="402">
        <f t="shared" si="1197"/>
        <v>0</v>
      </c>
      <c r="AH351" s="438">
        <f t="shared" si="1065"/>
        <v>1000000</v>
      </c>
      <c r="AI351" s="402">
        <f t="shared" ref="AI351:AK351" si="1198">SUM(AI352:AI354)</f>
        <v>0</v>
      </c>
      <c r="AJ351" s="438">
        <f t="shared" si="1067"/>
        <v>1000000</v>
      </c>
      <c r="AK351" s="402">
        <f t="shared" si="1198"/>
        <v>0</v>
      </c>
      <c r="AL351" s="438">
        <f t="shared" si="1068"/>
        <v>1000000</v>
      </c>
    </row>
    <row r="352" spans="1:38" s="389" customFormat="1" hidden="1" x14ac:dyDescent="0.2">
      <c r="A352" s="430" t="s">
        <v>825</v>
      </c>
      <c r="B352" s="434">
        <v>284400</v>
      </c>
      <c r="C352" s="434"/>
      <c r="D352" s="434"/>
      <c r="E352" s="434"/>
      <c r="F352" s="434"/>
      <c r="G352" s="434"/>
      <c r="H352" s="398">
        <v>494400</v>
      </c>
      <c r="I352" s="421"/>
      <c r="J352" s="422">
        <f t="shared" si="1126"/>
        <v>494400</v>
      </c>
      <c r="K352" s="421"/>
      <c r="L352" s="422">
        <f t="shared" ref="L352:L354" si="1199">J352+K352</f>
        <v>494400</v>
      </c>
      <c r="M352" s="421"/>
      <c r="N352" s="422">
        <f>L352+M352</f>
        <v>494400</v>
      </c>
      <c r="O352" s="421"/>
      <c r="P352" s="422">
        <f t="shared" ref="P352:P367" si="1200">N352+O352</f>
        <v>494400</v>
      </c>
      <c r="Q352" s="421"/>
      <c r="R352" s="422">
        <f t="shared" ref="R352:R354" si="1201">P352+Q352</f>
        <v>494400</v>
      </c>
      <c r="S352" s="448"/>
      <c r="T352" s="421"/>
      <c r="U352" s="422">
        <f t="shared" si="1178"/>
        <v>0</v>
      </c>
      <c r="V352" s="421"/>
      <c r="W352" s="422">
        <f t="shared" si="1060"/>
        <v>0</v>
      </c>
      <c r="X352" s="421"/>
      <c r="Y352" s="422">
        <f t="shared" si="1061"/>
        <v>0</v>
      </c>
      <c r="Z352" s="421"/>
      <c r="AA352" s="422">
        <f t="shared" si="1063"/>
        <v>0</v>
      </c>
      <c r="AB352" s="421"/>
      <c r="AC352" s="421"/>
      <c r="AD352" s="448"/>
      <c r="AE352" s="421"/>
      <c r="AF352" s="422">
        <f t="shared" si="1187"/>
        <v>0</v>
      </c>
      <c r="AG352" s="421"/>
      <c r="AH352" s="422">
        <f t="shared" si="1065"/>
        <v>0</v>
      </c>
      <c r="AI352" s="421"/>
      <c r="AJ352" s="422">
        <f t="shared" si="1067"/>
        <v>0</v>
      </c>
      <c r="AK352" s="421"/>
      <c r="AL352" s="422">
        <f t="shared" si="1068"/>
        <v>0</v>
      </c>
    </row>
    <row r="353" spans="1:38" s="389" customFormat="1" hidden="1" x14ac:dyDescent="0.2">
      <c r="A353" s="430" t="s">
        <v>826</v>
      </c>
      <c r="B353" s="434">
        <v>141100</v>
      </c>
      <c r="C353" s="434"/>
      <c r="D353" s="434"/>
      <c r="E353" s="434"/>
      <c r="F353" s="434"/>
      <c r="G353" s="434"/>
      <c r="H353" s="398">
        <v>494500</v>
      </c>
      <c r="I353" s="421"/>
      <c r="J353" s="422">
        <f t="shared" si="1126"/>
        <v>494500</v>
      </c>
      <c r="K353" s="421"/>
      <c r="L353" s="422">
        <f t="shared" si="1199"/>
        <v>494500</v>
      </c>
      <c r="M353" s="421"/>
      <c r="N353" s="422">
        <f>L353+M353</f>
        <v>494500</v>
      </c>
      <c r="O353" s="421"/>
      <c r="P353" s="422">
        <f t="shared" si="1200"/>
        <v>494500</v>
      </c>
      <c r="Q353" s="421"/>
      <c r="R353" s="422">
        <f t="shared" si="1201"/>
        <v>494500</v>
      </c>
      <c r="S353" s="448"/>
      <c r="T353" s="421"/>
      <c r="U353" s="422">
        <f t="shared" si="1178"/>
        <v>0</v>
      </c>
      <c r="V353" s="421"/>
      <c r="W353" s="422">
        <f t="shared" si="1060"/>
        <v>0</v>
      </c>
      <c r="X353" s="421"/>
      <c r="Y353" s="422">
        <f t="shared" si="1061"/>
        <v>0</v>
      </c>
      <c r="Z353" s="421"/>
      <c r="AA353" s="422">
        <f t="shared" si="1063"/>
        <v>0</v>
      </c>
      <c r="AB353" s="421"/>
      <c r="AC353" s="421"/>
      <c r="AD353" s="448"/>
      <c r="AE353" s="421"/>
      <c r="AF353" s="422">
        <f t="shared" si="1187"/>
        <v>0</v>
      </c>
      <c r="AG353" s="421"/>
      <c r="AH353" s="422">
        <f t="shared" si="1065"/>
        <v>0</v>
      </c>
      <c r="AI353" s="421"/>
      <c r="AJ353" s="422">
        <f t="shared" si="1067"/>
        <v>0</v>
      </c>
      <c r="AK353" s="421"/>
      <c r="AL353" s="422">
        <f t="shared" si="1068"/>
        <v>0</v>
      </c>
    </row>
    <row r="354" spans="1:38" s="389" customFormat="1" hidden="1" x14ac:dyDescent="0.2">
      <c r="A354" s="430" t="s">
        <v>827</v>
      </c>
      <c r="B354" s="434">
        <v>155200</v>
      </c>
      <c r="C354" s="434"/>
      <c r="D354" s="434"/>
      <c r="E354" s="434"/>
      <c r="F354" s="434"/>
      <c r="G354" s="434"/>
      <c r="H354" s="398">
        <v>465600</v>
      </c>
      <c r="I354" s="421"/>
      <c r="J354" s="422">
        <f t="shared" si="1126"/>
        <v>465600</v>
      </c>
      <c r="K354" s="421"/>
      <c r="L354" s="422">
        <f t="shared" si="1199"/>
        <v>465600</v>
      </c>
      <c r="M354" s="421"/>
      <c r="N354" s="422">
        <f>L354+M354</f>
        <v>465600</v>
      </c>
      <c r="O354" s="421"/>
      <c r="P354" s="422">
        <f t="shared" si="1200"/>
        <v>465600</v>
      </c>
      <c r="Q354" s="421"/>
      <c r="R354" s="422">
        <f t="shared" si="1201"/>
        <v>465600</v>
      </c>
      <c r="S354" s="448"/>
      <c r="T354" s="421"/>
      <c r="U354" s="422">
        <f t="shared" si="1178"/>
        <v>0</v>
      </c>
      <c r="V354" s="421"/>
      <c r="W354" s="422">
        <f t="shared" si="1060"/>
        <v>0</v>
      </c>
      <c r="X354" s="421"/>
      <c r="Y354" s="422">
        <f t="shared" si="1061"/>
        <v>0</v>
      </c>
      <c r="Z354" s="421"/>
      <c r="AA354" s="422">
        <f t="shared" si="1063"/>
        <v>0</v>
      </c>
      <c r="AB354" s="421"/>
      <c r="AC354" s="421"/>
      <c r="AD354" s="448"/>
      <c r="AE354" s="421"/>
      <c r="AF354" s="422">
        <f t="shared" si="1187"/>
        <v>0</v>
      </c>
      <c r="AG354" s="421"/>
      <c r="AH354" s="422">
        <f t="shared" si="1065"/>
        <v>0</v>
      </c>
      <c r="AI354" s="421"/>
      <c r="AJ354" s="422">
        <f t="shared" si="1067"/>
        <v>0</v>
      </c>
      <c r="AK354" s="421"/>
      <c r="AL354" s="422">
        <f t="shared" si="1068"/>
        <v>0</v>
      </c>
    </row>
    <row r="355" spans="1:38" s="439" customFormat="1" hidden="1" x14ac:dyDescent="0.2">
      <c r="A355" s="432" t="s">
        <v>463</v>
      </c>
      <c r="B355" s="435"/>
      <c r="C355" s="435">
        <v>354500</v>
      </c>
      <c r="D355" s="435">
        <f>B355+C355</f>
        <v>354500</v>
      </c>
      <c r="E355" s="435">
        <v>400000</v>
      </c>
      <c r="F355" s="435"/>
      <c r="G355" s="435"/>
      <c r="H355" s="402">
        <f t="shared" ref="H355:N355" si="1202">SUM(H356:H359)</f>
        <v>354500</v>
      </c>
      <c r="I355" s="402">
        <f t="shared" si="1202"/>
        <v>0</v>
      </c>
      <c r="J355" s="402">
        <f t="shared" si="1202"/>
        <v>354500</v>
      </c>
      <c r="K355" s="402">
        <f t="shared" si="1202"/>
        <v>0</v>
      </c>
      <c r="L355" s="402">
        <f t="shared" si="1202"/>
        <v>354500</v>
      </c>
      <c r="M355" s="402">
        <f t="shared" si="1202"/>
        <v>0</v>
      </c>
      <c r="N355" s="402">
        <f t="shared" si="1202"/>
        <v>354500</v>
      </c>
      <c r="O355" s="402"/>
      <c r="P355" s="402">
        <f t="shared" ref="P355:R355" si="1203">SUM(P356:P359)</f>
        <v>354500</v>
      </c>
      <c r="Q355" s="402"/>
      <c r="R355" s="402">
        <f t="shared" si="1203"/>
        <v>354500</v>
      </c>
      <c r="S355" s="448">
        <f>E355+F355</f>
        <v>400000</v>
      </c>
      <c r="T355" s="402">
        <f>SUM(T356:T359)</f>
        <v>0</v>
      </c>
      <c r="U355" s="438">
        <f t="shared" si="1178"/>
        <v>400000</v>
      </c>
      <c r="V355" s="402">
        <f>SUM(V356:V359)</f>
        <v>0</v>
      </c>
      <c r="W355" s="438">
        <f t="shared" si="1060"/>
        <v>400000</v>
      </c>
      <c r="X355" s="402">
        <f>SUM(X356:X359)</f>
        <v>0</v>
      </c>
      <c r="Y355" s="438">
        <f t="shared" si="1061"/>
        <v>400000</v>
      </c>
      <c r="Z355" s="402">
        <f>SUM(Z356:Z359)</f>
        <v>0</v>
      </c>
      <c r="AA355" s="438">
        <f t="shared" si="1063"/>
        <v>400000</v>
      </c>
      <c r="AB355" s="451">
        <v>250000</v>
      </c>
      <c r="AC355" s="451"/>
      <c r="AD355" s="448">
        <f t="shared" ref="AD355:AD360" si="1204">AB355+AC355</f>
        <v>250000</v>
      </c>
      <c r="AE355" s="402">
        <f>SUM(AE356:AE359)</f>
        <v>0</v>
      </c>
      <c r="AF355" s="438">
        <f t="shared" si="1187"/>
        <v>250000</v>
      </c>
      <c r="AG355" s="402">
        <f>SUM(AG356:AG359)</f>
        <v>0</v>
      </c>
      <c r="AH355" s="438">
        <f t="shared" si="1065"/>
        <v>250000</v>
      </c>
      <c r="AI355" s="402">
        <f>SUM(AI356:AI359)</f>
        <v>0</v>
      </c>
      <c r="AJ355" s="438">
        <f t="shared" si="1067"/>
        <v>250000</v>
      </c>
      <c r="AK355" s="402">
        <f>SUM(AK356:AK359)</f>
        <v>0</v>
      </c>
      <c r="AL355" s="438">
        <f t="shared" si="1068"/>
        <v>250000</v>
      </c>
    </row>
    <row r="356" spans="1:38" s="389" customFormat="1" hidden="1" x14ac:dyDescent="0.2">
      <c r="A356" s="430" t="s">
        <v>828</v>
      </c>
      <c r="B356" s="434"/>
      <c r="C356" s="434"/>
      <c r="D356" s="434"/>
      <c r="E356" s="434"/>
      <c r="F356" s="434"/>
      <c r="G356" s="434"/>
      <c r="H356" s="398">
        <v>88000</v>
      </c>
      <c r="I356" s="421"/>
      <c r="J356" s="422">
        <f t="shared" si="1126"/>
        <v>88000</v>
      </c>
      <c r="K356" s="421"/>
      <c r="L356" s="422">
        <f t="shared" ref="L356:L359" si="1205">J356+K356</f>
        <v>88000</v>
      </c>
      <c r="M356" s="421"/>
      <c r="N356" s="422">
        <f>L356+M356</f>
        <v>88000</v>
      </c>
      <c r="O356" s="421"/>
      <c r="P356" s="422">
        <f t="shared" si="1200"/>
        <v>88000</v>
      </c>
      <c r="Q356" s="421"/>
      <c r="R356" s="422">
        <f t="shared" ref="R356:R359" si="1206">P356+Q356</f>
        <v>88000</v>
      </c>
      <c r="S356" s="448"/>
      <c r="T356" s="421"/>
      <c r="U356" s="422">
        <f t="shared" si="1178"/>
        <v>0</v>
      </c>
      <c r="V356" s="421"/>
      <c r="W356" s="422">
        <f t="shared" si="1060"/>
        <v>0</v>
      </c>
      <c r="X356" s="421"/>
      <c r="Y356" s="422">
        <f t="shared" si="1061"/>
        <v>0</v>
      </c>
      <c r="Z356" s="421"/>
      <c r="AA356" s="422">
        <f t="shared" si="1063"/>
        <v>0</v>
      </c>
      <c r="AB356" s="421"/>
      <c r="AC356" s="421"/>
      <c r="AD356" s="448"/>
      <c r="AE356" s="421"/>
      <c r="AF356" s="422">
        <f t="shared" si="1187"/>
        <v>0</v>
      </c>
      <c r="AG356" s="421"/>
      <c r="AH356" s="422">
        <f t="shared" si="1065"/>
        <v>0</v>
      </c>
      <c r="AI356" s="421"/>
      <c r="AJ356" s="422">
        <f t="shared" si="1067"/>
        <v>0</v>
      </c>
      <c r="AK356" s="421"/>
      <c r="AL356" s="422">
        <f t="shared" si="1068"/>
        <v>0</v>
      </c>
    </row>
    <row r="357" spans="1:38" s="389" customFormat="1" hidden="1" x14ac:dyDescent="0.2">
      <c r="A357" s="430" t="s">
        <v>819</v>
      </c>
      <c r="B357" s="434"/>
      <c r="C357" s="434"/>
      <c r="D357" s="434"/>
      <c r="E357" s="434"/>
      <c r="F357" s="434"/>
      <c r="G357" s="434"/>
      <c r="H357" s="398">
        <v>109700</v>
      </c>
      <c r="I357" s="421"/>
      <c r="J357" s="422">
        <f t="shared" si="1126"/>
        <v>109700</v>
      </c>
      <c r="K357" s="421"/>
      <c r="L357" s="422">
        <f t="shared" si="1205"/>
        <v>109700</v>
      </c>
      <c r="M357" s="421"/>
      <c r="N357" s="422">
        <f>L357+M357</f>
        <v>109700</v>
      </c>
      <c r="O357" s="421"/>
      <c r="P357" s="422">
        <f t="shared" si="1200"/>
        <v>109700</v>
      </c>
      <c r="Q357" s="421"/>
      <c r="R357" s="422">
        <f t="shared" si="1206"/>
        <v>109700</v>
      </c>
      <c r="S357" s="448"/>
      <c r="T357" s="421"/>
      <c r="U357" s="422">
        <f t="shared" si="1178"/>
        <v>0</v>
      </c>
      <c r="V357" s="421"/>
      <c r="W357" s="422">
        <f t="shared" si="1060"/>
        <v>0</v>
      </c>
      <c r="X357" s="421"/>
      <c r="Y357" s="422">
        <f t="shared" si="1061"/>
        <v>0</v>
      </c>
      <c r="Z357" s="421"/>
      <c r="AA357" s="422">
        <f t="shared" si="1063"/>
        <v>0</v>
      </c>
      <c r="AB357" s="421"/>
      <c r="AC357" s="421"/>
      <c r="AD357" s="448"/>
      <c r="AE357" s="421"/>
      <c r="AF357" s="422">
        <f t="shared" si="1187"/>
        <v>0</v>
      </c>
      <c r="AG357" s="421"/>
      <c r="AH357" s="422">
        <f t="shared" si="1065"/>
        <v>0</v>
      </c>
      <c r="AI357" s="421"/>
      <c r="AJ357" s="422">
        <f t="shared" si="1067"/>
        <v>0</v>
      </c>
      <c r="AK357" s="421"/>
      <c r="AL357" s="422">
        <f t="shared" si="1068"/>
        <v>0</v>
      </c>
    </row>
    <row r="358" spans="1:38" s="389" customFormat="1" hidden="1" x14ac:dyDescent="0.2">
      <c r="A358" s="430" t="s">
        <v>889</v>
      </c>
      <c r="B358" s="434"/>
      <c r="C358" s="434"/>
      <c r="D358" s="434"/>
      <c r="E358" s="434"/>
      <c r="F358" s="434"/>
      <c r="G358" s="434"/>
      <c r="H358" s="398">
        <v>54400</v>
      </c>
      <c r="I358" s="421"/>
      <c r="J358" s="422">
        <f t="shared" si="1126"/>
        <v>54400</v>
      </c>
      <c r="K358" s="421"/>
      <c r="L358" s="422">
        <f t="shared" si="1205"/>
        <v>54400</v>
      </c>
      <c r="M358" s="421"/>
      <c r="N358" s="422">
        <f>L358+M358</f>
        <v>54400</v>
      </c>
      <c r="O358" s="421"/>
      <c r="P358" s="422">
        <f t="shared" si="1200"/>
        <v>54400</v>
      </c>
      <c r="Q358" s="421"/>
      <c r="R358" s="422">
        <f t="shared" si="1206"/>
        <v>54400</v>
      </c>
      <c r="S358" s="448"/>
      <c r="T358" s="421"/>
      <c r="U358" s="422">
        <f t="shared" si="1178"/>
        <v>0</v>
      </c>
      <c r="V358" s="421"/>
      <c r="W358" s="422">
        <f t="shared" si="1060"/>
        <v>0</v>
      </c>
      <c r="X358" s="421"/>
      <c r="Y358" s="422">
        <f t="shared" si="1061"/>
        <v>0</v>
      </c>
      <c r="Z358" s="421"/>
      <c r="AA358" s="422">
        <f t="shared" si="1063"/>
        <v>0</v>
      </c>
      <c r="AB358" s="421"/>
      <c r="AC358" s="421"/>
      <c r="AD358" s="448"/>
      <c r="AE358" s="421"/>
      <c r="AF358" s="422">
        <f t="shared" si="1187"/>
        <v>0</v>
      </c>
      <c r="AG358" s="421"/>
      <c r="AH358" s="422">
        <f t="shared" si="1065"/>
        <v>0</v>
      </c>
      <c r="AI358" s="421"/>
      <c r="AJ358" s="422">
        <f t="shared" si="1067"/>
        <v>0</v>
      </c>
      <c r="AK358" s="421"/>
      <c r="AL358" s="422">
        <f t="shared" si="1068"/>
        <v>0</v>
      </c>
    </row>
    <row r="359" spans="1:38" s="389" customFormat="1" hidden="1" x14ac:dyDescent="0.2">
      <c r="A359" s="430" t="s">
        <v>829</v>
      </c>
      <c r="B359" s="434"/>
      <c r="C359" s="434"/>
      <c r="D359" s="434"/>
      <c r="E359" s="434"/>
      <c r="F359" s="434"/>
      <c r="G359" s="434"/>
      <c r="H359" s="398">
        <v>102400</v>
      </c>
      <c r="I359" s="421"/>
      <c r="J359" s="422">
        <f t="shared" si="1126"/>
        <v>102400</v>
      </c>
      <c r="K359" s="421"/>
      <c r="L359" s="422">
        <f t="shared" si="1205"/>
        <v>102400</v>
      </c>
      <c r="M359" s="421"/>
      <c r="N359" s="422">
        <f>L359+M359</f>
        <v>102400</v>
      </c>
      <c r="O359" s="421"/>
      <c r="P359" s="422">
        <f t="shared" si="1200"/>
        <v>102400</v>
      </c>
      <c r="Q359" s="421"/>
      <c r="R359" s="422">
        <f t="shared" si="1206"/>
        <v>102400</v>
      </c>
      <c r="S359" s="448"/>
      <c r="T359" s="421"/>
      <c r="U359" s="422">
        <f t="shared" si="1178"/>
        <v>0</v>
      </c>
      <c r="V359" s="421"/>
      <c r="W359" s="422">
        <f t="shared" ref="W359:W367" si="1207">U359+V359</f>
        <v>0</v>
      </c>
      <c r="X359" s="421"/>
      <c r="Y359" s="422">
        <f t="shared" ref="Y359:Y367" si="1208">W359+X359</f>
        <v>0</v>
      </c>
      <c r="Z359" s="421"/>
      <c r="AA359" s="422">
        <f t="shared" ref="AA359:AA367" si="1209">Y359+Z359</f>
        <v>0</v>
      </c>
      <c r="AB359" s="421"/>
      <c r="AC359" s="421"/>
      <c r="AD359" s="448"/>
      <c r="AE359" s="421"/>
      <c r="AF359" s="422">
        <f t="shared" si="1187"/>
        <v>0</v>
      </c>
      <c r="AG359" s="421"/>
      <c r="AH359" s="422">
        <f t="shared" ref="AH359:AH367" si="1210">AF359+AG359</f>
        <v>0</v>
      </c>
      <c r="AI359" s="421"/>
      <c r="AJ359" s="422">
        <f t="shared" ref="AJ359:AJ367" si="1211">AH359+AI359</f>
        <v>0</v>
      </c>
      <c r="AK359" s="421"/>
      <c r="AL359" s="422">
        <f t="shared" ref="AL359:AL367" si="1212">AJ359+AK359</f>
        <v>0</v>
      </c>
    </row>
    <row r="360" spans="1:38" s="439" customFormat="1" x14ac:dyDescent="0.2">
      <c r="A360" s="440" t="s">
        <v>681</v>
      </c>
      <c r="B360" s="435"/>
      <c r="C360" s="435">
        <v>2352600</v>
      </c>
      <c r="D360" s="435">
        <f>B360+C360</f>
        <v>2352600</v>
      </c>
      <c r="E360" s="435">
        <v>961000</v>
      </c>
      <c r="F360" s="435"/>
      <c r="G360" s="435"/>
      <c r="H360" s="402">
        <f>SUM(H361:H367)</f>
        <v>2352600</v>
      </c>
      <c r="I360" s="402">
        <f t="shared" ref="I360:J360" si="1213">SUM(I361:I367)</f>
        <v>0</v>
      </c>
      <c r="J360" s="402">
        <f t="shared" si="1213"/>
        <v>2352600</v>
      </c>
      <c r="K360" s="402">
        <f t="shared" ref="K360:L360" si="1214">SUM(K361:K367)</f>
        <v>0</v>
      </c>
      <c r="L360" s="402">
        <f t="shared" si="1214"/>
        <v>2352600</v>
      </c>
      <c r="M360" s="402">
        <f t="shared" ref="M360:N360" si="1215">SUM(M361:M367)</f>
        <v>0</v>
      </c>
      <c r="N360" s="402">
        <f t="shared" si="1215"/>
        <v>2352600</v>
      </c>
      <c r="O360" s="402"/>
      <c r="P360" s="402">
        <f t="shared" ref="P360:R360" si="1216">SUM(P361:P367)</f>
        <v>2352600</v>
      </c>
      <c r="Q360" s="402">
        <f t="shared" si="1216"/>
        <v>-123400</v>
      </c>
      <c r="R360" s="402">
        <f t="shared" si="1216"/>
        <v>2229200</v>
      </c>
      <c r="S360" s="448">
        <f>E360+F360</f>
        <v>961000</v>
      </c>
      <c r="T360" s="402">
        <f>SUM(T361:T367)</f>
        <v>0</v>
      </c>
      <c r="U360" s="438">
        <f t="shared" si="1178"/>
        <v>961000</v>
      </c>
      <c r="V360" s="402">
        <f>SUM(V361:V367)</f>
        <v>0</v>
      </c>
      <c r="W360" s="438">
        <f t="shared" si="1207"/>
        <v>961000</v>
      </c>
      <c r="X360" s="402">
        <f>SUM(X361:X367)</f>
        <v>0</v>
      </c>
      <c r="Y360" s="438">
        <f t="shared" si="1208"/>
        <v>961000</v>
      </c>
      <c r="Z360" s="402">
        <f>SUM(Z361:Z367)</f>
        <v>0</v>
      </c>
      <c r="AA360" s="438">
        <f t="shared" si="1209"/>
        <v>961000</v>
      </c>
      <c r="AB360" s="402">
        <v>700000</v>
      </c>
      <c r="AC360" s="451"/>
      <c r="AD360" s="448">
        <f t="shared" si="1204"/>
        <v>700000</v>
      </c>
      <c r="AE360" s="402">
        <f>SUM(AE361:AE367)</f>
        <v>0</v>
      </c>
      <c r="AF360" s="438">
        <f t="shared" si="1187"/>
        <v>700000</v>
      </c>
      <c r="AG360" s="402">
        <f>SUM(AG361:AG367)</f>
        <v>0</v>
      </c>
      <c r="AH360" s="438">
        <f t="shared" si="1210"/>
        <v>700000</v>
      </c>
      <c r="AI360" s="402">
        <f>SUM(AI361:AI367)</f>
        <v>0</v>
      </c>
      <c r="AJ360" s="438">
        <f t="shared" si="1211"/>
        <v>700000</v>
      </c>
      <c r="AK360" s="402">
        <f>SUM(AK361:AK367)</f>
        <v>0</v>
      </c>
      <c r="AL360" s="438">
        <f t="shared" si="1212"/>
        <v>700000</v>
      </c>
    </row>
    <row r="361" spans="1:38" s="389" customFormat="1" hidden="1" x14ac:dyDescent="0.2">
      <c r="A361" s="430" t="s">
        <v>830</v>
      </c>
      <c r="B361" s="434"/>
      <c r="C361" s="434"/>
      <c r="D361" s="434"/>
      <c r="E361" s="434"/>
      <c r="F361" s="434"/>
      <c r="G361" s="434"/>
      <c r="H361" s="398">
        <v>328000</v>
      </c>
      <c r="I361" s="421"/>
      <c r="J361" s="422">
        <f t="shared" si="1126"/>
        <v>328000</v>
      </c>
      <c r="K361" s="421"/>
      <c r="L361" s="422">
        <f t="shared" ref="L361:L367" si="1217">J361+K361</f>
        <v>328000</v>
      </c>
      <c r="M361" s="421"/>
      <c r="N361" s="422">
        <f t="shared" ref="N361:N367" si="1218">L361+M361</f>
        <v>328000</v>
      </c>
      <c r="O361" s="421"/>
      <c r="P361" s="422">
        <f t="shared" si="1200"/>
        <v>328000</v>
      </c>
      <c r="Q361" s="421"/>
      <c r="R361" s="422">
        <f t="shared" ref="R361:R367" si="1219">P361+Q361</f>
        <v>328000</v>
      </c>
      <c r="S361" s="448"/>
      <c r="T361" s="421"/>
      <c r="U361" s="422">
        <f t="shared" si="1178"/>
        <v>0</v>
      </c>
      <c r="V361" s="421"/>
      <c r="W361" s="422">
        <f t="shared" si="1207"/>
        <v>0</v>
      </c>
      <c r="X361" s="421"/>
      <c r="Y361" s="422">
        <f t="shared" si="1208"/>
        <v>0</v>
      </c>
      <c r="Z361" s="421"/>
      <c r="AA361" s="422">
        <f t="shared" si="1209"/>
        <v>0</v>
      </c>
      <c r="AB361" s="421"/>
      <c r="AC361" s="421"/>
      <c r="AD361" s="448"/>
      <c r="AE361" s="421"/>
      <c r="AF361" s="422">
        <f t="shared" si="1187"/>
        <v>0</v>
      </c>
      <c r="AG361" s="421"/>
      <c r="AH361" s="422">
        <f t="shared" si="1210"/>
        <v>0</v>
      </c>
      <c r="AI361" s="421"/>
      <c r="AJ361" s="422">
        <f t="shared" si="1211"/>
        <v>0</v>
      </c>
      <c r="AK361" s="421"/>
      <c r="AL361" s="422">
        <f t="shared" si="1212"/>
        <v>0</v>
      </c>
    </row>
    <row r="362" spans="1:38" s="389" customFormat="1" hidden="1" x14ac:dyDescent="0.2">
      <c r="A362" s="430" t="s">
        <v>831</v>
      </c>
      <c r="B362" s="434"/>
      <c r="C362" s="434"/>
      <c r="D362" s="434"/>
      <c r="E362" s="434"/>
      <c r="F362" s="434"/>
      <c r="G362" s="434"/>
      <c r="H362" s="398">
        <v>345200</v>
      </c>
      <c r="I362" s="421"/>
      <c r="J362" s="422">
        <f t="shared" si="1126"/>
        <v>345200</v>
      </c>
      <c r="K362" s="421"/>
      <c r="L362" s="422">
        <f t="shared" si="1217"/>
        <v>345200</v>
      </c>
      <c r="M362" s="421"/>
      <c r="N362" s="422">
        <f t="shared" si="1218"/>
        <v>345200</v>
      </c>
      <c r="O362" s="421"/>
      <c r="P362" s="422">
        <f t="shared" si="1200"/>
        <v>345200</v>
      </c>
      <c r="Q362" s="421"/>
      <c r="R362" s="422">
        <f t="shared" si="1219"/>
        <v>345200</v>
      </c>
      <c r="S362" s="448"/>
      <c r="T362" s="421"/>
      <c r="U362" s="422">
        <f t="shared" si="1178"/>
        <v>0</v>
      </c>
      <c r="V362" s="421"/>
      <c r="W362" s="422">
        <f t="shared" si="1207"/>
        <v>0</v>
      </c>
      <c r="X362" s="421"/>
      <c r="Y362" s="422">
        <f t="shared" si="1208"/>
        <v>0</v>
      </c>
      <c r="Z362" s="421"/>
      <c r="AA362" s="422">
        <f t="shared" si="1209"/>
        <v>0</v>
      </c>
      <c r="AB362" s="421"/>
      <c r="AC362" s="421"/>
      <c r="AD362" s="448"/>
      <c r="AE362" s="421"/>
      <c r="AF362" s="422">
        <f t="shared" si="1187"/>
        <v>0</v>
      </c>
      <c r="AG362" s="421"/>
      <c r="AH362" s="422">
        <f t="shared" si="1210"/>
        <v>0</v>
      </c>
      <c r="AI362" s="421"/>
      <c r="AJ362" s="422">
        <f t="shared" si="1211"/>
        <v>0</v>
      </c>
      <c r="AK362" s="421"/>
      <c r="AL362" s="422">
        <f t="shared" si="1212"/>
        <v>0</v>
      </c>
    </row>
    <row r="363" spans="1:38" s="389" customFormat="1" x14ac:dyDescent="0.2">
      <c r="A363" s="430" t="s">
        <v>832</v>
      </c>
      <c r="B363" s="434"/>
      <c r="C363" s="434"/>
      <c r="D363" s="434"/>
      <c r="E363" s="434"/>
      <c r="F363" s="434"/>
      <c r="G363" s="434"/>
      <c r="H363" s="398">
        <v>797500</v>
      </c>
      <c r="I363" s="421"/>
      <c r="J363" s="422">
        <f t="shared" si="1126"/>
        <v>797500</v>
      </c>
      <c r="K363" s="421"/>
      <c r="L363" s="422">
        <f t="shared" si="1217"/>
        <v>797500</v>
      </c>
      <c r="M363" s="421"/>
      <c r="N363" s="422">
        <f t="shared" si="1218"/>
        <v>797500</v>
      </c>
      <c r="O363" s="421"/>
      <c r="P363" s="422">
        <f t="shared" si="1200"/>
        <v>797500</v>
      </c>
      <c r="Q363" s="421">
        <v>-123400</v>
      </c>
      <c r="R363" s="422">
        <f t="shared" si="1219"/>
        <v>674100</v>
      </c>
      <c r="S363" s="448"/>
      <c r="T363" s="421"/>
      <c r="U363" s="422">
        <f t="shared" si="1178"/>
        <v>0</v>
      </c>
      <c r="V363" s="421"/>
      <c r="W363" s="422">
        <f t="shared" si="1207"/>
        <v>0</v>
      </c>
      <c r="X363" s="421"/>
      <c r="Y363" s="422"/>
      <c r="Z363" s="421"/>
      <c r="AA363" s="422"/>
      <c r="AB363" s="421"/>
      <c r="AC363" s="421"/>
      <c r="AD363" s="448"/>
      <c r="AE363" s="421"/>
      <c r="AF363" s="422"/>
      <c r="AG363" s="421"/>
      <c r="AH363" s="422"/>
      <c r="AI363" s="421"/>
      <c r="AJ363" s="422"/>
      <c r="AK363" s="421"/>
      <c r="AL363" s="422"/>
    </row>
    <row r="364" spans="1:38" s="389" customFormat="1" hidden="1" x14ac:dyDescent="0.2">
      <c r="A364" s="430" t="s">
        <v>890</v>
      </c>
      <c r="B364" s="434"/>
      <c r="C364" s="434"/>
      <c r="D364" s="434"/>
      <c r="E364" s="434"/>
      <c r="F364" s="434"/>
      <c r="G364" s="434"/>
      <c r="H364" s="398">
        <v>336000</v>
      </c>
      <c r="I364" s="421"/>
      <c r="J364" s="422">
        <f t="shared" si="1126"/>
        <v>336000</v>
      </c>
      <c r="K364" s="421"/>
      <c r="L364" s="422">
        <f t="shared" si="1217"/>
        <v>336000</v>
      </c>
      <c r="M364" s="421"/>
      <c r="N364" s="422">
        <f t="shared" si="1218"/>
        <v>336000</v>
      </c>
      <c r="O364" s="421"/>
      <c r="P364" s="422">
        <f t="shared" si="1200"/>
        <v>336000</v>
      </c>
      <c r="Q364" s="421"/>
      <c r="R364" s="422">
        <f t="shared" si="1219"/>
        <v>336000</v>
      </c>
      <c r="S364" s="448"/>
      <c r="T364" s="421"/>
      <c r="U364" s="422">
        <f t="shared" si="1178"/>
        <v>0</v>
      </c>
      <c r="V364" s="421"/>
      <c r="W364" s="422">
        <f t="shared" si="1207"/>
        <v>0</v>
      </c>
      <c r="X364" s="421"/>
      <c r="Y364" s="422">
        <f t="shared" si="1208"/>
        <v>0</v>
      </c>
      <c r="Z364" s="421"/>
      <c r="AA364" s="422">
        <f t="shared" si="1209"/>
        <v>0</v>
      </c>
      <c r="AB364" s="421"/>
      <c r="AC364" s="421"/>
      <c r="AD364" s="448"/>
      <c r="AE364" s="421"/>
      <c r="AF364" s="422">
        <f t="shared" si="1187"/>
        <v>0</v>
      </c>
      <c r="AG364" s="421"/>
      <c r="AH364" s="422">
        <f t="shared" si="1210"/>
        <v>0</v>
      </c>
      <c r="AI364" s="421"/>
      <c r="AJ364" s="422">
        <f t="shared" si="1211"/>
        <v>0</v>
      </c>
      <c r="AK364" s="421"/>
      <c r="AL364" s="422">
        <f t="shared" si="1212"/>
        <v>0</v>
      </c>
    </row>
    <row r="365" spans="1:38" s="389" customFormat="1" hidden="1" x14ac:dyDescent="0.2">
      <c r="A365" s="430" t="s">
        <v>834</v>
      </c>
      <c r="B365" s="434"/>
      <c r="C365" s="434"/>
      <c r="D365" s="434"/>
      <c r="E365" s="434"/>
      <c r="F365" s="434"/>
      <c r="G365" s="434"/>
      <c r="H365" s="398">
        <v>248000</v>
      </c>
      <c r="I365" s="421"/>
      <c r="J365" s="422">
        <f t="shared" si="1126"/>
        <v>248000</v>
      </c>
      <c r="K365" s="421"/>
      <c r="L365" s="422">
        <f t="shared" si="1217"/>
        <v>248000</v>
      </c>
      <c r="M365" s="421"/>
      <c r="N365" s="422">
        <f t="shared" si="1218"/>
        <v>248000</v>
      </c>
      <c r="O365" s="421"/>
      <c r="P365" s="422">
        <f t="shared" si="1200"/>
        <v>248000</v>
      </c>
      <c r="Q365" s="421"/>
      <c r="R365" s="422">
        <f t="shared" si="1219"/>
        <v>248000</v>
      </c>
      <c r="S365" s="448"/>
      <c r="T365" s="421"/>
      <c r="U365" s="422">
        <f t="shared" si="1178"/>
        <v>0</v>
      </c>
      <c r="V365" s="421"/>
      <c r="W365" s="422">
        <f t="shared" si="1207"/>
        <v>0</v>
      </c>
      <c r="X365" s="421"/>
      <c r="Y365" s="422">
        <f t="shared" si="1208"/>
        <v>0</v>
      </c>
      <c r="Z365" s="421"/>
      <c r="AA365" s="422">
        <f t="shared" si="1209"/>
        <v>0</v>
      </c>
      <c r="AB365" s="421"/>
      <c r="AC365" s="421"/>
      <c r="AD365" s="448"/>
      <c r="AE365" s="421"/>
      <c r="AF365" s="422">
        <f t="shared" si="1187"/>
        <v>0</v>
      </c>
      <c r="AG365" s="421"/>
      <c r="AH365" s="422">
        <f t="shared" si="1210"/>
        <v>0</v>
      </c>
      <c r="AI365" s="421"/>
      <c r="AJ365" s="422">
        <f t="shared" si="1211"/>
        <v>0</v>
      </c>
      <c r="AK365" s="421"/>
      <c r="AL365" s="422">
        <f t="shared" si="1212"/>
        <v>0</v>
      </c>
    </row>
    <row r="366" spans="1:38" s="389" customFormat="1" hidden="1" x14ac:dyDescent="0.2">
      <c r="A366" s="430" t="s">
        <v>833</v>
      </c>
      <c r="B366" s="434"/>
      <c r="C366" s="434"/>
      <c r="D366" s="434"/>
      <c r="E366" s="434"/>
      <c r="F366" s="434"/>
      <c r="G366" s="434"/>
      <c r="H366" s="398">
        <v>273900</v>
      </c>
      <c r="I366" s="421"/>
      <c r="J366" s="422">
        <f t="shared" si="1126"/>
        <v>273900</v>
      </c>
      <c r="K366" s="421"/>
      <c r="L366" s="422">
        <f t="shared" si="1217"/>
        <v>273900</v>
      </c>
      <c r="M366" s="421"/>
      <c r="N366" s="422">
        <f t="shared" si="1218"/>
        <v>273900</v>
      </c>
      <c r="O366" s="421"/>
      <c r="P366" s="422">
        <f t="shared" si="1200"/>
        <v>273900</v>
      </c>
      <c r="Q366" s="421"/>
      <c r="R366" s="422">
        <f t="shared" si="1219"/>
        <v>273900</v>
      </c>
      <c r="S366" s="448"/>
      <c r="T366" s="421"/>
      <c r="U366" s="422">
        <f t="shared" si="1178"/>
        <v>0</v>
      </c>
      <c r="V366" s="421"/>
      <c r="W366" s="422">
        <f t="shared" si="1207"/>
        <v>0</v>
      </c>
      <c r="X366" s="421"/>
      <c r="Y366" s="422">
        <f t="shared" si="1208"/>
        <v>0</v>
      </c>
      <c r="Z366" s="421"/>
      <c r="AA366" s="422">
        <f t="shared" si="1209"/>
        <v>0</v>
      </c>
      <c r="AB366" s="421"/>
      <c r="AC366" s="421"/>
      <c r="AD366" s="448"/>
      <c r="AE366" s="421"/>
      <c r="AF366" s="422">
        <f t="shared" si="1187"/>
        <v>0</v>
      </c>
      <c r="AG366" s="421"/>
      <c r="AH366" s="422">
        <f t="shared" si="1210"/>
        <v>0</v>
      </c>
      <c r="AI366" s="421"/>
      <c r="AJ366" s="422">
        <f t="shared" si="1211"/>
        <v>0</v>
      </c>
      <c r="AK366" s="421"/>
      <c r="AL366" s="422">
        <f t="shared" si="1212"/>
        <v>0</v>
      </c>
    </row>
    <row r="367" spans="1:38" s="389" customFormat="1" hidden="1" x14ac:dyDescent="0.2">
      <c r="A367" s="430" t="s">
        <v>891</v>
      </c>
      <c r="B367" s="434"/>
      <c r="C367" s="434"/>
      <c r="D367" s="434"/>
      <c r="E367" s="434"/>
      <c r="F367" s="434"/>
      <c r="G367" s="434"/>
      <c r="H367" s="398">
        <v>24000</v>
      </c>
      <c r="I367" s="421"/>
      <c r="J367" s="422">
        <f t="shared" si="1126"/>
        <v>24000</v>
      </c>
      <c r="K367" s="421"/>
      <c r="L367" s="422">
        <f t="shared" si="1217"/>
        <v>24000</v>
      </c>
      <c r="M367" s="421"/>
      <c r="N367" s="422">
        <f t="shared" si="1218"/>
        <v>24000</v>
      </c>
      <c r="O367" s="421"/>
      <c r="P367" s="422">
        <f t="shared" si="1200"/>
        <v>24000</v>
      </c>
      <c r="Q367" s="421"/>
      <c r="R367" s="422">
        <f t="shared" si="1219"/>
        <v>24000</v>
      </c>
      <c r="S367" s="448"/>
      <c r="T367" s="421"/>
      <c r="U367" s="422">
        <f t="shared" si="1178"/>
        <v>0</v>
      </c>
      <c r="V367" s="421"/>
      <c r="W367" s="422">
        <f t="shared" si="1207"/>
        <v>0</v>
      </c>
      <c r="X367" s="421"/>
      <c r="Y367" s="422">
        <f t="shared" si="1208"/>
        <v>0</v>
      </c>
      <c r="Z367" s="421"/>
      <c r="AA367" s="422">
        <f t="shared" si="1209"/>
        <v>0</v>
      </c>
      <c r="AB367" s="421"/>
      <c r="AC367" s="421"/>
      <c r="AD367" s="448"/>
      <c r="AE367" s="421"/>
      <c r="AF367" s="422">
        <f t="shared" si="1187"/>
        <v>0</v>
      </c>
      <c r="AG367" s="421"/>
      <c r="AH367" s="422">
        <f t="shared" si="1210"/>
        <v>0</v>
      </c>
      <c r="AI367" s="421"/>
      <c r="AJ367" s="422">
        <f t="shared" si="1211"/>
        <v>0</v>
      </c>
      <c r="AK367" s="421"/>
      <c r="AL367" s="422">
        <f t="shared" si="1212"/>
        <v>0</v>
      </c>
    </row>
    <row r="368" spans="1:38" s="389" customFormat="1" ht="67.5" hidden="1" customHeight="1" x14ac:dyDescent="0.2">
      <c r="A368" s="442" t="s">
        <v>848</v>
      </c>
      <c r="B368" s="434"/>
      <c r="C368" s="434"/>
      <c r="D368" s="434"/>
      <c r="E368" s="434"/>
      <c r="F368" s="434"/>
      <c r="G368" s="434"/>
      <c r="H368" s="402">
        <f>H369</f>
        <v>0</v>
      </c>
      <c r="I368" s="402">
        <f t="shared" ref="I368:AK369" si="1220">I369</f>
        <v>0</v>
      </c>
      <c r="J368" s="402">
        <f t="shared" si="1220"/>
        <v>0</v>
      </c>
      <c r="K368" s="402">
        <f t="shared" si="1220"/>
        <v>0</v>
      </c>
      <c r="L368" s="402">
        <f t="shared" si="1220"/>
        <v>0</v>
      </c>
      <c r="M368" s="402">
        <f t="shared" si="1220"/>
        <v>0</v>
      </c>
      <c r="N368" s="402">
        <f t="shared" si="1220"/>
        <v>0</v>
      </c>
      <c r="O368" s="402">
        <f t="shared" si="1220"/>
        <v>0</v>
      </c>
      <c r="P368" s="402">
        <f t="shared" si="1220"/>
        <v>0</v>
      </c>
      <c r="Q368" s="402">
        <f t="shared" si="1220"/>
        <v>0</v>
      </c>
      <c r="R368" s="402">
        <f t="shared" si="1220"/>
        <v>0</v>
      </c>
      <c r="S368" s="402">
        <f t="shared" si="1220"/>
        <v>0</v>
      </c>
      <c r="T368" s="402">
        <f t="shared" si="1220"/>
        <v>0</v>
      </c>
      <c r="U368" s="402">
        <f t="shared" si="1220"/>
        <v>0</v>
      </c>
      <c r="V368" s="402">
        <f t="shared" si="1220"/>
        <v>0</v>
      </c>
      <c r="W368" s="402">
        <f t="shared" si="1220"/>
        <v>0</v>
      </c>
      <c r="X368" s="402">
        <f t="shared" si="1220"/>
        <v>0</v>
      </c>
      <c r="Y368" s="402">
        <f t="shared" si="1220"/>
        <v>0</v>
      </c>
      <c r="Z368" s="402">
        <f t="shared" si="1220"/>
        <v>0</v>
      </c>
      <c r="AA368" s="402">
        <f t="shared" si="1220"/>
        <v>0</v>
      </c>
      <c r="AB368" s="402">
        <f t="shared" si="1220"/>
        <v>0</v>
      </c>
      <c r="AC368" s="402">
        <f t="shared" si="1220"/>
        <v>0</v>
      </c>
      <c r="AD368" s="402">
        <f t="shared" si="1220"/>
        <v>0</v>
      </c>
      <c r="AE368" s="402">
        <f t="shared" si="1220"/>
        <v>0</v>
      </c>
      <c r="AF368" s="402">
        <f t="shared" ref="AF368:AL369" si="1221">AF369</f>
        <v>0</v>
      </c>
      <c r="AG368" s="402">
        <f t="shared" si="1220"/>
        <v>0</v>
      </c>
      <c r="AH368" s="402">
        <f t="shared" si="1221"/>
        <v>0</v>
      </c>
      <c r="AI368" s="402">
        <f t="shared" si="1220"/>
        <v>0</v>
      </c>
      <c r="AJ368" s="402">
        <f t="shared" si="1221"/>
        <v>0</v>
      </c>
      <c r="AK368" s="402">
        <f t="shared" si="1220"/>
        <v>0</v>
      </c>
      <c r="AL368" s="402">
        <f t="shared" si="1221"/>
        <v>0</v>
      </c>
    </row>
    <row r="369" spans="1:38" s="389" customFormat="1" ht="21.75" hidden="1" customHeight="1" x14ac:dyDescent="0.2">
      <c r="A369" s="442" t="s">
        <v>464</v>
      </c>
      <c r="B369" s="434"/>
      <c r="C369" s="434"/>
      <c r="D369" s="434"/>
      <c r="E369" s="434"/>
      <c r="F369" s="434"/>
      <c r="G369" s="434"/>
      <c r="H369" s="402">
        <f>H370</f>
        <v>0</v>
      </c>
      <c r="I369" s="402">
        <f t="shared" si="1220"/>
        <v>0</v>
      </c>
      <c r="J369" s="402">
        <f t="shared" si="1220"/>
        <v>0</v>
      </c>
      <c r="K369" s="402">
        <f t="shared" si="1220"/>
        <v>0</v>
      </c>
      <c r="L369" s="402">
        <f t="shared" si="1220"/>
        <v>0</v>
      </c>
      <c r="M369" s="402">
        <f t="shared" si="1220"/>
        <v>0</v>
      </c>
      <c r="N369" s="402">
        <f t="shared" si="1220"/>
        <v>0</v>
      </c>
      <c r="O369" s="402"/>
      <c r="P369" s="402">
        <f t="shared" si="1220"/>
        <v>0</v>
      </c>
      <c r="Q369" s="402">
        <f>Q370</f>
        <v>0</v>
      </c>
      <c r="R369" s="402">
        <f t="shared" si="1220"/>
        <v>0</v>
      </c>
      <c r="S369" s="402">
        <f t="shared" si="1220"/>
        <v>0</v>
      </c>
      <c r="T369" s="402">
        <f t="shared" si="1220"/>
        <v>0</v>
      </c>
      <c r="U369" s="402">
        <f>U370</f>
        <v>0</v>
      </c>
      <c r="V369" s="402">
        <f t="shared" si="1220"/>
        <v>0</v>
      </c>
      <c r="W369" s="402">
        <f>W370</f>
        <v>0</v>
      </c>
      <c r="X369" s="402">
        <f t="shared" si="1220"/>
        <v>0</v>
      </c>
      <c r="Y369" s="402">
        <f>Y370</f>
        <v>0</v>
      </c>
      <c r="Z369" s="402">
        <f t="shared" si="1220"/>
        <v>0</v>
      </c>
      <c r="AA369" s="402">
        <f>AA370</f>
        <v>0</v>
      </c>
      <c r="AB369" s="402">
        <f t="shared" ref="AB369:AD369" si="1222">AB370</f>
        <v>0</v>
      </c>
      <c r="AC369" s="402">
        <f t="shared" si="1222"/>
        <v>0</v>
      </c>
      <c r="AD369" s="402">
        <f t="shared" si="1222"/>
        <v>0</v>
      </c>
      <c r="AE369" s="402">
        <f t="shared" ref="AE369:AK369" si="1223">AE370</f>
        <v>0</v>
      </c>
      <c r="AF369" s="402">
        <f t="shared" si="1221"/>
        <v>0</v>
      </c>
      <c r="AG369" s="402">
        <f t="shared" si="1223"/>
        <v>0</v>
      </c>
      <c r="AH369" s="402">
        <f t="shared" si="1221"/>
        <v>0</v>
      </c>
      <c r="AI369" s="402">
        <f t="shared" si="1223"/>
        <v>0</v>
      </c>
      <c r="AJ369" s="402">
        <f t="shared" si="1221"/>
        <v>0</v>
      </c>
      <c r="AK369" s="402">
        <f t="shared" si="1223"/>
        <v>0</v>
      </c>
      <c r="AL369" s="402">
        <f t="shared" si="1221"/>
        <v>0</v>
      </c>
    </row>
    <row r="370" spans="1:38" s="389" customFormat="1" ht="32.450000000000003" hidden="1" customHeight="1" x14ac:dyDescent="0.2">
      <c r="A370" s="399" t="s">
        <v>849</v>
      </c>
      <c r="B370" s="434"/>
      <c r="C370" s="434"/>
      <c r="D370" s="434"/>
      <c r="E370" s="434"/>
      <c r="F370" s="434"/>
      <c r="G370" s="434"/>
      <c r="H370" s="398"/>
      <c r="I370" s="421"/>
      <c r="J370" s="422">
        <f t="shared" si="1126"/>
        <v>0</v>
      </c>
      <c r="K370" s="421"/>
      <c r="L370" s="422">
        <f t="shared" ref="L370" si="1224">J370+K370</f>
        <v>0</v>
      </c>
      <c r="M370" s="421"/>
      <c r="N370" s="422">
        <f>L370+M370</f>
        <v>0</v>
      </c>
      <c r="O370" s="421"/>
      <c r="P370" s="422">
        <f t="shared" ref="P370" si="1225">N370+O370</f>
        <v>0</v>
      </c>
      <c r="Q370" s="421"/>
      <c r="R370" s="422">
        <f t="shared" ref="R370" si="1226">P370+Q370</f>
        <v>0</v>
      </c>
      <c r="S370" s="448"/>
      <c r="T370" s="421"/>
      <c r="U370" s="422">
        <f>S370+T370</f>
        <v>0</v>
      </c>
      <c r="V370" s="421"/>
      <c r="W370" s="422">
        <f>U370+V370</f>
        <v>0</v>
      </c>
      <c r="X370" s="421"/>
      <c r="Y370" s="422">
        <f>W370+X370</f>
        <v>0</v>
      </c>
      <c r="Z370" s="421"/>
      <c r="AA370" s="422">
        <f>Y370+Z370</f>
        <v>0</v>
      </c>
      <c r="AB370" s="421"/>
      <c r="AC370" s="421"/>
      <c r="AD370" s="448"/>
      <c r="AE370" s="421"/>
      <c r="AF370" s="422">
        <f t="shared" ref="AF370:AF374" si="1227">AD370+AE370</f>
        <v>0</v>
      </c>
      <c r="AG370" s="421"/>
      <c r="AH370" s="422">
        <f t="shared" ref="AH370" si="1228">AF370+AG370</f>
        <v>0</v>
      </c>
      <c r="AI370" s="421"/>
      <c r="AJ370" s="422">
        <f t="shared" ref="AJ370" si="1229">AH370+AI370</f>
        <v>0</v>
      </c>
      <c r="AK370" s="421"/>
      <c r="AL370" s="422">
        <f t="shared" ref="AL370" si="1230">AJ370+AK370</f>
        <v>0</v>
      </c>
    </row>
    <row r="371" spans="1:38" s="389" customFormat="1" ht="49.5" hidden="1" customHeight="1" x14ac:dyDescent="0.2">
      <c r="A371" s="457" t="s">
        <v>886</v>
      </c>
      <c r="B371" s="434"/>
      <c r="C371" s="434"/>
      <c r="D371" s="434"/>
      <c r="E371" s="434"/>
      <c r="F371" s="434"/>
      <c r="G371" s="434"/>
      <c r="H371" s="451">
        <f>H372</f>
        <v>51965000</v>
      </c>
      <c r="I371" s="451">
        <f>I372</f>
        <v>0</v>
      </c>
      <c r="J371" s="451">
        <f t="shared" ref="J371:O371" si="1231">J372</f>
        <v>51965000</v>
      </c>
      <c r="K371" s="451">
        <f t="shared" si="1231"/>
        <v>0</v>
      </c>
      <c r="L371" s="451">
        <f t="shared" si="1231"/>
        <v>51965000</v>
      </c>
      <c r="M371" s="451">
        <f t="shared" si="1231"/>
        <v>0</v>
      </c>
      <c r="N371" s="451">
        <f t="shared" si="1231"/>
        <v>51965000</v>
      </c>
      <c r="O371" s="451">
        <f t="shared" si="1231"/>
        <v>0</v>
      </c>
      <c r="P371" s="451">
        <f>P372</f>
        <v>51965000</v>
      </c>
      <c r="Q371" s="451">
        <f t="shared" ref="Q371:AL371" si="1232">Q372</f>
        <v>0</v>
      </c>
      <c r="R371" s="451">
        <f t="shared" si="1232"/>
        <v>51965000</v>
      </c>
      <c r="S371" s="451">
        <f t="shared" si="1232"/>
        <v>53675000</v>
      </c>
      <c r="T371" s="451">
        <f t="shared" si="1232"/>
        <v>0</v>
      </c>
      <c r="U371" s="451">
        <f t="shared" si="1232"/>
        <v>53675000</v>
      </c>
      <c r="V371" s="451">
        <f t="shared" si="1232"/>
        <v>0</v>
      </c>
      <c r="W371" s="451">
        <f t="shared" si="1232"/>
        <v>53675000</v>
      </c>
      <c r="X371" s="451">
        <f t="shared" si="1232"/>
        <v>0</v>
      </c>
      <c r="Y371" s="451">
        <f t="shared" si="1232"/>
        <v>53675000</v>
      </c>
      <c r="Z371" s="451">
        <f t="shared" si="1232"/>
        <v>0</v>
      </c>
      <c r="AA371" s="451">
        <f t="shared" si="1232"/>
        <v>53675000</v>
      </c>
      <c r="AB371" s="451">
        <f t="shared" si="1232"/>
        <v>0</v>
      </c>
      <c r="AC371" s="451">
        <f t="shared" si="1232"/>
        <v>0</v>
      </c>
      <c r="AD371" s="451">
        <f t="shared" si="1232"/>
        <v>51965000</v>
      </c>
      <c r="AE371" s="451">
        <f t="shared" si="1232"/>
        <v>0</v>
      </c>
      <c r="AF371" s="451">
        <f t="shared" si="1232"/>
        <v>51965000</v>
      </c>
      <c r="AG371" s="451">
        <f t="shared" si="1232"/>
        <v>0</v>
      </c>
      <c r="AH371" s="451">
        <f t="shared" si="1232"/>
        <v>51965000</v>
      </c>
      <c r="AI371" s="451">
        <f t="shared" si="1232"/>
        <v>0</v>
      </c>
      <c r="AJ371" s="451">
        <f t="shared" si="1232"/>
        <v>51965000</v>
      </c>
      <c r="AK371" s="451">
        <f t="shared" si="1232"/>
        <v>0</v>
      </c>
      <c r="AL371" s="451">
        <f t="shared" si="1232"/>
        <v>51965000</v>
      </c>
    </row>
    <row r="372" spans="1:38" s="389" customFormat="1" ht="50.25" hidden="1" customHeight="1" x14ac:dyDescent="0.2">
      <c r="A372" s="399" t="s">
        <v>887</v>
      </c>
      <c r="B372" s="434"/>
      <c r="C372" s="434"/>
      <c r="D372" s="434"/>
      <c r="E372" s="434"/>
      <c r="F372" s="434"/>
      <c r="G372" s="434"/>
      <c r="H372" s="421">
        <v>51965000</v>
      </c>
      <c r="I372" s="421">
        <v>0</v>
      </c>
      <c r="J372" s="422">
        <f>H372+I372</f>
        <v>51965000</v>
      </c>
      <c r="K372" s="421">
        <v>0</v>
      </c>
      <c r="L372" s="422">
        <f>J372+K372</f>
        <v>51965000</v>
      </c>
      <c r="M372" s="421">
        <v>0</v>
      </c>
      <c r="N372" s="422">
        <f>L372+M372</f>
        <v>51965000</v>
      </c>
      <c r="O372" s="421"/>
      <c r="P372" s="422">
        <f t="shared" ref="P372" si="1233">N372+O372</f>
        <v>51965000</v>
      </c>
      <c r="Q372" s="421"/>
      <c r="R372" s="422">
        <f t="shared" ref="R372:R377" si="1234">P372+Q372</f>
        <v>51965000</v>
      </c>
      <c r="S372" s="452">
        <v>53675000</v>
      </c>
      <c r="T372" s="421"/>
      <c r="U372" s="422">
        <f t="shared" ref="U372:U374" si="1235">S372+T372</f>
        <v>53675000</v>
      </c>
      <c r="V372" s="421"/>
      <c r="W372" s="422">
        <f t="shared" ref="W372:W374" si="1236">U372+V372</f>
        <v>53675000</v>
      </c>
      <c r="X372" s="421"/>
      <c r="Y372" s="422">
        <f t="shared" ref="Y372" si="1237">W372+X372</f>
        <v>53675000</v>
      </c>
      <c r="Z372" s="421"/>
      <c r="AA372" s="422">
        <f t="shared" ref="AA372:AA374" si="1238">Y372+Z372</f>
        <v>53675000</v>
      </c>
      <c r="AB372" s="421"/>
      <c r="AC372" s="421"/>
      <c r="AD372" s="452">
        <v>51965000</v>
      </c>
      <c r="AE372" s="421"/>
      <c r="AF372" s="422">
        <f t="shared" si="1227"/>
        <v>51965000</v>
      </c>
      <c r="AG372" s="421"/>
      <c r="AH372" s="422">
        <f t="shared" ref="AH372:AH374" si="1239">AF372+AG372</f>
        <v>51965000</v>
      </c>
      <c r="AI372" s="421"/>
      <c r="AJ372" s="422">
        <f t="shared" ref="AJ372:AJ374" si="1240">AH372+AI372</f>
        <v>51965000</v>
      </c>
      <c r="AK372" s="421"/>
      <c r="AL372" s="422">
        <f t="shared" ref="AL372:AL374" si="1241">AJ372+AK372</f>
        <v>51965000</v>
      </c>
    </row>
    <row r="373" spans="1:38" s="439" customFormat="1" ht="49.5" customHeight="1" x14ac:dyDescent="0.2">
      <c r="A373" s="442" t="s">
        <v>999</v>
      </c>
      <c r="B373" s="435"/>
      <c r="C373" s="435"/>
      <c r="D373" s="435"/>
      <c r="E373" s="435"/>
      <c r="F373" s="435"/>
      <c r="G373" s="435"/>
      <c r="H373" s="451"/>
      <c r="I373" s="451"/>
      <c r="J373" s="438"/>
      <c r="K373" s="451"/>
      <c r="L373" s="438"/>
      <c r="M373" s="451"/>
      <c r="N373" s="438"/>
      <c r="O373" s="451"/>
      <c r="P373" s="438">
        <f>P374</f>
        <v>282000000</v>
      </c>
      <c r="Q373" s="438">
        <f>Q374</f>
        <v>0</v>
      </c>
      <c r="R373" s="438">
        <f t="shared" ref="R373:AL373" si="1242">R374</f>
        <v>282000000</v>
      </c>
      <c r="S373" s="438">
        <f t="shared" si="1242"/>
        <v>0</v>
      </c>
      <c r="T373" s="438">
        <f t="shared" si="1242"/>
        <v>0</v>
      </c>
      <c r="U373" s="438">
        <f t="shared" si="1242"/>
        <v>0</v>
      </c>
      <c r="V373" s="438">
        <f t="shared" si="1242"/>
        <v>0</v>
      </c>
      <c r="W373" s="438">
        <f t="shared" si="1242"/>
        <v>0</v>
      </c>
      <c r="X373" s="438">
        <f t="shared" si="1242"/>
        <v>0</v>
      </c>
      <c r="Y373" s="438">
        <f t="shared" si="1242"/>
        <v>0</v>
      </c>
      <c r="Z373" s="438">
        <f t="shared" si="1242"/>
        <v>0</v>
      </c>
      <c r="AA373" s="438">
        <f t="shared" si="1242"/>
        <v>0</v>
      </c>
      <c r="AB373" s="438">
        <f t="shared" si="1242"/>
        <v>0</v>
      </c>
      <c r="AC373" s="438">
        <f t="shared" si="1242"/>
        <v>0</v>
      </c>
      <c r="AD373" s="438">
        <f t="shared" si="1242"/>
        <v>0</v>
      </c>
      <c r="AE373" s="438">
        <f t="shared" si="1242"/>
        <v>0</v>
      </c>
      <c r="AF373" s="438">
        <f t="shared" si="1242"/>
        <v>0</v>
      </c>
      <c r="AG373" s="438">
        <f t="shared" si="1242"/>
        <v>0</v>
      </c>
      <c r="AH373" s="438">
        <f t="shared" si="1242"/>
        <v>0</v>
      </c>
      <c r="AI373" s="438">
        <f t="shared" si="1242"/>
        <v>0</v>
      </c>
      <c r="AJ373" s="438">
        <f t="shared" si="1242"/>
        <v>0</v>
      </c>
      <c r="AK373" s="438">
        <f t="shared" si="1242"/>
        <v>0</v>
      </c>
      <c r="AL373" s="438">
        <f t="shared" si="1242"/>
        <v>0</v>
      </c>
    </row>
    <row r="374" spans="1:38" s="390" customFormat="1" ht="84.75" customHeight="1" x14ac:dyDescent="0.2">
      <c r="A374" s="400" t="s">
        <v>1002</v>
      </c>
      <c r="B374" s="464"/>
      <c r="C374" s="464"/>
      <c r="D374" s="464"/>
      <c r="E374" s="464"/>
      <c r="F374" s="464"/>
      <c r="G374" s="464"/>
      <c r="H374" s="401">
        <v>185000000</v>
      </c>
      <c r="I374" s="465"/>
      <c r="J374" s="441">
        <f>H374+I374</f>
        <v>185000000</v>
      </c>
      <c r="K374" s="465">
        <v>17000000</v>
      </c>
      <c r="L374" s="441">
        <f>J374+K374</f>
        <v>202000000</v>
      </c>
      <c r="M374" s="465"/>
      <c r="N374" s="441">
        <f>L374+M374</f>
        <v>202000000</v>
      </c>
      <c r="O374" s="465">
        <v>80000000</v>
      </c>
      <c r="P374" s="441">
        <f>P375+P376+P377</f>
        <v>282000000</v>
      </c>
      <c r="Q374" s="465">
        <f>Q376</f>
        <v>0</v>
      </c>
      <c r="R374" s="441">
        <f t="shared" si="1234"/>
        <v>282000000</v>
      </c>
      <c r="S374" s="466"/>
      <c r="T374" s="465"/>
      <c r="U374" s="441">
        <f t="shared" si="1235"/>
        <v>0</v>
      </c>
      <c r="V374" s="465"/>
      <c r="W374" s="441">
        <f t="shared" si="1236"/>
        <v>0</v>
      </c>
      <c r="X374" s="465"/>
      <c r="Y374" s="441">
        <f>SUM(Q374)</f>
        <v>0</v>
      </c>
      <c r="Z374" s="465"/>
      <c r="AA374" s="441">
        <f t="shared" si="1238"/>
        <v>0</v>
      </c>
      <c r="AB374" s="465"/>
      <c r="AC374" s="465"/>
      <c r="AD374" s="466"/>
      <c r="AE374" s="465"/>
      <c r="AF374" s="441">
        <f t="shared" si="1227"/>
        <v>0</v>
      </c>
      <c r="AG374" s="465"/>
      <c r="AH374" s="441">
        <f t="shared" si="1239"/>
        <v>0</v>
      </c>
      <c r="AI374" s="465"/>
      <c r="AJ374" s="441">
        <f t="shared" si="1240"/>
        <v>0</v>
      </c>
      <c r="AK374" s="465"/>
      <c r="AL374" s="441">
        <f t="shared" si="1241"/>
        <v>0</v>
      </c>
    </row>
    <row r="375" spans="1:38" s="389" customFormat="1" ht="20.45" customHeight="1" x14ac:dyDescent="0.2">
      <c r="A375" s="493" t="s">
        <v>1000</v>
      </c>
      <c r="B375" s="434"/>
      <c r="C375" s="434"/>
      <c r="D375" s="434"/>
      <c r="E375" s="434"/>
      <c r="F375" s="434"/>
      <c r="G375" s="434"/>
      <c r="H375" s="398"/>
      <c r="I375" s="421"/>
      <c r="J375" s="422"/>
      <c r="K375" s="421"/>
      <c r="L375" s="422"/>
      <c r="M375" s="421"/>
      <c r="N375" s="422"/>
      <c r="O375" s="421"/>
      <c r="P375" s="422">
        <v>70000000</v>
      </c>
      <c r="Q375" s="421"/>
      <c r="R375" s="422">
        <f t="shared" si="1234"/>
        <v>70000000</v>
      </c>
      <c r="S375" s="452"/>
      <c r="T375" s="421"/>
      <c r="U375" s="422"/>
      <c r="V375" s="421"/>
      <c r="W375" s="422"/>
      <c r="X375" s="421"/>
      <c r="Y375" s="422"/>
      <c r="Z375" s="421"/>
      <c r="AA375" s="422"/>
      <c r="AB375" s="421"/>
      <c r="AC375" s="421"/>
      <c r="AD375" s="452"/>
      <c r="AE375" s="421"/>
      <c r="AF375" s="422"/>
      <c r="AG375" s="421"/>
      <c r="AH375" s="422"/>
      <c r="AI375" s="421"/>
      <c r="AJ375" s="422"/>
      <c r="AK375" s="421"/>
      <c r="AL375" s="422"/>
    </row>
    <row r="376" spans="1:38" s="389" customFormat="1" ht="20.45" customHeight="1" x14ac:dyDescent="0.2">
      <c r="A376" s="493" t="s">
        <v>972</v>
      </c>
      <c r="B376" s="434"/>
      <c r="C376" s="434"/>
      <c r="D376" s="434"/>
      <c r="E376" s="434"/>
      <c r="F376" s="434"/>
      <c r="G376" s="434"/>
      <c r="H376" s="398"/>
      <c r="I376" s="421"/>
      <c r="J376" s="422"/>
      <c r="K376" s="421"/>
      <c r="L376" s="422"/>
      <c r="M376" s="421"/>
      <c r="N376" s="422"/>
      <c r="O376" s="421"/>
      <c r="P376" s="422">
        <v>177000000</v>
      </c>
      <c r="Q376" s="421"/>
      <c r="R376" s="422">
        <f t="shared" si="1234"/>
        <v>177000000</v>
      </c>
      <c r="S376" s="452"/>
      <c r="T376" s="421"/>
      <c r="U376" s="422"/>
      <c r="V376" s="421"/>
      <c r="W376" s="422"/>
      <c r="X376" s="421"/>
      <c r="Y376" s="422"/>
      <c r="Z376" s="421"/>
      <c r="AA376" s="422"/>
      <c r="AB376" s="421"/>
      <c r="AC376" s="421"/>
      <c r="AD376" s="452"/>
      <c r="AE376" s="421"/>
      <c r="AF376" s="422"/>
      <c r="AG376" s="421"/>
      <c r="AH376" s="422"/>
      <c r="AI376" s="421"/>
      <c r="AJ376" s="422"/>
      <c r="AK376" s="421"/>
      <c r="AL376" s="422"/>
    </row>
    <row r="377" spans="1:38" s="389" customFormat="1" ht="20.45" customHeight="1" x14ac:dyDescent="0.2">
      <c r="A377" s="493" t="s">
        <v>1001</v>
      </c>
      <c r="B377" s="434"/>
      <c r="C377" s="434"/>
      <c r="D377" s="434"/>
      <c r="E377" s="434"/>
      <c r="F377" s="434"/>
      <c r="G377" s="434"/>
      <c r="H377" s="398"/>
      <c r="I377" s="421"/>
      <c r="J377" s="422"/>
      <c r="K377" s="421"/>
      <c r="L377" s="422"/>
      <c r="M377" s="421"/>
      <c r="N377" s="422"/>
      <c r="O377" s="421"/>
      <c r="P377" s="422">
        <v>35000000</v>
      </c>
      <c r="Q377" s="421"/>
      <c r="R377" s="422">
        <f t="shared" si="1234"/>
        <v>35000000</v>
      </c>
      <c r="S377" s="452"/>
      <c r="T377" s="421"/>
      <c r="U377" s="422"/>
      <c r="V377" s="421"/>
      <c r="W377" s="422"/>
      <c r="X377" s="421"/>
      <c r="Y377" s="422"/>
      <c r="Z377" s="421"/>
      <c r="AA377" s="422"/>
      <c r="AB377" s="421"/>
      <c r="AC377" s="421"/>
      <c r="AD377" s="452"/>
      <c r="AE377" s="421"/>
      <c r="AF377" s="422"/>
      <c r="AG377" s="421"/>
      <c r="AH377" s="422"/>
      <c r="AI377" s="421"/>
      <c r="AJ377" s="422"/>
      <c r="AK377" s="421"/>
      <c r="AL377" s="422"/>
    </row>
    <row r="378" spans="1:38" s="389" customFormat="1" ht="12" hidden="1" customHeight="1" x14ac:dyDescent="0.2">
      <c r="A378" s="459"/>
      <c r="B378" s="435"/>
      <c r="C378" s="435"/>
      <c r="D378" s="435"/>
      <c r="E378" s="435"/>
      <c r="F378" s="435"/>
      <c r="G378" s="435"/>
      <c r="H378" s="402"/>
      <c r="I378" s="451"/>
      <c r="J378" s="438"/>
      <c r="K378" s="451"/>
      <c r="L378" s="438"/>
      <c r="M378" s="451"/>
      <c r="N378" s="438"/>
      <c r="O378" s="451"/>
      <c r="P378" s="438"/>
      <c r="Q378" s="438"/>
      <c r="R378" s="438"/>
      <c r="S378" s="438"/>
      <c r="T378" s="438"/>
      <c r="U378" s="438"/>
      <c r="V378" s="438"/>
      <c r="W378" s="438"/>
      <c r="X378" s="438"/>
      <c r="Y378" s="438"/>
      <c r="Z378" s="438"/>
      <c r="AA378" s="438"/>
      <c r="AB378" s="438"/>
      <c r="AC378" s="438"/>
      <c r="AD378" s="438"/>
      <c r="AE378" s="438"/>
      <c r="AF378" s="438"/>
      <c r="AG378" s="438"/>
      <c r="AH378" s="438"/>
      <c r="AI378" s="438"/>
      <c r="AJ378" s="438"/>
      <c r="AK378" s="438"/>
      <c r="AL378" s="438"/>
    </row>
    <row r="379" spans="1:38" ht="21.95" customHeight="1" x14ac:dyDescent="0.2">
      <c r="A379" s="414" t="s">
        <v>359</v>
      </c>
      <c r="B379" s="402">
        <f>B77+B4</f>
        <v>2015082600</v>
      </c>
      <c r="C379" s="402">
        <f>C77+C4</f>
        <v>491101977</v>
      </c>
      <c r="D379" s="402">
        <f>B379+C379</f>
        <v>2506184577</v>
      </c>
      <c r="E379" s="402">
        <f>E77+E4</f>
        <v>1858233900</v>
      </c>
      <c r="F379" s="402">
        <f>F77+F4</f>
        <v>-73500000</v>
      </c>
      <c r="G379" s="402">
        <f>G106+G4</f>
        <v>42376700</v>
      </c>
      <c r="H379" s="402">
        <f>H77+H4</f>
        <v>2851665677</v>
      </c>
      <c r="I379" s="402">
        <f t="shared" ref="I379:AF379" si="1243">I77+I4</f>
        <v>205823219.72</v>
      </c>
      <c r="J379" s="402">
        <f t="shared" si="1243"/>
        <v>3057488896.7200003</v>
      </c>
      <c r="K379" s="402">
        <f t="shared" ref="K379:L379" si="1244">K77+K4</f>
        <v>71062000</v>
      </c>
      <c r="L379" s="402">
        <f t="shared" si="1244"/>
        <v>3128550896.7200003</v>
      </c>
      <c r="M379" s="402">
        <f t="shared" ref="M379:N379" si="1245">M77+M4</f>
        <v>-30000000</v>
      </c>
      <c r="N379" s="402">
        <f t="shared" si="1245"/>
        <v>3098550896.7200003</v>
      </c>
      <c r="O379" s="402">
        <f t="shared" ref="O379:P379" si="1246">O77+O4</f>
        <v>90000000</v>
      </c>
      <c r="P379" s="402">
        <f t="shared" si="1246"/>
        <v>3288300896.7200003</v>
      </c>
      <c r="Q379" s="402">
        <f t="shared" ref="Q379:R379" si="1247">Q77+Q4</f>
        <v>-421824389.19</v>
      </c>
      <c r="R379" s="402">
        <f t="shared" si="1247"/>
        <v>2787576507.5299997</v>
      </c>
      <c r="S379" s="402">
        <f t="shared" si="1243"/>
        <v>1960468900</v>
      </c>
      <c r="T379" s="402">
        <f t="shared" si="1243"/>
        <v>-37144560</v>
      </c>
      <c r="U379" s="402">
        <f t="shared" si="1243"/>
        <v>1923324340</v>
      </c>
      <c r="V379" s="402">
        <f t="shared" ref="V379:W379" si="1248">V77+V4</f>
        <v>28575587</v>
      </c>
      <c r="W379" s="402">
        <f t="shared" si="1248"/>
        <v>1937499927</v>
      </c>
      <c r="X379" s="402">
        <f t="shared" ref="X379:Y379" si="1249">X77+X4</f>
        <v>0</v>
      </c>
      <c r="Y379" s="402">
        <f t="shared" si="1249"/>
        <v>2097237865</v>
      </c>
      <c r="Z379" s="402">
        <f t="shared" ref="Z379:AA379" si="1250">Z77+Z4</f>
        <v>0</v>
      </c>
      <c r="AA379" s="402">
        <f t="shared" si="1250"/>
        <v>2097237865</v>
      </c>
      <c r="AB379" s="402">
        <f t="shared" si="1243"/>
        <v>880111000</v>
      </c>
      <c r="AC379" s="402">
        <f t="shared" si="1243"/>
        <v>-3000000</v>
      </c>
      <c r="AD379" s="402">
        <f t="shared" si="1243"/>
        <v>1029076000</v>
      </c>
      <c r="AE379" s="402">
        <f t="shared" si="1243"/>
        <v>0</v>
      </c>
      <c r="AF379" s="402">
        <f t="shared" si="1243"/>
        <v>1029076000</v>
      </c>
      <c r="AG379" s="402">
        <f t="shared" ref="AG379:AH379" si="1251">AG77+AG4</f>
        <v>0</v>
      </c>
      <c r="AH379" s="402">
        <f t="shared" si="1251"/>
        <v>1029076000</v>
      </c>
      <c r="AI379" s="402">
        <f t="shared" ref="AI379:AJ379" si="1252">AI77+AI4</f>
        <v>0</v>
      </c>
      <c r="AJ379" s="402">
        <f t="shared" si="1252"/>
        <v>1162348000</v>
      </c>
      <c r="AK379" s="402">
        <f t="shared" ref="AK379:AL379" si="1253">AK77+AK4</f>
        <v>0</v>
      </c>
      <c r="AL379" s="402">
        <f t="shared" si="1253"/>
        <v>1162348000</v>
      </c>
    </row>
    <row r="380" spans="1:38" ht="17.25" customHeight="1" x14ac:dyDescent="0.2">
      <c r="A380" s="412"/>
    </row>
    <row r="381" spans="1:38" ht="24" customHeight="1" x14ac:dyDescent="0.2">
      <c r="A381" s="415"/>
    </row>
    <row r="382" spans="1:38" x14ac:dyDescent="0.2">
      <c r="A382" s="415"/>
    </row>
    <row r="383" spans="1:38" x14ac:dyDescent="0.2">
      <c r="A383" s="415"/>
    </row>
    <row r="384" spans="1:38" x14ac:dyDescent="0.2">
      <c r="A384" s="415"/>
    </row>
    <row r="385" spans="1:1" x14ac:dyDescent="0.2">
      <c r="A385" s="415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AL1"/>
  </mergeCells>
  <phoneticPr fontId="37" type="noConversion"/>
  <pageMargins left="0.39370078740157483" right="0.39370078740157483" top="0.98425196850393704" bottom="0.39370078740157483" header="0.39370078740157483" footer="0.19685039370078741"/>
  <pageSetup paperSize="9" scale="73" orientation="landscape" r:id="rId3"/>
  <headerFooter alignWithMargins="0">
    <oddHeader>&amp;C&amp;P</oddHeader>
  </headerFooter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537</v>
      </c>
    </row>
    <row r="2" spans="1:3" s="248" customFormat="1" ht="37.5" customHeight="1" x14ac:dyDescent="0.3">
      <c r="A2" s="251"/>
      <c r="B2" s="485" t="s">
        <v>591</v>
      </c>
      <c r="C2" s="485"/>
    </row>
    <row r="3" spans="1:3" s="255" customFormat="1" ht="31.5" x14ac:dyDescent="0.2">
      <c r="A3" s="209" t="s">
        <v>42</v>
      </c>
      <c r="B3" s="247" t="s">
        <v>43</v>
      </c>
      <c r="C3" s="209" t="s">
        <v>489</v>
      </c>
    </row>
    <row r="4" spans="1:3" s="199" customFormat="1" ht="18.75" x14ac:dyDescent="0.25">
      <c r="A4" s="486" t="s">
        <v>553</v>
      </c>
      <c r="B4" s="486"/>
      <c r="C4" s="486"/>
    </row>
    <row r="5" spans="1:3" s="199" customFormat="1" ht="18.75" x14ac:dyDescent="0.25">
      <c r="A5" s="256">
        <v>1</v>
      </c>
      <c r="B5" s="221" t="s">
        <v>466</v>
      </c>
      <c r="C5" s="294"/>
    </row>
    <row r="6" spans="1:3" s="199" customFormat="1" ht="37.5" x14ac:dyDescent="0.25">
      <c r="A6" s="210"/>
      <c r="B6" s="222" t="s">
        <v>667</v>
      </c>
      <c r="C6" s="295">
        <v>14000</v>
      </c>
    </row>
    <row r="7" spans="1:3" s="199" customFormat="1" ht="18.75" x14ac:dyDescent="0.25">
      <c r="A7" s="257"/>
      <c r="B7" s="223" t="s">
        <v>61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62</v>
      </c>
      <c r="C8" s="294"/>
    </row>
    <row r="9" spans="1:3" s="199" customFormat="1" ht="37.5" x14ac:dyDescent="0.25">
      <c r="A9" s="210"/>
      <c r="B9" s="222" t="s">
        <v>643</v>
      </c>
      <c r="C9" s="295">
        <v>3800</v>
      </c>
    </row>
    <row r="10" spans="1:3" s="199" customFormat="1" ht="37.5" x14ac:dyDescent="0.25">
      <c r="A10" s="210"/>
      <c r="B10" s="222" t="s">
        <v>390</v>
      </c>
      <c r="C10" s="295">
        <v>1950</v>
      </c>
    </row>
    <row r="11" spans="1:3" s="199" customFormat="1" ht="18.75" x14ac:dyDescent="0.25">
      <c r="A11" s="257"/>
      <c r="B11" s="223" t="s">
        <v>63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64</v>
      </c>
      <c r="C12" s="294"/>
    </row>
    <row r="13" spans="1:3" s="199" customFormat="1" ht="18.75" x14ac:dyDescent="0.25">
      <c r="A13" s="210"/>
      <c r="B13" s="222" t="s">
        <v>644</v>
      </c>
      <c r="C13" s="295">
        <v>2600</v>
      </c>
    </row>
    <row r="14" spans="1:3" s="199" customFormat="1" ht="18.75" x14ac:dyDescent="0.25">
      <c r="A14" s="257"/>
      <c r="B14" s="223" t="s">
        <v>63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25</v>
      </c>
      <c r="C15" s="294"/>
    </row>
    <row r="16" spans="1:3" s="199" customFormat="1" ht="18.75" x14ac:dyDescent="0.25">
      <c r="A16" s="210"/>
      <c r="B16" s="263" t="s">
        <v>663</v>
      </c>
      <c r="C16" s="295">
        <v>2000</v>
      </c>
    </row>
    <row r="17" spans="1:3" s="199" customFormat="1" ht="18.75" x14ac:dyDescent="0.25">
      <c r="A17" s="210"/>
      <c r="B17" s="263" t="s">
        <v>318</v>
      </c>
      <c r="C17" s="295">
        <v>890</v>
      </c>
    </row>
    <row r="18" spans="1:3" s="199" customFormat="1" ht="18.75" x14ac:dyDescent="0.25">
      <c r="A18" s="257"/>
      <c r="B18" s="241" t="s">
        <v>61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31</v>
      </c>
      <c r="C19" s="297"/>
    </row>
    <row r="20" spans="1:3" s="199" customFormat="1" ht="18.75" x14ac:dyDescent="0.25">
      <c r="A20" s="257"/>
      <c r="B20" s="222" t="s">
        <v>319</v>
      </c>
      <c r="C20" s="295">
        <v>10100</v>
      </c>
    </row>
    <row r="21" spans="1:3" s="199" customFormat="1" ht="18.75" x14ac:dyDescent="0.25">
      <c r="A21" s="257"/>
      <c r="B21" s="222" t="s">
        <v>320</v>
      </c>
      <c r="C21" s="295">
        <v>2800</v>
      </c>
    </row>
    <row r="22" spans="1:3" s="199" customFormat="1" ht="18.75" x14ac:dyDescent="0.25">
      <c r="A22" s="257"/>
      <c r="B22" s="222" t="s">
        <v>321</v>
      </c>
      <c r="C22" s="295">
        <v>1750</v>
      </c>
    </row>
    <row r="23" spans="1:3" s="199" customFormat="1" ht="18.75" x14ac:dyDescent="0.25">
      <c r="A23" s="257"/>
      <c r="B23" s="222" t="s">
        <v>322</v>
      </c>
      <c r="C23" s="295">
        <v>1600</v>
      </c>
    </row>
    <row r="24" spans="1:3" s="199" customFormat="1" ht="18.75" x14ac:dyDescent="0.25">
      <c r="A24" s="257"/>
      <c r="B24" s="222" t="s">
        <v>323</v>
      </c>
      <c r="C24" s="295">
        <v>2400</v>
      </c>
    </row>
    <row r="25" spans="1:3" s="199" customFormat="1" ht="18.75" x14ac:dyDescent="0.25">
      <c r="A25" s="257"/>
      <c r="B25" s="222" t="s">
        <v>324</v>
      </c>
      <c r="C25" s="295">
        <v>2600</v>
      </c>
    </row>
    <row r="26" spans="1:3" s="199" customFormat="1" ht="18.75" x14ac:dyDescent="0.25">
      <c r="A26" s="257"/>
      <c r="B26" s="223" t="s">
        <v>63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35</v>
      </c>
      <c r="C27" s="297"/>
    </row>
    <row r="28" spans="1:3" s="199" customFormat="1" ht="18.75" x14ac:dyDescent="0.25">
      <c r="A28" s="257"/>
      <c r="B28" s="222" t="s">
        <v>325</v>
      </c>
      <c r="C28" s="298">
        <v>5900</v>
      </c>
    </row>
    <row r="29" spans="1:3" s="199" customFormat="1" ht="37.5" x14ac:dyDescent="0.25">
      <c r="A29" s="257"/>
      <c r="B29" s="222" t="s">
        <v>326</v>
      </c>
      <c r="C29" s="295">
        <v>3600</v>
      </c>
    </row>
    <row r="30" spans="1:3" s="199" customFormat="1" ht="37.5" x14ac:dyDescent="0.25">
      <c r="A30" s="257"/>
      <c r="B30" s="222" t="s">
        <v>327</v>
      </c>
      <c r="C30" s="295">
        <v>18000</v>
      </c>
    </row>
    <row r="31" spans="1:3" s="199" customFormat="1" ht="18.75" x14ac:dyDescent="0.25">
      <c r="A31" s="257"/>
      <c r="B31" s="222" t="s">
        <v>328</v>
      </c>
      <c r="C31" s="295">
        <v>4000</v>
      </c>
    </row>
    <row r="32" spans="1:3" s="199" customFormat="1" ht="37.5" x14ac:dyDescent="0.25">
      <c r="A32" s="257"/>
      <c r="B32" s="222" t="s">
        <v>329</v>
      </c>
      <c r="C32" s="295">
        <v>7000</v>
      </c>
    </row>
    <row r="33" spans="1:3" s="199" customFormat="1" ht="18.75" x14ac:dyDescent="0.25">
      <c r="A33" s="257"/>
      <c r="B33" s="223" t="s">
        <v>63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36</v>
      </c>
      <c r="C34" s="294"/>
    </row>
    <row r="35" spans="1:3" s="199" customFormat="1" ht="18.75" x14ac:dyDescent="0.25">
      <c r="A35" s="210"/>
      <c r="B35" s="222" t="s">
        <v>330</v>
      </c>
      <c r="C35" s="295">
        <v>3500</v>
      </c>
    </row>
    <row r="36" spans="1:3" s="199" customFormat="1" ht="18.75" x14ac:dyDescent="0.25">
      <c r="A36" s="210"/>
      <c r="B36" s="264" t="s">
        <v>331</v>
      </c>
      <c r="C36" s="295">
        <v>4000</v>
      </c>
    </row>
    <row r="37" spans="1:3" s="199" customFormat="1" ht="18.75" x14ac:dyDescent="0.25">
      <c r="A37" s="257"/>
      <c r="B37" s="223" t="s">
        <v>61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38</v>
      </c>
      <c r="C38" s="297"/>
    </row>
    <row r="39" spans="1:3" s="199" customFormat="1" ht="18.75" x14ac:dyDescent="0.25">
      <c r="A39" s="210"/>
      <c r="B39" s="222" t="s">
        <v>9</v>
      </c>
      <c r="C39" s="295">
        <v>3000</v>
      </c>
    </row>
    <row r="40" spans="1:3" s="199" customFormat="1" ht="37.5" x14ac:dyDescent="0.25">
      <c r="A40" s="224"/>
      <c r="B40" s="222" t="s">
        <v>10</v>
      </c>
      <c r="C40" s="295">
        <v>2148</v>
      </c>
    </row>
    <row r="41" spans="1:3" s="199" customFormat="1" ht="18.75" x14ac:dyDescent="0.25">
      <c r="A41" s="257"/>
      <c r="B41" s="223" t="s">
        <v>61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39</v>
      </c>
      <c r="C42" s="297"/>
    </row>
    <row r="43" spans="1:3" s="199" customFormat="1" ht="36" customHeight="1" x14ac:dyDescent="0.25">
      <c r="A43" s="210"/>
      <c r="B43" s="222" t="s">
        <v>45</v>
      </c>
      <c r="C43" s="295">
        <v>15000</v>
      </c>
    </row>
    <row r="44" spans="1:3" s="199" customFormat="1" ht="18.75" x14ac:dyDescent="0.25">
      <c r="A44" s="257"/>
      <c r="B44" s="223" t="s">
        <v>61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40</v>
      </c>
      <c r="C45" s="294"/>
    </row>
    <row r="46" spans="1:3" s="199" customFormat="1" ht="20.25" customHeight="1" x14ac:dyDescent="0.25">
      <c r="A46" s="210"/>
      <c r="B46" s="242" t="s">
        <v>46</v>
      </c>
      <c r="C46" s="295">
        <v>7000</v>
      </c>
    </row>
    <row r="47" spans="1:3" s="199" customFormat="1" ht="18.75" x14ac:dyDescent="0.25">
      <c r="A47" s="210"/>
      <c r="B47" s="242" t="s">
        <v>47</v>
      </c>
      <c r="C47" s="295">
        <v>5000</v>
      </c>
    </row>
    <row r="48" spans="1:3" s="199" customFormat="1" ht="18.75" x14ac:dyDescent="0.25">
      <c r="A48" s="257"/>
      <c r="B48" s="223" t="s">
        <v>61</v>
      </c>
      <c r="C48" s="296">
        <f>SUM(C46:C47)</f>
        <v>12000</v>
      </c>
    </row>
    <row r="49" spans="1:3" s="199" customFormat="1" ht="18.75" x14ac:dyDescent="0.25">
      <c r="A49" s="257"/>
      <c r="B49" s="225" t="s">
        <v>557</v>
      </c>
      <c r="C49" s="296">
        <f>C48+C44+C41+C37+C33+C26+C18+C14+C11+C7</f>
        <v>124638</v>
      </c>
    </row>
    <row r="50" spans="1:3" s="197" customFormat="1" ht="18.75" hidden="1" outlineLevel="1" x14ac:dyDescent="0.25">
      <c r="A50" s="486" t="s">
        <v>52</v>
      </c>
      <c r="B50" s="486"/>
      <c r="C50" s="486"/>
    </row>
    <row r="51" spans="1:3" s="199" customFormat="1" ht="18.75" hidden="1" outlineLevel="1" x14ac:dyDescent="0.25">
      <c r="A51" s="256">
        <v>1</v>
      </c>
      <c r="B51" s="221" t="s">
        <v>53</v>
      </c>
      <c r="C51" s="294"/>
    </row>
    <row r="52" spans="1:3" s="200" customFormat="1" ht="18.75" hidden="1" outlineLevel="1" x14ac:dyDescent="0.25">
      <c r="A52" s="210"/>
      <c r="B52" s="224" t="s">
        <v>664</v>
      </c>
      <c r="C52" s="295">
        <v>3500</v>
      </c>
    </row>
    <row r="53" spans="1:3" s="200" customFormat="1" ht="18.75" hidden="1" outlineLevel="1" x14ac:dyDescent="0.25">
      <c r="A53" s="210"/>
      <c r="B53" s="225" t="s">
        <v>63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54</v>
      </c>
      <c r="C54" s="294"/>
    </row>
    <row r="55" spans="1:3" s="200" customFormat="1" ht="37.5" hidden="1" outlineLevel="1" x14ac:dyDescent="0.25">
      <c r="A55" s="210"/>
      <c r="B55" s="224" t="s">
        <v>646</v>
      </c>
      <c r="C55" s="295">
        <v>4400</v>
      </c>
    </row>
    <row r="56" spans="1:3" s="200" customFormat="1" ht="37.5" hidden="1" outlineLevel="1" x14ac:dyDescent="0.25">
      <c r="A56" s="210"/>
      <c r="B56" s="224" t="s">
        <v>645</v>
      </c>
      <c r="C56" s="295">
        <v>8000</v>
      </c>
    </row>
    <row r="57" spans="1:3" s="199" customFormat="1" ht="18.75" hidden="1" outlineLevel="1" x14ac:dyDescent="0.25">
      <c r="A57" s="257"/>
      <c r="B57" s="225" t="s">
        <v>63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55</v>
      </c>
      <c r="C58" s="294"/>
    </row>
    <row r="59" spans="1:3" s="200" customFormat="1" ht="56.25" hidden="1" outlineLevel="1" x14ac:dyDescent="0.25">
      <c r="A59" s="210"/>
      <c r="B59" s="224" t="s">
        <v>153</v>
      </c>
      <c r="C59" s="295">
        <v>500</v>
      </c>
    </row>
    <row r="60" spans="1:3" s="200" customFormat="1" ht="18.75" hidden="1" outlineLevel="1" x14ac:dyDescent="0.25">
      <c r="A60" s="210"/>
      <c r="B60" s="226" t="s">
        <v>563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562</v>
      </c>
      <c r="C61" s="295">
        <v>1000</v>
      </c>
    </row>
    <row r="62" spans="1:3" s="199" customFormat="1" ht="18.75" hidden="1" outlineLevel="1" x14ac:dyDescent="0.25">
      <c r="A62" s="257"/>
      <c r="B62" s="225" t="s">
        <v>63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56</v>
      </c>
      <c r="C63" s="294"/>
    </row>
    <row r="64" spans="1:3" s="200" customFormat="1" ht="35.25" hidden="1" customHeight="1" outlineLevel="1" x14ac:dyDescent="0.25">
      <c r="A64" s="210"/>
      <c r="B64" s="224" t="s">
        <v>551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550</v>
      </c>
      <c r="C65" s="295">
        <v>20000</v>
      </c>
    </row>
    <row r="66" spans="1:3" s="200" customFormat="1" ht="37.5" hidden="1" outlineLevel="1" x14ac:dyDescent="0.25">
      <c r="A66" s="210"/>
      <c r="B66" s="224" t="s">
        <v>549</v>
      </c>
      <c r="C66" s="295">
        <v>400</v>
      </c>
    </row>
    <row r="67" spans="1:3" s="200" customFormat="1" ht="18.75" hidden="1" outlineLevel="1" x14ac:dyDescent="0.25">
      <c r="A67" s="210"/>
      <c r="B67" s="224" t="s">
        <v>427</v>
      </c>
      <c r="C67" s="295">
        <v>470</v>
      </c>
    </row>
    <row r="68" spans="1:3" s="200" customFormat="1" ht="18.75" hidden="1" outlineLevel="1" x14ac:dyDescent="0.25">
      <c r="A68" s="210"/>
      <c r="B68" s="224" t="s">
        <v>426</v>
      </c>
      <c r="C68" s="295">
        <v>470</v>
      </c>
    </row>
    <row r="69" spans="1:3" s="199" customFormat="1" ht="18.75" hidden="1" outlineLevel="1" x14ac:dyDescent="0.25">
      <c r="A69" s="257"/>
      <c r="B69" s="225" t="s">
        <v>61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57</v>
      </c>
      <c r="C70" s="294"/>
    </row>
    <row r="71" spans="1:3" s="200" customFormat="1" ht="37.5" hidden="1" outlineLevel="1" x14ac:dyDescent="0.25">
      <c r="A71" s="210"/>
      <c r="B71" s="224" t="s">
        <v>391</v>
      </c>
      <c r="C71" s="295">
        <v>5400</v>
      </c>
    </row>
    <row r="72" spans="1:3" s="199" customFormat="1" ht="18.75" hidden="1" outlineLevel="1" x14ac:dyDescent="0.25">
      <c r="A72" s="257"/>
      <c r="B72" s="225" t="s">
        <v>61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24</v>
      </c>
      <c r="C73" s="294"/>
    </row>
    <row r="74" spans="1:3" s="199" customFormat="1" ht="18.75" hidden="1" outlineLevel="1" x14ac:dyDescent="0.25">
      <c r="A74" s="257"/>
      <c r="B74" s="227" t="s">
        <v>81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80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61</v>
      </c>
      <c r="C76" s="296">
        <f>SUM(C74:C75)</f>
        <v>4700</v>
      </c>
    </row>
    <row r="77" spans="1:3" s="199" customFormat="1" ht="18.75" hidden="1" outlineLevel="1" x14ac:dyDescent="0.25">
      <c r="A77" s="257" t="s">
        <v>109</v>
      </c>
      <c r="B77" s="225" t="s">
        <v>58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25</v>
      </c>
      <c r="C79" s="297"/>
    </row>
    <row r="80" spans="1:3" s="200" customFormat="1" ht="37.5" hidden="1" outlineLevel="1" x14ac:dyDescent="0.25">
      <c r="A80" s="210"/>
      <c r="B80" s="226" t="s">
        <v>82</v>
      </c>
      <c r="C80" s="295">
        <v>4000</v>
      </c>
    </row>
    <row r="81" spans="1:3" s="199" customFormat="1" ht="18.75" hidden="1" outlineLevel="1" x14ac:dyDescent="0.25">
      <c r="A81" s="257"/>
      <c r="B81" s="225" t="s">
        <v>63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577</v>
      </c>
      <c r="C82" s="297"/>
    </row>
    <row r="83" spans="1:3" s="200" customFormat="1" ht="49.5" hidden="1" customHeight="1" outlineLevel="1" x14ac:dyDescent="0.25">
      <c r="A83" s="210"/>
      <c r="B83" s="224" t="s">
        <v>83</v>
      </c>
      <c r="C83" s="295">
        <v>5000</v>
      </c>
    </row>
    <row r="84" spans="1:3" s="199" customFormat="1" ht="18.75" hidden="1" outlineLevel="1" x14ac:dyDescent="0.25">
      <c r="A84" s="257"/>
      <c r="B84" s="225" t="s">
        <v>61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31</v>
      </c>
      <c r="C85" s="294"/>
    </row>
    <row r="86" spans="1:3" s="200" customFormat="1" ht="18.75" hidden="1" outlineLevel="1" x14ac:dyDescent="0.25">
      <c r="A86" s="210"/>
      <c r="B86" s="224" t="s">
        <v>84</v>
      </c>
      <c r="C86" s="295">
        <v>9100</v>
      </c>
    </row>
    <row r="87" spans="1:3" s="200" customFormat="1" ht="37.5" hidden="1" outlineLevel="1" x14ac:dyDescent="0.25">
      <c r="A87" s="210"/>
      <c r="B87" s="224" t="s">
        <v>85</v>
      </c>
      <c r="C87" s="295">
        <v>590</v>
      </c>
    </row>
    <row r="88" spans="1:3" s="199" customFormat="1" ht="18.75" hidden="1" outlineLevel="1" x14ac:dyDescent="0.25">
      <c r="A88" s="257"/>
      <c r="B88" s="225" t="s">
        <v>63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32</v>
      </c>
      <c r="C89" s="297"/>
    </row>
    <row r="90" spans="1:3" s="200" customFormat="1" ht="48.75" hidden="1" customHeight="1" outlineLevel="1" x14ac:dyDescent="0.25">
      <c r="A90" s="210"/>
      <c r="B90" s="226" t="s">
        <v>86</v>
      </c>
      <c r="C90" s="295">
        <v>3900</v>
      </c>
    </row>
    <row r="91" spans="1:3" s="199" customFormat="1" ht="18.75" hidden="1" outlineLevel="1" x14ac:dyDescent="0.25">
      <c r="A91" s="257"/>
      <c r="B91" s="225" t="s">
        <v>63</v>
      </c>
      <c r="C91" s="296">
        <f>SUM(C90:C90)</f>
        <v>3900</v>
      </c>
    </row>
    <row r="92" spans="1:3" s="199" customFormat="1" ht="18.75" hidden="1" outlineLevel="1" x14ac:dyDescent="0.25">
      <c r="A92" s="257" t="s">
        <v>115</v>
      </c>
      <c r="B92" s="225" t="s">
        <v>34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33</v>
      </c>
      <c r="C94" s="297"/>
    </row>
    <row r="95" spans="1:3" s="200" customFormat="1" ht="37.5" hidden="1" outlineLevel="1" x14ac:dyDescent="0.25">
      <c r="A95" s="210"/>
      <c r="B95" s="227" t="s">
        <v>90</v>
      </c>
      <c r="C95" s="295">
        <v>4800</v>
      </c>
    </row>
    <row r="96" spans="1:3" s="200" customFormat="1" ht="18.75" hidden="1" outlineLevel="1" x14ac:dyDescent="0.25">
      <c r="A96" s="210"/>
      <c r="B96" s="227" t="s">
        <v>89</v>
      </c>
      <c r="C96" s="295">
        <v>4800</v>
      </c>
    </row>
    <row r="97" spans="1:3" s="200" customFormat="1" ht="18.75" hidden="1" outlineLevel="1" x14ac:dyDescent="0.25">
      <c r="A97" s="210"/>
      <c r="B97" s="227" t="s">
        <v>88</v>
      </c>
      <c r="C97" s="295">
        <v>2000</v>
      </c>
    </row>
    <row r="98" spans="1:3" s="200" customFormat="1" ht="37.5" hidden="1" outlineLevel="1" x14ac:dyDescent="0.25">
      <c r="A98" s="210"/>
      <c r="B98" s="227" t="s">
        <v>87</v>
      </c>
      <c r="C98" s="295">
        <v>4800</v>
      </c>
    </row>
    <row r="99" spans="1:3" s="200" customFormat="1" ht="18.75" hidden="1" outlineLevel="1" x14ac:dyDescent="0.25">
      <c r="A99" s="210"/>
      <c r="B99" s="225" t="s">
        <v>63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578</v>
      </c>
      <c r="C100" s="294"/>
    </row>
    <row r="101" spans="1:3" s="200" customFormat="1" ht="18.75" hidden="1" outlineLevel="1" x14ac:dyDescent="0.25">
      <c r="A101" s="210"/>
      <c r="B101" s="224" t="s">
        <v>220</v>
      </c>
      <c r="C101" s="295">
        <v>3000</v>
      </c>
    </row>
    <row r="102" spans="1:3" s="200" customFormat="1" ht="18.75" hidden="1" outlineLevel="1" x14ac:dyDescent="0.25">
      <c r="A102" s="210"/>
      <c r="B102" s="225" t="s">
        <v>63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579</v>
      </c>
      <c r="C104" s="294"/>
    </row>
    <row r="105" spans="1:3" s="206" customFormat="1" ht="34.700000000000003" hidden="1" customHeight="1" outlineLevel="1" x14ac:dyDescent="0.25">
      <c r="A105" s="258"/>
      <c r="B105" s="226" t="s">
        <v>118</v>
      </c>
      <c r="C105" s="299">
        <v>1000</v>
      </c>
    </row>
    <row r="106" spans="1:3" s="199" customFormat="1" ht="18.75" hidden="1" outlineLevel="1" x14ac:dyDescent="0.25">
      <c r="A106" s="257"/>
      <c r="B106" s="225" t="s">
        <v>63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36</v>
      </c>
      <c r="C107" s="294"/>
    </row>
    <row r="108" spans="1:3" s="200" customFormat="1" ht="37.5" hidden="1" outlineLevel="1" x14ac:dyDescent="0.25">
      <c r="A108" s="258"/>
      <c r="B108" s="224" t="s">
        <v>119</v>
      </c>
      <c r="C108" s="295">
        <v>5900</v>
      </c>
    </row>
    <row r="109" spans="1:3" s="199" customFormat="1" ht="18.75" hidden="1" outlineLevel="1" x14ac:dyDescent="0.25">
      <c r="A109" s="257"/>
      <c r="B109" s="225" t="s">
        <v>61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510</v>
      </c>
      <c r="C110" s="294"/>
    </row>
    <row r="111" spans="1:3" s="199" customFormat="1" ht="56.25" hidden="1" outlineLevel="1" x14ac:dyDescent="0.25">
      <c r="A111" s="210"/>
      <c r="B111" s="224" t="s">
        <v>122</v>
      </c>
      <c r="C111" s="295">
        <v>7000</v>
      </c>
    </row>
    <row r="112" spans="1:3" s="199" customFormat="1" ht="37.5" hidden="1" outlineLevel="1" x14ac:dyDescent="0.25">
      <c r="A112" s="210"/>
      <c r="B112" s="224" t="s">
        <v>121</v>
      </c>
      <c r="C112" s="295">
        <v>7600</v>
      </c>
    </row>
    <row r="113" spans="1:3" s="199" customFormat="1" ht="37.5" hidden="1" outlineLevel="1" x14ac:dyDescent="0.25">
      <c r="A113" s="210"/>
      <c r="B113" s="224" t="s">
        <v>120</v>
      </c>
      <c r="C113" s="295">
        <v>1000</v>
      </c>
    </row>
    <row r="114" spans="1:3" s="199" customFormat="1" ht="18.75" hidden="1" outlineLevel="1" x14ac:dyDescent="0.25">
      <c r="A114" s="257"/>
      <c r="B114" s="225" t="s">
        <v>63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38</v>
      </c>
      <c r="C115" s="297"/>
    </row>
    <row r="116" spans="1:3" s="200" customFormat="1" ht="18.75" hidden="1" outlineLevel="1" x14ac:dyDescent="0.25">
      <c r="A116" s="224"/>
      <c r="B116" s="224" t="s">
        <v>123</v>
      </c>
      <c r="C116" s="295">
        <v>8000</v>
      </c>
    </row>
    <row r="117" spans="1:3" s="199" customFormat="1" ht="18.75" hidden="1" outlineLevel="1" x14ac:dyDescent="0.25">
      <c r="A117" s="257"/>
      <c r="B117" s="225" t="s">
        <v>61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39</v>
      </c>
      <c r="C118" s="294"/>
    </row>
    <row r="119" spans="1:3" s="200" customFormat="1" ht="36.75" hidden="1" customHeight="1" outlineLevel="1" x14ac:dyDescent="0.25">
      <c r="A119" s="210"/>
      <c r="B119" s="224" t="s">
        <v>502</v>
      </c>
      <c r="C119" s="295">
        <v>7000</v>
      </c>
    </row>
    <row r="120" spans="1:3" s="200" customFormat="1" ht="37.5" hidden="1" outlineLevel="1" x14ac:dyDescent="0.25">
      <c r="A120" s="210"/>
      <c r="B120" s="224" t="s">
        <v>127</v>
      </c>
      <c r="C120" s="295">
        <v>1900</v>
      </c>
    </row>
    <row r="121" spans="1:3" s="200" customFormat="1" ht="18.75" hidden="1" outlineLevel="1" x14ac:dyDescent="0.25">
      <c r="A121" s="210"/>
      <c r="B121" s="224" t="s">
        <v>618</v>
      </c>
      <c r="C121" s="295">
        <v>8881</v>
      </c>
    </row>
    <row r="122" spans="1:3" s="200" customFormat="1" ht="37.5" hidden="1" outlineLevel="1" x14ac:dyDescent="0.25">
      <c r="A122" s="210"/>
      <c r="B122" s="224" t="s">
        <v>617</v>
      </c>
      <c r="C122" s="295">
        <v>1600</v>
      </c>
    </row>
    <row r="123" spans="1:3" s="200" customFormat="1" ht="18.75" hidden="1" outlineLevel="1" x14ac:dyDescent="0.25">
      <c r="A123" s="210"/>
      <c r="B123" s="225" t="s">
        <v>61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40</v>
      </c>
      <c r="C124" s="297"/>
    </row>
    <row r="125" spans="1:3" s="200" customFormat="1" ht="37.5" hidden="1" outlineLevel="1" x14ac:dyDescent="0.25">
      <c r="A125" s="210"/>
      <c r="B125" s="227" t="s">
        <v>512</v>
      </c>
      <c r="C125" s="295">
        <v>5000</v>
      </c>
    </row>
    <row r="126" spans="1:3" s="200" customFormat="1" ht="37.5" hidden="1" outlineLevel="1" x14ac:dyDescent="0.25">
      <c r="A126" s="210"/>
      <c r="B126" s="227" t="s">
        <v>513</v>
      </c>
      <c r="C126" s="295">
        <v>2000</v>
      </c>
    </row>
    <row r="127" spans="1:3" s="200" customFormat="1" ht="37.5" hidden="1" outlineLevel="1" x14ac:dyDescent="0.25">
      <c r="A127" s="210"/>
      <c r="B127" s="224" t="s">
        <v>514</v>
      </c>
      <c r="C127" s="295">
        <v>6000</v>
      </c>
    </row>
    <row r="128" spans="1:3" s="200" customFormat="1" ht="18.75" hidden="1" outlineLevel="1" x14ac:dyDescent="0.25">
      <c r="A128" s="210"/>
      <c r="B128" s="225" t="s">
        <v>61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511</v>
      </c>
      <c r="C129" s="294"/>
    </row>
    <row r="130" spans="1:3" s="199" customFormat="1" ht="54.75" hidden="1" customHeight="1" outlineLevel="1" x14ac:dyDescent="0.25">
      <c r="A130" s="257"/>
      <c r="B130" s="227" t="s">
        <v>501</v>
      </c>
      <c r="C130" s="295">
        <v>10000</v>
      </c>
    </row>
    <row r="131" spans="1:3" s="199" customFormat="1" ht="56.25" hidden="1" outlineLevel="1" x14ac:dyDescent="0.25">
      <c r="A131" s="257"/>
      <c r="B131" s="227" t="s">
        <v>588</v>
      </c>
      <c r="C131" s="295">
        <v>5000</v>
      </c>
    </row>
    <row r="132" spans="1:3" s="199" customFormat="1" ht="56.25" hidden="1" outlineLevel="1" x14ac:dyDescent="0.25">
      <c r="A132" s="257"/>
      <c r="B132" s="227" t="s">
        <v>589</v>
      </c>
      <c r="C132" s="295">
        <v>3000</v>
      </c>
    </row>
    <row r="133" spans="1:3" s="199" customFormat="1" ht="18.75" hidden="1" outlineLevel="1" x14ac:dyDescent="0.25">
      <c r="A133" s="257"/>
      <c r="B133" s="225" t="s">
        <v>63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590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86" t="s">
        <v>536</v>
      </c>
      <c r="B136" s="486"/>
      <c r="C136" s="486"/>
    </row>
    <row r="137" spans="1:3" s="199" customFormat="1" ht="18.75" x14ac:dyDescent="0.25">
      <c r="A137" s="256">
        <v>1</v>
      </c>
      <c r="B137" s="221" t="s">
        <v>54</v>
      </c>
      <c r="C137" s="294"/>
    </row>
    <row r="138" spans="1:3" s="199" customFormat="1" ht="37.5" x14ac:dyDescent="0.25">
      <c r="A138" s="210"/>
      <c r="B138" s="222" t="s">
        <v>539</v>
      </c>
      <c r="C138" s="295">
        <v>100</v>
      </c>
    </row>
    <row r="139" spans="1:3" s="199" customFormat="1" ht="37.5" x14ac:dyDescent="0.25">
      <c r="A139" s="210"/>
      <c r="B139" s="222" t="s">
        <v>540</v>
      </c>
      <c r="C139" s="295">
        <v>4900</v>
      </c>
    </row>
    <row r="140" spans="1:3" s="199" customFormat="1" ht="18.75" x14ac:dyDescent="0.25">
      <c r="A140" s="257"/>
      <c r="B140" s="223" t="s">
        <v>63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55</v>
      </c>
      <c r="C141" s="294"/>
    </row>
    <row r="142" spans="1:3" s="199" customFormat="1" ht="18.75" x14ac:dyDescent="0.25">
      <c r="A142" s="210"/>
      <c r="B142" s="239" t="s">
        <v>541</v>
      </c>
      <c r="C142" s="295">
        <v>1500</v>
      </c>
    </row>
    <row r="143" spans="1:3" s="199" customFormat="1" ht="56.25" x14ac:dyDescent="0.25">
      <c r="A143" s="210"/>
      <c r="B143" s="222" t="s">
        <v>144</v>
      </c>
      <c r="C143" s="295">
        <v>1300</v>
      </c>
    </row>
    <row r="144" spans="1:3" s="199" customFormat="1" ht="18.75" x14ac:dyDescent="0.25">
      <c r="A144" s="257"/>
      <c r="B144" s="223" t="s">
        <v>63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57</v>
      </c>
      <c r="C145" s="294"/>
    </row>
    <row r="146" spans="1:3" s="199" customFormat="1" ht="18.75" x14ac:dyDescent="0.25">
      <c r="A146" s="231"/>
      <c r="B146" s="239" t="s">
        <v>145</v>
      </c>
      <c r="C146" s="299">
        <v>2000</v>
      </c>
    </row>
    <row r="147" spans="1:3" s="199" customFormat="1" ht="18.75" x14ac:dyDescent="0.25">
      <c r="A147" s="231"/>
      <c r="B147" s="239" t="s">
        <v>124</v>
      </c>
      <c r="C147" s="299">
        <v>700</v>
      </c>
    </row>
    <row r="148" spans="1:3" s="199" customFormat="1" ht="18.75" x14ac:dyDescent="0.25">
      <c r="A148" s="231"/>
      <c r="B148" s="239" t="s">
        <v>125</v>
      </c>
      <c r="C148" s="299">
        <v>500</v>
      </c>
    </row>
    <row r="149" spans="1:3" s="199" customFormat="1" ht="18.75" x14ac:dyDescent="0.25">
      <c r="A149" s="231"/>
      <c r="B149" s="239" t="s">
        <v>126</v>
      </c>
      <c r="C149" s="299">
        <v>500</v>
      </c>
    </row>
    <row r="150" spans="1:3" s="199" customFormat="1" ht="18.75" x14ac:dyDescent="0.25">
      <c r="A150" s="257"/>
      <c r="B150" s="223" t="s">
        <v>61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31</v>
      </c>
      <c r="C151" s="294"/>
    </row>
    <row r="152" spans="1:3" s="199" customFormat="1" ht="37.5" x14ac:dyDescent="0.25">
      <c r="A152" s="210"/>
      <c r="B152" s="222" t="s">
        <v>516</v>
      </c>
      <c r="C152" s="295">
        <v>8900</v>
      </c>
    </row>
    <row r="153" spans="1:3" s="199" customFormat="1" ht="18.75" x14ac:dyDescent="0.25">
      <c r="A153" s="210"/>
      <c r="B153" s="222" t="s">
        <v>517</v>
      </c>
      <c r="C153" s="295">
        <v>500</v>
      </c>
    </row>
    <row r="154" spans="1:3" s="199" customFormat="1" ht="18.75" x14ac:dyDescent="0.25">
      <c r="A154" s="210"/>
      <c r="B154" s="222" t="s">
        <v>518</v>
      </c>
      <c r="C154" s="295">
        <v>600</v>
      </c>
    </row>
    <row r="155" spans="1:3" s="199" customFormat="1" ht="37.5" x14ac:dyDescent="0.25">
      <c r="A155" s="210"/>
      <c r="B155" s="222" t="s">
        <v>519</v>
      </c>
      <c r="C155" s="295">
        <v>480</v>
      </c>
    </row>
    <row r="156" spans="1:3" s="199" customFormat="1" ht="18.75" x14ac:dyDescent="0.25">
      <c r="A156" s="257"/>
      <c r="B156" s="223" t="s">
        <v>63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579</v>
      </c>
      <c r="C157" s="294"/>
    </row>
    <row r="158" spans="1:3" s="199" customFormat="1" ht="56.25" x14ac:dyDescent="0.25">
      <c r="A158" s="258"/>
      <c r="B158" s="239" t="s">
        <v>570</v>
      </c>
      <c r="C158" s="299">
        <v>280</v>
      </c>
    </row>
    <row r="159" spans="1:3" s="199" customFormat="1" ht="37.5" x14ac:dyDescent="0.25">
      <c r="A159" s="210"/>
      <c r="B159" s="222" t="s">
        <v>521</v>
      </c>
      <c r="C159" s="295">
        <v>5400</v>
      </c>
    </row>
    <row r="160" spans="1:3" s="199" customFormat="1" ht="37.5" customHeight="1" x14ac:dyDescent="0.25">
      <c r="A160" s="210"/>
      <c r="B160" s="222" t="s">
        <v>522</v>
      </c>
      <c r="C160" s="295">
        <v>2700</v>
      </c>
    </row>
    <row r="161" spans="1:3" s="199" customFormat="1" ht="37.5" x14ac:dyDescent="0.25">
      <c r="A161" s="210"/>
      <c r="B161" s="222" t="s">
        <v>523</v>
      </c>
      <c r="C161" s="295">
        <v>800</v>
      </c>
    </row>
    <row r="162" spans="1:3" s="199" customFormat="1" ht="56.25" x14ac:dyDescent="0.25">
      <c r="A162" s="210"/>
      <c r="B162" s="222" t="s">
        <v>16</v>
      </c>
      <c r="C162" s="295">
        <v>14000</v>
      </c>
    </row>
    <row r="163" spans="1:3" s="199" customFormat="1" ht="37.5" x14ac:dyDescent="0.25">
      <c r="A163" s="210"/>
      <c r="B163" s="222" t="s">
        <v>184</v>
      </c>
      <c r="C163" s="295">
        <v>2000</v>
      </c>
    </row>
    <row r="164" spans="1:3" s="199" customFormat="1" ht="18.75" x14ac:dyDescent="0.25">
      <c r="A164" s="257"/>
      <c r="B164" s="223" t="s">
        <v>63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36</v>
      </c>
      <c r="C165" s="294"/>
    </row>
    <row r="166" spans="1:3" s="199" customFormat="1" ht="37.5" x14ac:dyDescent="0.25">
      <c r="A166" s="258"/>
      <c r="B166" s="222" t="s">
        <v>185</v>
      </c>
      <c r="C166" s="295">
        <v>1848</v>
      </c>
    </row>
    <row r="167" spans="1:3" s="199" customFormat="1" ht="37.5" x14ac:dyDescent="0.25">
      <c r="A167" s="258"/>
      <c r="B167" s="222" t="s">
        <v>186</v>
      </c>
      <c r="C167" s="295">
        <v>3912</v>
      </c>
    </row>
    <row r="168" spans="1:3" s="199" customFormat="1" ht="37.5" x14ac:dyDescent="0.25">
      <c r="A168" s="258"/>
      <c r="B168" s="222" t="s">
        <v>187</v>
      </c>
      <c r="C168" s="295">
        <v>2495</v>
      </c>
    </row>
    <row r="169" spans="1:3" s="199" customFormat="1" ht="18.75" x14ac:dyDescent="0.25">
      <c r="A169" s="258"/>
      <c r="B169" s="222" t="s">
        <v>201</v>
      </c>
      <c r="C169" s="295">
        <v>1500</v>
      </c>
    </row>
    <row r="170" spans="1:3" s="199" customFormat="1" ht="18.75" x14ac:dyDescent="0.25">
      <c r="A170" s="257"/>
      <c r="B170" s="223" t="s">
        <v>61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38</v>
      </c>
      <c r="C171" s="297"/>
    </row>
    <row r="172" spans="1:3" s="199" customFormat="1" ht="37.5" x14ac:dyDescent="0.25">
      <c r="A172" s="210"/>
      <c r="B172" s="222" t="s">
        <v>202</v>
      </c>
      <c r="C172" s="295">
        <v>5000</v>
      </c>
    </row>
    <row r="173" spans="1:3" s="199" customFormat="1" ht="37.5" x14ac:dyDescent="0.25">
      <c r="A173" s="210"/>
      <c r="B173" s="222" t="s">
        <v>668</v>
      </c>
      <c r="C173" s="295">
        <v>1000</v>
      </c>
    </row>
    <row r="174" spans="1:3" s="199" customFormat="1" ht="17.25" customHeight="1" x14ac:dyDescent="0.25">
      <c r="A174" s="224"/>
      <c r="B174" s="222" t="s">
        <v>669</v>
      </c>
      <c r="C174" s="295">
        <v>3000</v>
      </c>
    </row>
    <row r="175" spans="1:3" s="199" customFormat="1" ht="18.75" x14ac:dyDescent="0.25">
      <c r="A175" s="224"/>
      <c r="B175" s="222" t="s">
        <v>670</v>
      </c>
      <c r="C175" s="295">
        <v>22000</v>
      </c>
    </row>
    <row r="176" spans="1:3" s="199" customFormat="1" ht="18.75" x14ac:dyDescent="0.25">
      <c r="A176" s="257"/>
      <c r="B176" s="223" t="s">
        <v>61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39</v>
      </c>
      <c r="C177" s="294"/>
    </row>
    <row r="178" spans="1:9" s="199" customFormat="1" ht="18.75" x14ac:dyDescent="0.25">
      <c r="A178" s="210"/>
      <c r="B178" s="222" t="s">
        <v>618</v>
      </c>
      <c r="C178" s="295">
        <v>8881</v>
      </c>
    </row>
    <row r="179" spans="1:9" s="199" customFormat="1" ht="37.5" x14ac:dyDescent="0.25">
      <c r="A179" s="210"/>
      <c r="B179" s="222" t="s">
        <v>671</v>
      </c>
      <c r="C179" s="295">
        <v>20000</v>
      </c>
    </row>
    <row r="180" spans="1:9" s="199" customFormat="1" ht="18.75" x14ac:dyDescent="0.25">
      <c r="A180" s="210"/>
      <c r="B180" s="222" t="s">
        <v>348</v>
      </c>
      <c r="C180" s="295">
        <v>12329</v>
      </c>
    </row>
    <row r="181" spans="1:9" s="199" customFormat="1" ht="37.5" x14ac:dyDescent="0.25">
      <c r="A181" s="210"/>
      <c r="B181" s="222" t="s">
        <v>349</v>
      </c>
      <c r="C181" s="295">
        <v>1255</v>
      </c>
    </row>
    <row r="182" spans="1:9" s="199" customFormat="1" ht="37.5" x14ac:dyDescent="0.25">
      <c r="A182" s="210"/>
      <c r="B182" s="222" t="s">
        <v>350</v>
      </c>
      <c r="C182" s="295">
        <v>4500</v>
      </c>
    </row>
    <row r="183" spans="1:9" s="199" customFormat="1" ht="18.75" x14ac:dyDescent="0.25">
      <c r="A183" s="210"/>
      <c r="B183" s="222" t="s">
        <v>351</v>
      </c>
      <c r="C183" s="295">
        <v>800</v>
      </c>
    </row>
    <row r="184" spans="1:9" s="199" customFormat="1" ht="18.75" x14ac:dyDescent="0.25">
      <c r="A184" s="210"/>
      <c r="B184" s="222" t="s">
        <v>352</v>
      </c>
      <c r="C184" s="295">
        <v>500</v>
      </c>
    </row>
    <row r="185" spans="1:9" s="199" customFormat="1" ht="18.75" x14ac:dyDescent="0.25">
      <c r="A185" s="210"/>
      <c r="B185" s="223" t="s">
        <v>61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40</v>
      </c>
      <c r="C186" s="297"/>
    </row>
    <row r="187" spans="1:9" s="199" customFormat="1" ht="18.75" x14ac:dyDescent="0.25">
      <c r="A187" s="210"/>
      <c r="B187" s="242" t="s">
        <v>353</v>
      </c>
      <c r="C187" s="295">
        <v>2000</v>
      </c>
    </row>
    <row r="188" spans="1:9" s="199" customFormat="1" ht="18.75" x14ac:dyDescent="0.25">
      <c r="A188" s="210"/>
      <c r="B188" s="223" t="s">
        <v>61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491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82" t="s">
        <v>356</v>
      </c>
      <c r="B197" s="482"/>
      <c r="C197" s="482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410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635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636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637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638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639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640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641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642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225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226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227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228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229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577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580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581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582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364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365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578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579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656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383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384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385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386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387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388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389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397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398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378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575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468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469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470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471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472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473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510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474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475</v>
      </c>
      <c r="C294" s="304">
        <v>1200</v>
      </c>
    </row>
    <row r="295" spans="1:129" s="199" customFormat="1" ht="18.75" hidden="1" outlineLevel="1" x14ac:dyDescent="0.25">
      <c r="A295" s="210"/>
      <c r="B295" s="227" t="s">
        <v>476</v>
      </c>
      <c r="C295" s="304">
        <v>100</v>
      </c>
    </row>
    <row r="296" spans="1:129" s="199" customFormat="1" ht="18.75" hidden="1" outlineLevel="1" x14ac:dyDescent="0.25">
      <c r="A296" s="210"/>
      <c r="B296" s="227" t="s">
        <v>477</v>
      </c>
      <c r="C296" s="304">
        <v>4900</v>
      </c>
    </row>
    <row r="297" spans="1:129" s="199" customFormat="1" ht="18.75" hidden="1" outlineLevel="1" x14ac:dyDescent="0.25">
      <c r="A297" s="210"/>
      <c r="B297" s="227" t="s">
        <v>478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479</v>
      </c>
      <c r="C298" s="304">
        <v>1700</v>
      </c>
    </row>
    <row r="299" spans="1:129" s="199" customFormat="1" ht="37.5" hidden="1" outlineLevel="1" x14ac:dyDescent="0.25">
      <c r="A299" s="210"/>
      <c r="B299" s="227" t="s">
        <v>480</v>
      </c>
      <c r="C299" s="304">
        <v>1400</v>
      </c>
    </row>
    <row r="300" spans="1:129" s="199" customFormat="1" ht="18.75" hidden="1" outlineLevel="1" x14ac:dyDescent="0.25">
      <c r="A300" s="257"/>
      <c r="B300" s="225" t="s">
        <v>63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38</v>
      </c>
      <c r="C301" s="310"/>
    </row>
    <row r="302" spans="1:129" s="199" customFormat="1" ht="18.75" hidden="1" outlineLevel="1" x14ac:dyDescent="0.25">
      <c r="A302" s="210"/>
      <c r="B302" s="227" t="s">
        <v>481</v>
      </c>
      <c r="C302" s="304">
        <v>10000</v>
      </c>
    </row>
    <row r="303" spans="1:129" s="200" customFormat="1" ht="18.75" hidden="1" outlineLevel="1" x14ac:dyDescent="0.25">
      <c r="A303" s="210"/>
      <c r="B303" s="227" t="s">
        <v>482</v>
      </c>
      <c r="C303" s="304">
        <v>1800</v>
      </c>
    </row>
    <row r="304" spans="1:129" s="200" customFormat="1" ht="18.75" hidden="1" outlineLevel="1" x14ac:dyDescent="0.25">
      <c r="A304" s="210"/>
      <c r="B304" s="227" t="s">
        <v>377</v>
      </c>
      <c r="C304" s="304">
        <v>1300</v>
      </c>
    </row>
    <row r="305" spans="1:3" s="200" customFormat="1" ht="18.75" hidden="1" outlineLevel="1" x14ac:dyDescent="0.25">
      <c r="A305" s="210"/>
      <c r="B305" s="227" t="s">
        <v>565</v>
      </c>
      <c r="C305" s="304">
        <v>11000</v>
      </c>
    </row>
    <row r="306" spans="1:3" s="200" customFormat="1" ht="18.75" hidden="1" outlineLevel="1" x14ac:dyDescent="0.25">
      <c r="A306" s="210"/>
      <c r="B306" s="227" t="s">
        <v>72</v>
      </c>
      <c r="C306" s="304">
        <v>1500</v>
      </c>
    </row>
    <row r="307" spans="1:3" s="200" customFormat="1" ht="18.75" hidden="1" outlineLevel="1" x14ac:dyDescent="0.25">
      <c r="A307" s="257"/>
      <c r="B307" s="225" t="s">
        <v>63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39</v>
      </c>
      <c r="C308" s="311"/>
    </row>
    <row r="309" spans="1:3" s="200" customFormat="1" ht="37.5" hidden="1" outlineLevel="1" x14ac:dyDescent="0.25">
      <c r="A309" s="258"/>
      <c r="B309" s="227" t="s">
        <v>73</v>
      </c>
      <c r="C309" s="307">
        <v>13500</v>
      </c>
    </row>
    <row r="310" spans="1:3" s="200" customFormat="1" ht="18.75" hidden="1" outlineLevel="1" x14ac:dyDescent="0.25">
      <c r="A310" s="258"/>
      <c r="B310" s="227" t="s">
        <v>74</v>
      </c>
      <c r="C310" s="307">
        <v>12000</v>
      </c>
    </row>
    <row r="311" spans="1:3" s="200" customFormat="1" ht="37.5" hidden="1" outlineLevel="1" x14ac:dyDescent="0.25">
      <c r="A311" s="258"/>
      <c r="B311" s="227" t="s">
        <v>75</v>
      </c>
      <c r="C311" s="307">
        <v>17000</v>
      </c>
    </row>
    <row r="312" spans="1:3" s="200" customFormat="1" ht="18.75" hidden="1" outlineLevel="1" x14ac:dyDescent="0.25">
      <c r="A312" s="258"/>
      <c r="B312" s="227" t="s">
        <v>76</v>
      </c>
      <c r="C312" s="307">
        <v>2643</v>
      </c>
    </row>
    <row r="313" spans="1:3" s="200" customFormat="1" ht="18.75" hidden="1" outlineLevel="1" x14ac:dyDescent="0.25">
      <c r="A313" s="257"/>
      <c r="B313" s="227" t="s">
        <v>77</v>
      </c>
      <c r="C313" s="304">
        <v>1500</v>
      </c>
    </row>
    <row r="314" spans="1:3" s="200" customFormat="1" ht="18.75" hidden="1" outlineLevel="1" x14ac:dyDescent="0.25">
      <c r="A314" s="257"/>
      <c r="B314" s="230" t="s">
        <v>63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40</v>
      </c>
      <c r="C315" s="306"/>
    </row>
    <row r="316" spans="1:3" s="200" customFormat="1" ht="18.75" hidden="1" outlineLevel="1" x14ac:dyDescent="0.25">
      <c r="A316" s="210"/>
      <c r="B316" s="227" t="s">
        <v>78</v>
      </c>
      <c r="C316" s="304">
        <v>2000</v>
      </c>
    </row>
    <row r="317" spans="1:3" s="200" customFormat="1" ht="18.75" hidden="1" outlineLevel="1" x14ac:dyDescent="0.25">
      <c r="A317" s="210"/>
      <c r="B317" s="227" t="s">
        <v>79</v>
      </c>
      <c r="C317" s="304">
        <v>1500</v>
      </c>
    </row>
    <row r="318" spans="1:3" s="200" customFormat="1" ht="37.5" hidden="1" outlineLevel="1" x14ac:dyDescent="0.25">
      <c r="A318" s="210"/>
      <c r="B318" s="227" t="s">
        <v>248</v>
      </c>
      <c r="C318" s="304">
        <v>6000</v>
      </c>
    </row>
    <row r="319" spans="1:3" s="200" customFormat="1" ht="18.75" hidden="1" outlineLevel="1" x14ac:dyDescent="0.25">
      <c r="A319" s="210"/>
      <c r="B319" s="227" t="s">
        <v>249</v>
      </c>
      <c r="C319" s="304">
        <v>400</v>
      </c>
    </row>
    <row r="320" spans="1:3" s="200" customFormat="1" ht="18.75" hidden="1" outlineLevel="1" x14ac:dyDescent="0.25">
      <c r="A320" s="210"/>
      <c r="B320" s="227" t="s">
        <v>250</v>
      </c>
      <c r="C320" s="304">
        <v>300</v>
      </c>
    </row>
    <row r="321" spans="1:3" s="200" customFormat="1" ht="18.75" hidden="1" outlineLevel="1" x14ac:dyDescent="0.25">
      <c r="A321" s="210"/>
      <c r="B321" s="227" t="s">
        <v>251</v>
      </c>
      <c r="C321" s="304">
        <v>4500</v>
      </c>
    </row>
    <row r="322" spans="1:3" s="200" customFormat="1" ht="18.75" hidden="1" outlineLevel="1" x14ac:dyDescent="0.25">
      <c r="A322" s="210"/>
      <c r="B322" s="227" t="s">
        <v>252</v>
      </c>
      <c r="C322" s="304">
        <v>400</v>
      </c>
    </row>
    <row r="323" spans="1:3" s="200" customFormat="1" ht="18.75" hidden="1" outlineLevel="1" x14ac:dyDescent="0.25">
      <c r="A323" s="210"/>
      <c r="B323" s="227" t="s">
        <v>253</v>
      </c>
      <c r="C323" s="304">
        <v>6000</v>
      </c>
    </row>
    <row r="324" spans="1:3" s="200" customFormat="1" ht="18.75" hidden="1" outlineLevel="1" x14ac:dyDescent="0.25">
      <c r="A324" s="210"/>
      <c r="B324" s="227" t="s">
        <v>254</v>
      </c>
      <c r="C324" s="304">
        <v>900</v>
      </c>
    </row>
    <row r="325" spans="1:3" s="200" customFormat="1" ht="18.75" hidden="1" outlineLevel="1" x14ac:dyDescent="0.25">
      <c r="A325" s="210"/>
      <c r="B325" s="227" t="s">
        <v>665</v>
      </c>
      <c r="C325" s="304">
        <v>300</v>
      </c>
    </row>
    <row r="326" spans="1:3" s="200" customFormat="1" ht="18.75" hidden="1" outlineLevel="1" x14ac:dyDescent="0.25">
      <c r="A326" s="210"/>
      <c r="B326" s="227" t="s">
        <v>230</v>
      </c>
      <c r="C326" s="304">
        <v>350</v>
      </c>
    </row>
    <row r="327" spans="1:3" s="200" customFormat="1" ht="37.5" hidden="1" outlineLevel="1" x14ac:dyDescent="0.25">
      <c r="A327" s="210"/>
      <c r="B327" s="227" t="s">
        <v>231</v>
      </c>
      <c r="C327" s="304">
        <v>600</v>
      </c>
    </row>
    <row r="328" spans="1:3" s="200" customFormat="1" ht="18.75" hidden="1" outlineLevel="1" x14ac:dyDescent="0.25">
      <c r="A328" s="210"/>
      <c r="B328" s="227" t="s">
        <v>232</v>
      </c>
      <c r="C328" s="304">
        <v>4000</v>
      </c>
    </row>
    <row r="329" spans="1:3" s="200" customFormat="1" ht="37.5" hidden="1" outlineLevel="1" x14ac:dyDescent="0.25">
      <c r="A329" s="210"/>
      <c r="B329" s="227" t="s">
        <v>233</v>
      </c>
      <c r="C329" s="304">
        <v>500</v>
      </c>
    </row>
    <row r="330" spans="1:3" s="200" customFormat="1" ht="37.5" hidden="1" outlineLevel="1" x14ac:dyDescent="0.25">
      <c r="A330" s="210"/>
      <c r="B330" s="227" t="s">
        <v>392</v>
      </c>
      <c r="C330" s="304">
        <v>8000</v>
      </c>
    </row>
    <row r="331" spans="1:3" s="200" customFormat="1" ht="18.75" hidden="1" outlineLevel="1" x14ac:dyDescent="0.25">
      <c r="A331" s="257"/>
      <c r="B331" s="225" t="s">
        <v>63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393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83" t="s">
        <v>492</v>
      </c>
      <c r="B333" s="483"/>
      <c r="C333" s="483"/>
    </row>
    <row r="334" spans="1:3" s="200" customFormat="1" ht="18.75" x14ac:dyDescent="0.25">
      <c r="A334" s="256">
        <v>1</v>
      </c>
      <c r="B334" s="256" t="s">
        <v>53</v>
      </c>
      <c r="C334" s="303"/>
    </row>
    <row r="335" spans="1:3" s="200" customFormat="1" ht="18.75" x14ac:dyDescent="0.25">
      <c r="A335" s="231"/>
      <c r="B335" s="242" t="s">
        <v>395</v>
      </c>
      <c r="C335" s="299">
        <v>7000</v>
      </c>
    </row>
    <row r="336" spans="1:3" s="200" customFormat="1" ht="18.75" x14ac:dyDescent="0.25">
      <c r="A336" s="231"/>
      <c r="B336" s="265" t="s">
        <v>63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54</v>
      </c>
      <c r="C337" s="306"/>
    </row>
    <row r="338" spans="1:3" s="200" customFormat="1" ht="18.75" x14ac:dyDescent="0.25">
      <c r="A338" s="258"/>
      <c r="B338" s="242" t="s">
        <v>396</v>
      </c>
      <c r="C338" s="299">
        <v>4100</v>
      </c>
    </row>
    <row r="339" spans="1:3" s="200" customFormat="1" ht="18.75" x14ac:dyDescent="0.25">
      <c r="A339" s="258"/>
      <c r="B339" s="242" t="s">
        <v>635</v>
      </c>
      <c r="C339" s="299">
        <v>700</v>
      </c>
    </row>
    <row r="340" spans="1:3" s="200" customFormat="1" ht="18.75" x14ac:dyDescent="0.25">
      <c r="A340" s="258"/>
      <c r="B340" s="242" t="s">
        <v>636</v>
      </c>
      <c r="C340" s="299">
        <v>700</v>
      </c>
    </row>
    <row r="341" spans="1:3" s="200" customFormat="1" ht="20.25" customHeight="1" x14ac:dyDescent="0.25">
      <c r="A341" s="258"/>
      <c r="B341" s="242" t="s">
        <v>637</v>
      </c>
      <c r="C341" s="299">
        <v>4000</v>
      </c>
    </row>
    <row r="342" spans="1:3" s="200" customFormat="1" ht="37.5" x14ac:dyDescent="0.25">
      <c r="A342" s="258"/>
      <c r="B342" s="242" t="s">
        <v>638</v>
      </c>
      <c r="C342" s="299">
        <v>2500</v>
      </c>
    </row>
    <row r="343" spans="1:3" s="200" customFormat="1" ht="18.75" x14ac:dyDescent="0.25">
      <c r="A343" s="258"/>
      <c r="B343" s="223" t="s">
        <v>63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639</v>
      </c>
      <c r="C344" s="297"/>
    </row>
    <row r="345" spans="1:3" s="200" customFormat="1" ht="56.25" x14ac:dyDescent="0.25">
      <c r="A345" s="258"/>
      <c r="B345" s="242" t="s">
        <v>467</v>
      </c>
      <c r="C345" s="299">
        <v>500</v>
      </c>
    </row>
    <row r="346" spans="1:3" s="200" customFormat="1" ht="37.5" x14ac:dyDescent="0.25">
      <c r="A346" s="258"/>
      <c r="B346" s="242" t="s">
        <v>622</v>
      </c>
      <c r="C346" s="299">
        <v>5000</v>
      </c>
    </row>
    <row r="347" spans="1:3" s="200" customFormat="1" ht="18.75" x14ac:dyDescent="0.25">
      <c r="A347" s="257"/>
      <c r="B347" s="223" t="s">
        <v>63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57</v>
      </c>
      <c r="C348" s="303"/>
    </row>
    <row r="349" spans="1:3" s="200" customFormat="1" ht="18.75" x14ac:dyDescent="0.25">
      <c r="A349" s="257"/>
      <c r="B349" s="242" t="s">
        <v>623</v>
      </c>
      <c r="C349" s="295">
        <v>1500</v>
      </c>
    </row>
    <row r="350" spans="1:3" s="200" customFormat="1" ht="37.5" x14ac:dyDescent="0.25">
      <c r="A350" s="257"/>
      <c r="B350" s="242" t="s">
        <v>624</v>
      </c>
      <c r="C350" s="295">
        <v>15000</v>
      </c>
    </row>
    <row r="351" spans="1:3" s="200" customFormat="1" ht="56.25" x14ac:dyDescent="0.25">
      <c r="A351" s="257"/>
      <c r="B351" s="242" t="s">
        <v>332</v>
      </c>
      <c r="C351" s="295">
        <v>500</v>
      </c>
    </row>
    <row r="352" spans="1:3" s="200" customFormat="1" ht="37.5" x14ac:dyDescent="0.25">
      <c r="A352" s="257"/>
      <c r="B352" s="242" t="s">
        <v>503</v>
      </c>
      <c r="C352" s="295">
        <v>16000</v>
      </c>
    </row>
    <row r="353" spans="1:3" s="200" customFormat="1" ht="56.25" x14ac:dyDescent="0.25">
      <c r="A353" s="257"/>
      <c r="B353" s="242" t="s">
        <v>504</v>
      </c>
      <c r="C353" s="295">
        <v>2500</v>
      </c>
    </row>
    <row r="354" spans="1:3" s="200" customFormat="1" ht="18.75" x14ac:dyDescent="0.25">
      <c r="A354" s="257"/>
      <c r="B354" s="223" t="s">
        <v>63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24</v>
      </c>
      <c r="C355" s="297"/>
    </row>
    <row r="356" spans="1:3" s="200" customFormat="1" ht="37.5" x14ac:dyDescent="0.25">
      <c r="A356" s="210"/>
      <c r="B356" s="242" t="s">
        <v>505</v>
      </c>
      <c r="C356" s="295">
        <v>16000</v>
      </c>
    </row>
    <row r="357" spans="1:3" s="200" customFormat="1" ht="56.25" x14ac:dyDescent="0.25">
      <c r="A357" s="210"/>
      <c r="B357" s="242" t="s">
        <v>506</v>
      </c>
      <c r="C357" s="295">
        <v>1800</v>
      </c>
    </row>
    <row r="358" spans="1:3" s="200" customFormat="1" ht="18.75" x14ac:dyDescent="0.25">
      <c r="A358" s="257"/>
      <c r="B358" s="223" t="s">
        <v>63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577</v>
      </c>
      <c r="C359" s="294"/>
    </row>
    <row r="360" spans="1:3" s="200" customFormat="1" ht="56.25" x14ac:dyDescent="0.25">
      <c r="A360" s="257"/>
      <c r="B360" s="242" t="s">
        <v>507</v>
      </c>
      <c r="C360" s="295">
        <v>1500</v>
      </c>
    </row>
    <row r="361" spans="1:3" s="200" customFormat="1" ht="37.5" x14ac:dyDescent="0.25">
      <c r="A361" s="257"/>
      <c r="B361" s="242" t="s">
        <v>508</v>
      </c>
      <c r="C361" s="295">
        <v>19000</v>
      </c>
    </row>
    <row r="362" spans="1:3" s="200" customFormat="1" ht="37.5" x14ac:dyDescent="0.25">
      <c r="A362" s="257"/>
      <c r="B362" s="242" t="s">
        <v>509</v>
      </c>
      <c r="C362" s="295">
        <v>500</v>
      </c>
    </row>
    <row r="363" spans="1:3" s="200" customFormat="1" ht="37.5" x14ac:dyDescent="0.25">
      <c r="A363" s="257"/>
      <c r="B363" s="242" t="s">
        <v>448</v>
      </c>
      <c r="C363" s="295">
        <v>2000</v>
      </c>
    </row>
    <row r="364" spans="1:3" s="200" customFormat="1" ht="37.5" x14ac:dyDescent="0.25">
      <c r="A364" s="257"/>
      <c r="B364" s="242" t="s">
        <v>449</v>
      </c>
      <c r="C364" s="295">
        <v>1000</v>
      </c>
    </row>
    <row r="365" spans="1:3" s="200" customFormat="1" ht="18.75" x14ac:dyDescent="0.25">
      <c r="A365" s="257"/>
      <c r="B365" s="223" t="s">
        <v>63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31</v>
      </c>
      <c r="C366" s="306"/>
    </row>
    <row r="367" spans="1:3" s="200" customFormat="1" ht="18.75" x14ac:dyDescent="0.25">
      <c r="A367" s="210"/>
      <c r="B367" s="242" t="s">
        <v>450</v>
      </c>
      <c r="C367" s="295">
        <v>2500</v>
      </c>
    </row>
    <row r="368" spans="1:3" s="200" customFormat="1" ht="18.75" x14ac:dyDescent="0.25">
      <c r="A368" s="210"/>
      <c r="B368" s="242" t="s">
        <v>451</v>
      </c>
      <c r="C368" s="295">
        <v>400</v>
      </c>
    </row>
    <row r="369" spans="1:3" s="200" customFormat="1" ht="18.75" x14ac:dyDescent="0.25">
      <c r="A369" s="257"/>
      <c r="B369" s="223" t="s">
        <v>63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129</v>
      </c>
      <c r="C370" s="306"/>
    </row>
    <row r="371" spans="1:3" s="200" customFormat="1" ht="18.75" x14ac:dyDescent="0.25">
      <c r="A371" s="210"/>
      <c r="B371" s="242" t="s">
        <v>452</v>
      </c>
      <c r="C371" s="295">
        <v>200</v>
      </c>
    </row>
    <row r="372" spans="1:3" s="200" customFormat="1" ht="37.5" x14ac:dyDescent="0.25">
      <c r="A372" s="210"/>
      <c r="B372" s="242" t="s">
        <v>453</v>
      </c>
      <c r="C372" s="295">
        <v>3000</v>
      </c>
    </row>
    <row r="373" spans="1:3" s="200" customFormat="1" ht="18.75" x14ac:dyDescent="0.25">
      <c r="A373" s="210"/>
      <c r="B373" s="242" t="s">
        <v>454</v>
      </c>
      <c r="C373" s="295">
        <v>500</v>
      </c>
    </row>
    <row r="374" spans="1:3" s="200" customFormat="1" ht="18.75" x14ac:dyDescent="0.25">
      <c r="A374" s="257"/>
      <c r="B374" s="223" t="s">
        <v>63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33</v>
      </c>
      <c r="C375" s="297"/>
    </row>
    <row r="376" spans="1:3" s="200" customFormat="1" ht="37.5" x14ac:dyDescent="0.25">
      <c r="A376" s="210"/>
      <c r="B376" s="242" t="s">
        <v>455</v>
      </c>
      <c r="C376" s="295">
        <v>16000</v>
      </c>
    </row>
    <row r="377" spans="1:3" s="200" customFormat="1" ht="18.75" x14ac:dyDescent="0.25">
      <c r="A377" s="257"/>
      <c r="B377" s="223" t="s">
        <v>63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578</v>
      </c>
      <c r="C378" s="297"/>
    </row>
    <row r="379" spans="1:3" s="200" customFormat="1" ht="37.5" x14ac:dyDescent="0.25">
      <c r="A379" s="210"/>
      <c r="B379" s="242" t="s">
        <v>446</v>
      </c>
      <c r="C379" s="295">
        <v>450</v>
      </c>
    </row>
    <row r="380" spans="1:3" s="200" customFormat="1" ht="37.5" x14ac:dyDescent="0.25">
      <c r="A380" s="210"/>
      <c r="B380" s="242" t="s">
        <v>447</v>
      </c>
      <c r="C380" s="295">
        <v>900</v>
      </c>
    </row>
    <row r="381" spans="1:3" s="200" customFormat="1" ht="37.5" x14ac:dyDescent="0.25">
      <c r="A381" s="210"/>
      <c r="B381" s="242" t="s">
        <v>91</v>
      </c>
      <c r="C381" s="295">
        <v>14000</v>
      </c>
    </row>
    <row r="382" spans="1:3" s="200" customFormat="1" ht="18.75" x14ac:dyDescent="0.25">
      <c r="A382" s="257"/>
      <c r="B382" s="223" t="s">
        <v>63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579</v>
      </c>
      <c r="C383" s="306"/>
    </row>
    <row r="384" spans="1:3" s="200" customFormat="1" ht="37.5" x14ac:dyDescent="0.25">
      <c r="A384" s="210"/>
      <c r="B384" s="242" t="s">
        <v>92</v>
      </c>
      <c r="C384" s="295">
        <v>10000</v>
      </c>
    </row>
    <row r="385" spans="1:3" s="200" customFormat="1" ht="37.5" x14ac:dyDescent="0.25">
      <c r="A385" s="210"/>
      <c r="B385" s="242" t="s">
        <v>93</v>
      </c>
      <c r="C385" s="295">
        <v>1500</v>
      </c>
    </row>
    <row r="386" spans="1:3" s="200" customFormat="1" ht="37.5" x14ac:dyDescent="0.25">
      <c r="A386" s="210"/>
      <c r="B386" s="242" t="s">
        <v>94</v>
      </c>
      <c r="C386" s="295">
        <v>12000</v>
      </c>
    </row>
    <row r="387" spans="1:3" s="200" customFormat="1" ht="37.5" x14ac:dyDescent="0.25">
      <c r="A387" s="210"/>
      <c r="B387" s="242" t="s">
        <v>95</v>
      </c>
      <c r="C387" s="295">
        <v>1800</v>
      </c>
    </row>
    <row r="388" spans="1:3" s="200" customFormat="1" ht="18.75" x14ac:dyDescent="0.25">
      <c r="A388" s="257"/>
      <c r="B388" s="223" t="s">
        <v>63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510</v>
      </c>
      <c r="C389" s="303"/>
    </row>
    <row r="390" spans="1:3" s="200" customFormat="1" ht="18.75" x14ac:dyDescent="0.25">
      <c r="A390" s="210"/>
      <c r="B390" s="242" t="s">
        <v>96</v>
      </c>
      <c r="C390" s="295">
        <v>1445</v>
      </c>
    </row>
    <row r="391" spans="1:3" s="200" customFormat="1" ht="18.75" x14ac:dyDescent="0.25">
      <c r="A391" s="257"/>
      <c r="B391" s="223" t="s">
        <v>63</v>
      </c>
      <c r="C391" s="305">
        <f>SUM(C390:C390)</f>
        <v>1445</v>
      </c>
    </row>
    <row r="392" spans="1:3" s="200" customFormat="1" ht="18.75" x14ac:dyDescent="0.25">
      <c r="A392" s="236"/>
      <c r="B392" s="236" t="s">
        <v>38</v>
      </c>
      <c r="C392" s="310"/>
    </row>
    <row r="393" spans="1:3" s="200" customFormat="1" ht="37.5" x14ac:dyDescent="0.25">
      <c r="A393" s="210"/>
      <c r="B393" s="242" t="s">
        <v>97</v>
      </c>
      <c r="C393" s="295">
        <v>10000</v>
      </c>
    </row>
    <row r="394" spans="1:3" s="200" customFormat="1" ht="18.75" x14ac:dyDescent="0.25">
      <c r="A394" s="257"/>
      <c r="B394" s="223" t="s">
        <v>63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39</v>
      </c>
      <c r="C395" s="311"/>
    </row>
    <row r="396" spans="1:3" s="200" customFormat="1" ht="37.5" x14ac:dyDescent="0.25">
      <c r="A396" s="257"/>
      <c r="B396" s="242" t="s">
        <v>552</v>
      </c>
      <c r="C396" s="295">
        <v>1000</v>
      </c>
    </row>
    <row r="397" spans="1:3" s="200" customFormat="1" ht="18.75" x14ac:dyDescent="0.25">
      <c r="A397" s="257"/>
      <c r="B397" s="246" t="s">
        <v>63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40</v>
      </c>
      <c r="C398" s="306"/>
    </row>
    <row r="399" spans="1:3" s="200" customFormat="1" ht="18.75" x14ac:dyDescent="0.25">
      <c r="A399" s="210"/>
      <c r="B399" s="242" t="s">
        <v>419</v>
      </c>
      <c r="C399" s="295">
        <v>300</v>
      </c>
    </row>
    <row r="400" spans="1:3" s="200" customFormat="1" ht="18.75" x14ac:dyDescent="0.25">
      <c r="A400" s="210"/>
      <c r="B400" s="242" t="s">
        <v>420</v>
      </c>
      <c r="C400" s="295">
        <v>5500</v>
      </c>
    </row>
    <row r="401" spans="1:3" s="200" customFormat="1" ht="18.75" x14ac:dyDescent="0.25">
      <c r="A401" s="210"/>
      <c r="B401" s="242" t="s">
        <v>421</v>
      </c>
      <c r="C401" s="295">
        <v>1800</v>
      </c>
    </row>
    <row r="402" spans="1:3" s="200" customFormat="1" ht="18.75" x14ac:dyDescent="0.25">
      <c r="A402" s="257"/>
      <c r="B402" s="223" t="s">
        <v>63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511</v>
      </c>
      <c r="C403" s="306"/>
    </row>
    <row r="404" spans="1:3" s="200" customFormat="1" ht="18.75" x14ac:dyDescent="0.25">
      <c r="A404" s="210"/>
      <c r="B404" s="242" t="s">
        <v>422</v>
      </c>
      <c r="C404" s="295">
        <v>60</v>
      </c>
    </row>
    <row r="405" spans="1:3" s="200" customFormat="1" ht="18.75" x14ac:dyDescent="0.25">
      <c r="A405" s="210"/>
      <c r="B405" s="242" t="s">
        <v>423</v>
      </c>
      <c r="C405" s="295">
        <v>150</v>
      </c>
    </row>
    <row r="406" spans="1:3" s="200" customFormat="1" ht="18.75" customHeight="1" x14ac:dyDescent="0.25">
      <c r="A406" s="257"/>
      <c r="B406" s="223" t="s">
        <v>63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554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84" t="s">
        <v>555</v>
      </c>
      <c r="B408" s="484"/>
      <c r="C408" s="484"/>
    </row>
    <row r="409" spans="1:3" s="200" customFormat="1" ht="18.75" x14ac:dyDescent="0.25">
      <c r="A409" s="256">
        <v>1</v>
      </c>
      <c r="B409" s="221" t="s">
        <v>31</v>
      </c>
      <c r="C409" s="294"/>
    </row>
    <row r="410" spans="1:3" s="200" customFormat="1" ht="18.75" x14ac:dyDescent="0.25">
      <c r="A410" s="210"/>
      <c r="B410" s="222" t="s">
        <v>484</v>
      </c>
      <c r="C410" s="295">
        <v>10900</v>
      </c>
    </row>
    <row r="411" spans="1:3" s="200" customFormat="1" ht="18.75" x14ac:dyDescent="0.25">
      <c r="A411" s="210"/>
      <c r="B411" s="222" t="s">
        <v>485</v>
      </c>
      <c r="C411" s="295">
        <v>500</v>
      </c>
    </row>
    <row r="412" spans="1:3" s="200" customFormat="1" ht="18.75" x14ac:dyDescent="0.25">
      <c r="A412" s="257"/>
      <c r="B412" s="223" t="s">
        <v>486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511</v>
      </c>
      <c r="C413" s="312"/>
    </row>
    <row r="414" spans="1:3" s="200" customFormat="1" ht="37.5" x14ac:dyDescent="0.25">
      <c r="A414" s="257"/>
      <c r="B414" s="222" t="s">
        <v>487</v>
      </c>
      <c r="C414" s="295">
        <v>16000</v>
      </c>
    </row>
    <row r="415" spans="1:3" s="200" customFormat="1" ht="18.75" x14ac:dyDescent="0.25">
      <c r="A415" s="257"/>
      <c r="B415" s="223" t="s">
        <v>63</v>
      </c>
      <c r="C415" s="296">
        <f>SUM(C414)</f>
        <v>16000</v>
      </c>
    </row>
    <row r="416" spans="1:3" s="200" customFormat="1" ht="18.75" x14ac:dyDescent="0.25">
      <c r="A416" s="257"/>
      <c r="B416" s="225" t="s">
        <v>556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494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497</v>
      </c>
    </row>
    <row r="2" spans="1:52" s="250" customFormat="1" ht="37.5" customHeight="1" x14ac:dyDescent="0.3">
      <c r="A2" s="248"/>
      <c r="B2" s="485" t="s">
        <v>534</v>
      </c>
      <c r="C2" s="490"/>
    </row>
    <row r="3" spans="1:52" s="205" customFormat="1" ht="30.75" customHeight="1" x14ac:dyDescent="0.2">
      <c r="A3" s="209"/>
      <c r="B3" s="247" t="s">
        <v>43</v>
      </c>
      <c r="C3" s="253" t="s">
        <v>489</v>
      </c>
    </row>
    <row r="4" spans="1:52" s="203" customFormat="1" x14ac:dyDescent="0.3">
      <c r="A4" s="491" t="s">
        <v>496</v>
      </c>
      <c r="B4" s="491"/>
      <c r="C4" s="49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466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60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15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651</v>
      </c>
      <c r="C8" s="276">
        <v>760</v>
      </c>
      <c r="E8" s="201"/>
    </row>
    <row r="9" spans="1:52" s="200" customFormat="1" ht="21" customHeight="1" x14ac:dyDescent="0.3">
      <c r="A9" s="213"/>
      <c r="B9" s="222" t="s">
        <v>652</v>
      </c>
      <c r="C9" s="276">
        <v>760</v>
      </c>
      <c r="E9" s="201"/>
    </row>
    <row r="10" spans="1:52" s="199" customFormat="1" x14ac:dyDescent="0.3">
      <c r="A10" s="214"/>
      <c r="B10" s="223" t="s">
        <v>61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62</v>
      </c>
      <c r="C11" s="277"/>
      <c r="E11" s="238"/>
    </row>
    <row r="12" spans="1:52" s="200" customFormat="1" ht="41.25" customHeight="1" x14ac:dyDescent="0.3">
      <c r="A12" s="212"/>
      <c r="B12" s="222" t="s">
        <v>653</v>
      </c>
      <c r="C12" s="276">
        <v>3122</v>
      </c>
    </row>
    <row r="13" spans="1:52" s="200" customFormat="1" ht="36.75" customHeight="1" x14ac:dyDescent="0.3">
      <c r="A13" s="212"/>
      <c r="B13" s="222" t="s">
        <v>654</v>
      </c>
      <c r="C13" s="276">
        <v>1950</v>
      </c>
    </row>
    <row r="14" spans="1:52" s="200" customFormat="1" ht="21" customHeight="1" x14ac:dyDescent="0.3">
      <c r="A14" s="212"/>
      <c r="B14" s="222" t="s">
        <v>655</v>
      </c>
      <c r="C14" s="276">
        <v>3000</v>
      </c>
    </row>
    <row r="15" spans="1:52" s="199" customFormat="1" x14ac:dyDescent="0.3">
      <c r="A15" s="214"/>
      <c r="B15" s="223" t="s">
        <v>63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64</v>
      </c>
      <c r="C16" s="277"/>
    </row>
    <row r="17" spans="1:3" s="200" customFormat="1" ht="23.25" customHeight="1" x14ac:dyDescent="0.3">
      <c r="A17" s="212"/>
      <c r="B17" s="222" t="s">
        <v>380</v>
      </c>
      <c r="C17" s="276">
        <v>14900</v>
      </c>
    </row>
    <row r="18" spans="1:3" s="200" customFormat="1" ht="21" customHeight="1" x14ac:dyDescent="0.3">
      <c r="A18" s="212"/>
      <c r="B18" s="222" t="s">
        <v>379</v>
      </c>
      <c r="C18" s="276">
        <v>3400</v>
      </c>
    </row>
    <row r="19" spans="1:3" s="199" customFormat="1" x14ac:dyDescent="0.3">
      <c r="A19" s="214"/>
      <c r="B19" s="223" t="s">
        <v>63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65</v>
      </c>
      <c r="C20" s="277"/>
    </row>
    <row r="21" spans="1:3" s="200" customFormat="1" ht="20.25" customHeight="1" x14ac:dyDescent="0.3">
      <c r="A21" s="212"/>
      <c r="B21" s="222" t="s">
        <v>382</v>
      </c>
      <c r="C21" s="276">
        <v>3800</v>
      </c>
    </row>
    <row r="22" spans="1:3" s="200" customFormat="1" ht="21" customHeight="1" x14ac:dyDescent="0.3">
      <c r="A22" s="212"/>
      <c r="B22" s="222" t="s">
        <v>381</v>
      </c>
      <c r="C22" s="276">
        <v>3800</v>
      </c>
    </row>
    <row r="23" spans="1:3" s="199" customFormat="1" x14ac:dyDescent="0.3">
      <c r="A23" s="214"/>
      <c r="B23" s="223" t="s">
        <v>63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66</v>
      </c>
      <c r="C24" s="277"/>
    </row>
    <row r="25" spans="1:3" s="200" customFormat="1" ht="37.5" x14ac:dyDescent="0.3">
      <c r="A25" s="212"/>
      <c r="B25" s="222" t="s">
        <v>404</v>
      </c>
      <c r="C25" s="276">
        <v>600</v>
      </c>
    </row>
    <row r="26" spans="1:3" s="200" customFormat="1" ht="17.25" customHeight="1" x14ac:dyDescent="0.3">
      <c r="A26" s="213"/>
      <c r="B26" s="222" t="s">
        <v>403</v>
      </c>
      <c r="C26" s="276">
        <v>1800</v>
      </c>
    </row>
    <row r="27" spans="1:3" s="200" customFormat="1" ht="23.25" customHeight="1" x14ac:dyDescent="0.3">
      <c r="A27" s="213"/>
      <c r="B27" s="222" t="s">
        <v>402</v>
      </c>
      <c r="C27" s="276">
        <v>400</v>
      </c>
    </row>
    <row r="28" spans="1:3" s="200" customFormat="1" ht="20.25" customHeight="1" x14ac:dyDescent="0.3">
      <c r="A28" s="212"/>
      <c r="B28" s="222" t="s">
        <v>401</v>
      </c>
      <c r="C28" s="276">
        <v>400</v>
      </c>
    </row>
    <row r="29" spans="1:3" s="199" customFormat="1" x14ac:dyDescent="0.3">
      <c r="A29" s="214"/>
      <c r="B29" s="223" t="s">
        <v>61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24</v>
      </c>
      <c r="C30" s="277"/>
    </row>
    <row r="31" spans="1:3" s="200" customFormat="1" ht="18" customHeight="1" x14ac:dyDescent="0.3">
      <c r="A31" s="212"/>
      <c r="B31" s="240" t="s">
        <v>405</v>
      </c>
      <c r="C31" s="276">
        <v>6800</v>
      </c>
    </row>
    <row r="32" spans="1:3" s="199" customFormat="1" x14ac:dyDescent="0.3">
      <c r="A32" s="214"/>
      <c r="B32" s="241" t="s">
        <v>61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25</v>
      </c>
      <c r="C33" s="277"/>
    </row>
    <row r="34" spans="1:3" s="200" customFormat="1" ht="21.95" customHeight="1" x14ac:dyDescent="0.3">
      <c r="A34" s="212"/>
      <c r="B34" s="222" t="s">
        <v>407</v>
      </c>
      <c r="C34" s="276">
        <v>500</v>
      </c>
    </row>
    <row r="35" spans="1:3" s="200" customFormat="1" ht="36" customHeight="1" x14ac:dyDescent="0.3">
      <c r="A35" s="212"/>
      <c r="B35" s="239" t="s">
        <v>406</v>
      </c>
      <c r="C35" s="276">
        <v>2000</v>
      </c>
    </row>
    <row r="36" spans="1:3" s="199" customFormat="1" ht="16.7" customHeight="1" x14ac:dyDescent="0.3">
      <c r="A36" s="214"/>
      <c r="B36" s="223" t="s">
        <v>61</v>
      </c>
      <c r="C36" s="278">
        <f>SUM(C34:C35)</f>
        <v>2500</v>
      </c>
    </row>
    <row r="37" spans="1:3" s="199" customFormat="1" hidden="1" x14ac:dyDescent="0.3">
      <c r="A37" s="214" t="s">
        <v>110</v>
      </c>
      <c r="B37" s="225" t="s">
        <v>26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111</v>
      </c>
      <c r="B39" s="225" t="s">
        <v>27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112</v>
      </c>
      <c r="B41" s="225" t="s">
        <v>28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29</v>
      </c>
      <c r="C43" s="279"/>
    </row>
    <row r="44" spans="1:3" s="200" customFormat="1" ht="23.25" customHeight="1" x14ac:dyDescent="0.3">
      <c r="A44" s="212"/>
      <c r="B44" s="222" t="s">
        <v>408</v>
      </c>
      <c r="C44" s="276">
        <v>2500</v>
      </c>
    </row>
    <row r="45" spans="1:3" s="200" customFormat="1" x14ac:dyDescent="0.3">
      <c r="A45" s="212"/>
      <c r="B45" s="223" t="s">
        <v>63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30</v>
      </c>
      <c r="C46" s="279"/>
    </row>
    <row r="47" spans="1:3" s="200" customFormat="1" x14ac:dyDescent="0.3">
      <c r="A47" s="212"/>
      <c r="B47" s="239" t="s">
        <v>362</v>
      </c>
      <c r="C47" s="276">
        <v>6000</v>
      </c>
    </row>
    <row r="48" spans="1:3" s="200" customFormat="1" x14ac:dyDescent="0.3">
      <c r="A48" s="212"/>
      <c r="B48" s="239" t="s">
        <v>361</v>
      </c>
      <c r="C48" s="276">
        <v>500</v>
      </c>
    </row>
    <row r="49" spans="1:3" s="200" customFormat="1" x14ac:dyDescent="0.3">
      <c r="A49" s="212"/>
      <c r="B49" s="239" t="s">
        <v>360</v>
      </c>
      <c r="C49" s="276">
        <v>3000</v>
      </c>
    </row>
    <row r="50" spans="1:3" s="200" customFormat="1" x14ac:dyDescent="0.3">
      <c r="A50" s="212"/>
      <c r="B50" s="239" t="s">
        <v>569</v>
      </c>
      <c r="C50" s="276">
        <v>300</v>
      </c>
    </row>
    <row r="51" spans="1:3" s="200" customFormat="1" ht="37.5" customHeight="1" x14ac:dyDescent="0.3">
      <c r="A51" s="212"/>
      <c r="B51" s="239" t="s">
        <v>568</v>
      </c>
      <c r="C51" s="276">
        <v>500</v>
      </c>
    </row>
    <row r="52" spans="1:3" s="200" customFormat="1" x14ac:dyDescent="0.3">
      <c r="A52" s="212"/>
      <c r="B52" s="223" t="s">
        <v>63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31</v>
      </c>
      <c r="C53" s="279"/>
    </row>
    <row r="54" spans="1:3" s="200" customFormat="1" x14ac:dyDescent="0.3">
      <c r="A54" s="214"/>
      <c r="B54" s="222" t="s">
        <v>363</v>
      </c>
      <c r="C54" s="276">
        <v>7900</v>
      </c>
    </row>
    <row r="55" spans="1:3" s="200" customFormat="1" x14ac:dyDescent="0.3">
      <c r="A55" s="214"/>
      <c r="B55" s="222" t="s">
        <v>607</v>
      </c>
      <c r="C55" s="276">
        <v>1000</v>
      </c>
    </row>
    <row r="56" spans="1:3" s="199" customFormat="1" x14ac:dyDescent="0.3">
      <c r="A56" s="214"/>
      <c r="B56" s="223" t="s">
        <v>63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32</v>
      </c>
      <c r="C57" s="279"/>
    </row>
    <row r="58" spans="1:3" s="200" customFormat="1" x14ac:dyDescent="0.3">
      <c r="A58" s="214"/>
      <c r="B58" s="239" t="s">
        <v>612</v>
      </c>
      <c r="C58" s="276">
        <v>10000</v>
      </c>
    </row>
    <row r="59" spans="1:3" s="200" customFormat="1" x14ac:dyDescent="0.3">
      <c r="A59" s="214"/>
      <c r="B59" s="239" t="s">
        <v>611</v>
      </c>
      <c r="C59" s="276">
        <v>2750</v>
      </c>
    </row>
    <row r="60" spans="1:3" s="200" customFormat="1" ht="37.5" x14ac:dyDescent="0.3">
      <c r="A60" s="214"/>
      <c r="B60" s="239" t="s">
        <v>610</v>
      </c>
      <c r="C60" s="276">
        <v>10000</v>
      </c>
    </row>
    <row r="61" spans="1:3" s="200" customFormat="1" ht="37.5" x14ac:dyDescent="0.3">
      <c r="A61" s="214"/>
      <c r="B61" s="239" t="s">
        <v>609</v>
      </c>
      <c r="C61" s="276">
        <v>23000</v>
      </c>
    </row>
    <row r="62" spans="1:3" s="200" customFormat="1" ht="18.75" customHeight="1" x14ac:dyDescent="0.3">
      <c r="A62" s="214"/>
      <c r="B62" s="239" t="s">
        <v>608</v>
      </c>
      <c r="C62" s="276">
        <v>700</v>
      </c>
    </row>
    <row r="63" spans="1:3" s="199" customFormat="1" x14ac:dyDescent="0.3">
      <c r="A63" s="214"/>
      <c r="B63" s="223" t="s">
        <v>61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33</v>
      </c>
      <c r="C64" s="277"/>
    </row>
    <row r="65" spans="1:3" s="199" customFormat="1" x14ac:dyDescent="0.3">
      <c r="A65" s="214"/>
      <c r="B65" s="242" t="s">
        <v>615</v>
      </c>
      <c r="C65" s="276">
        <v>600</v>
      </c>
    </row>
    <row r="66" spans="1:3" s="199" customFormat="1" x14ac:dyDescent="0.3">
      <c r="A66" s="214"/>
      <c r="B66" s="242" t="s">
        <v>614</v>
      </c>
      <c r="C66" s="276">
        <v>500</v>
      </c>
    </row>
    <row r="67" spans="1:3" s="199" customFormat="1" x14ac:dyDescent="0.3">
      <c r="A67" s="214"/>
      <c r="B67" s="242" t="s">
        <v>613</v>
      </c>
      <c r="C67" s="276">
        <v>500</v>
      </c>
    </row>
    <row r="68" spans="1:3" s="199" customFormat="1" x14ac:dyDescent="0.3">
      <c r="A68" s="214"/>
      <c r="B68" s="223" t="s">
        <v>61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34</v>
      </c>
      <c r="C69" s="277"/>
    </row>
    <row r="70" spans="1:3" s="200" customFormat="1" ht="21.95" customHeight="1" x14ac:dyDescent="0.3">
      <c r="A70" s="214"/>
      <c r="B70" s="242" t="s">
        <v>12</v>
      </c>
      <c r="C70" s="276">
        <v>10000</v>
      </c>
    </row>
    <row r="71" spans="1:3" s="200" customFormat="1" ht="38.25" customHeight="1" x14ac:dyDescent="0.3">
      <c r="A71" s="214"/>
      <c r="B71" s="242" t="s">
        <v>11</v>
      </c>
      <c r="C71" s="276">
        <v>5000</v>
      </c>
    </row>
    <row r="72" spans="1:3" s="200" customFormat="1" ht="35.25" customHeight="1" x14ac:dyDescent="0.3">
      <c r="A72" s="214"/>
      <c r="B72" s="242" t="s">
        <v>616</v>
      </c>
      <c r="C72" s="276">
        <v>800</v>
      </c>
    </row>
    <row r="73" spans="1:3" s="199" customFormat="1" ht="22.5" customHeight="1" x14ac:dyDescent="0.3">
      <c r="A73" s="214"/>
      <c r="B73" s="243" t="s">
        <v>63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35</v>
      </c>
      <c r="C74" s="279"/>
    </row>
    <row r="75" spans="1:3" s="200" customFormat="1" ht="37.5" x14ac:dyDescent="0.3">
      <c r="A75" s="214"/>
      <c r="B75" s="222" t="s">
        <v>595</v>
      </c>
      <c r="C75" s="276">
        <v>500</v>
      </c>
    </row>
    <row r="76" spans="1:3" s="200" customFormat="1" x14ac:dyDescent="0.3">
      <c r="A76" s="214"/>
      <c r="B76" s="222" t="s">
        <v>594</v>
      </c>
      <c r="C76" s="276">
        <v>600</v>
      </c>
    </row>
    <row r="77" spans="1:3" s="200" customFormat="1" x14ac:dyDescent="0.3">
      <c r="A77" s="214"/>
      <c r="B77" s="222" t="s">
        <v>621</v>
      </c>
      <c r="C77" s="276">
        <v>500</v>
      </c>
    </row>
    <row r="78" spans="1:3" s="200" customFormat="1" ht="19.5" customHeight="1" x14ac:dyDescent="0.3">
      <c r="A78" s="214"/>
      <c r="B78" s="222" t="s">
        <v>620</v>
      </c>
      <c r="C78" s="276">
        <v>28000</v>
      </c>
    </row>
    <row r="79" spans="1:3" s="200" customFormat="1" ht="37.5" x14ac:dyDescent="0.3">
      <c r="A79" s="214"/>
      <c r="B79" s="222" t="s">
        <v>561</v>
      </c>
      <c r="C79" s="276">
        <v>6000</v>
      </c>
    </row>
    <row r="80" spans="1:3" s="200" customFormat="1" x14ac:dyDescent="0.3">
      <c r="A80" s="214"/>
      <c r="B80" s="222" t="s">
        <v>560</v>
      </c>
      <c r="C80" s="276">
        <v>3000</v>
      </c>
    </row>
    <row r="81" spans="1:3" s="200" customFormat="1" ht="37.5" x14ac:dyDescent="0.3">
      <c r="A81" s="214"/>
      <c r="B81" s="222" t="s">
        <v>559</v>
      </c>
      <c r="C81" s="276">
        <v>5500</v>
      </c>
    </row>
    <row r="82" spans="1:3" s="199" customFormat="1" x14ac:dyDescent="0.3">
      <c r="A82" s="214"/>
      <c r="B82" s="223" t="s">
        <v>63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36</v>
      </c>
      <c r="C83" s="277"/>
    </row>
    <row r="84" spans="1:3" s="200" customFormat="1" x14ac:dyDescent="0.3">
      <c r="A84" s="212"/>
      <c r="B84" s="242" t="s">
        <v>190</v>
      </c>
      <c r="C84" s="276">
        <v>600</v>
      </c>
    </row>
    <row r="85" spans="1:3" s="200" customFormat="1" x14ac:dyDescent="0.3">
      <c r="A85" s="212"/>
      <c r="B85" s="242" t="s">
        <v>598</v>
      </c>
      <c r="C85" s="276">
        <v>600</v>
      </c>
    </row>
    <row r="86" spans="1:3" s="200" customFormat="1" x14ac:dyDescent="0.3">
      <c r="A86" s="212"/>
      <c r="B86" s="242" t="s">
        <v>597</v>
      </c>
      <c r="C86" s="276">
        <v>600</v>
      </c>
    </row>
    <row r="87" spans="1:3" s="200" customFormat="1" ht="20.25" customHeight="1" x14ac:dyDescent="0.3">
      <c r="A87" s="212"/>
      <c r="B87" s="242" t="s">
        <v>596</v>
      </c>
      <c r="C87" s="276">
        <v>600</v>
      </c>
    </row>
    <row r="88" spans="1:3" s="199" customFormat="1" x14ac:dyDescent="0.3">
      <c r="A88" s="214"/>
      <c r="B88" s="223" t="s">
        <v>61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37</v>
      </c>
      <c r="C89" s="277"/>
    </row>
    <row r="90" spans="1:3" s="200" customFormat="1" ht="37.5" x14ac:dyDescent="0.3">
      <c r="A90" s="212"/>
      <c r="B90" s="222" t="s">
        <v>567</v>
      </c>
      <c r="C90" s="280">
        <v>3220</v>
      </c>
    </row>
    <row r="91" spans="1:3" s="199" customFormat="1" ht="37.5" x14ac:dyDescent="0.3">
      <c r="A91" s="212"/>
      <c r="B91" s="222" t="s">
        <v>192</v>
      </c>
      <c r="C91" s="276">
        <v>2450</v>
      </c>
    </row>
    <row r="92" spans="1:3" s="199" customFormat="1" x14ac:dyDescent="0.3">
      <c r="A92" s="212"/>
      <c r="B92" s="222" t="s">
        <v>191</v>
      </c>
      <c r="C92" s="276">
        <v>12600</v>
      </c>
    </row>
    <row r="93" spans="1:3" s="199" customFormat="1" x14ac:dyDescent="0.3">
      <c r="A93" s="214"/>
      <c r="B93" s="223" t="s">
        <v>63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38</v>
      </c>
      <c r="C94" s="279"/>
    </row>
    <row r="95" spans="1:3" s="200" customFormat="1" x14ac:dyDescent="0.3">
      <c r="A95" s="212"/>
      <c r="B95" s="222" t="s">
        <v>211</v>
      </c>
      <c r="C95" s="276">
        <v>21395</v>
      </c>
    </row>
    <row r="96" spans="1:3" s="200" customFormat="1" ht="22.5" customHeight="1" x14ac:dyDescent="0.3">
      <c r="A96" s="212"/>
      <c r="B96" s="222" t="s">
        <v>210</v>
      </c>
      <c r="C96" s="276">
        <v>23000</v>
      </c>
    </row>
    <row r="97" spans="1:3" s="200" customFormat="1" ht="36.75" customHeight="1" x14ac:dyDescent="0.3">
      <c r="A97" s="212"/>
      <c r="B97" s="222" t="s">
        <v>209</v>
      </c>
      <c r="C97" s="276">
        <v>600</v>
      </c>
    </row>
    <row r="98" spans="1:3" s="200" customFormat="1" ht="19.5" customHeight="1" x14ac:dyDescent="0.3">
      <c r="A98" s="212"/>
      <c r="B98" s="222" t="s">
        <v>490</v>
      </c>
      <c r="C98" s="276">
        <v>400</v>
      </c>
    </row>
    <row r="99" spans="1:3" s="199" customFormat="1" x14ac:dyDescent="0.3">
      <c r="A99" s="214"/>
      <c r="B99" s="223" t="s">
        <v>61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39</v>
      </c>
      <c r="C100" s="279"/>
    </row>
    <row r="101" spans="1:3" s="200" customFormat="1" ht="23.25" customHeight="1" x14ac:dyDescent="0.3">
      <c r="A101" s="212"/>
      <c r="B101" s="222" t="s">
        <v>214</v>
      </c>
      <c r="C101" s="276">
        <v>7500</v>
      </c>
    </row>
    <row r="102" spans="1:3" s="200" customFormat="1" x14ac:dyDescent="0.3">
      <c r="A102" s="212"/>
      <c r="B102" s="222" t="s">
        <v>213</v>
      </c>
      <c r="C102" s="276">
        <v>600</v>
      </c>
    </row>
    <row r="103" spans="1:3" s="200" customFormat="1" ht="21" customHeight="1" x14ac:dyDescent="0.3">
      <c r="A103" s="212"/>
      <c r="B103" s="222" t="s">
        <v>212</v>
      </c>
      <c r="C103" s="276">
        <v>700</v>
      </c>
    </row>
    <row r="104" spans="1:3" s="199" customFormat="1" x14ac:dyDescent="0.3">
      <c r="A104" s="214"/>
      <c r="B104" s="223" t="s">
        <v>61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40</v>
      </c>
      <c r="C105" s="277"/>
    </row>
    <row r="106" spans="1:3" s="200" customFormat="1" x14ac:dyDescent="0.3">
      <c r="A106" s="212"/>
      <c r="B106" s="242" t="s">
        <v>666</v>
      </c>
      <c r="C106" s="276">
        <v>600</v>
      </c>
    </row>
    <row r="107" spans="1:3" s="200" customFormat="1" ht="20.25" customHeight="1" x14ac:dyDescent="0.3">
      <c r="A107" s="212"/>
      <c r="B107" s="242" t="s">
        <v>571</v>
      </c>
      <c r="C107" s="276">
        <v>3000</v>
      </c>
    </row>
    <row r="108" spans="1:3" s="200" customFormat="1" x14ac:dyDescent="0.3">
      <c r="A108" s="212"/>
      <c r="B108" s="242" t="s">
        <v>662</v>
      </c>
      <c r="C108" s="276">
        <v>7500</v>
      </c>
    </row>
    <row r="109" spans="1:3" s="200" customFormat="1" x14ac:dyDescent="0.3">
      <c r="A109" s="212"/>
      <c r="B109" s="242" t="s">
        <v>661</v>
      </c>
      <c r="C109" s="276">
        <v>4500</v>
      </c>
    </row>
    <row r="110" spans="1:3" s="200" customFormat="1" x14ac:dyDescent="0.3">
      <c r="A110" s="212"/>
      <c r="B110" s="242" t="s">
        <v>660</v>
      </c>
      <c r="C110" s="276">
        <v>6500</v>
      </c>
    </row>
    <row r="111" spans="1:3" s="200" customFormat="1" x14ac:dyDescent="0.3">
      <c r="A111" s="212"/>
      <c r="B111" s="242" t="s">
        <v>659</v>
      </c>
      <c r="C111" s="276">
        <v>700</v>
      </c>
    </row>
    <row r="112" spans="1:3" s="200" customFormat="1" x14ac:dyDescent="0.3">
      <c r="A112" s="212"/>
      <c r="B112" s="242" t="s">
        <v>658</v>
      </c>
      <c r="C112" s="276">
        <v>700</v>
      </c>
    </row>
    <row r="113" spans="1:3" s="200" customFormat="1" x14ac:dyDescent="0.3">
      <c r="A113" s="212"/>
      <c r="B113" s="242" t="s">
        <v>657</v>
      </c>
      <c r="C113" s="276">
        <v>700</v>
      </c>
    </row>
    <row r="114" spans="1:3" s="199" customFormat="1" x14ac:dyDescent="0.3">
      <c r="A114" s="214"/>
      <c r="B114" s="244" t="s">
        <v>61</v>
      </c>
      <c r="C114" s="278">
        <f>SUM(C106:C113)</f>
        <v>24200</v>
      </c>
    </row>
    <row r="115" spans="1:3" s="199" customFormat="1" x14ac:dyDescent="0.3">
      <c r="A115" s="214"/>
      <c r="B115" s="223" t="s">
        <v>535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91" t="s">
        <v>44</v>
      </c>
      <c r="B116" s="491"/>
      <c r="C116" s="491"/>
    </row>
    <row r="117" spans="1:3" s="199" customFormat="1" hidden="1" outlineLevel="1" x14ac:dyDescent="0.3">
      <c r="A117" s="211">
        <v>1</v>
      </c>
      <c r="B117" s="221" t="s">
        <v>466</v>
      </c>
      <c r="C117" s="277"/>
    </row>
    <row r="118" spans="1:3" s="199" customFormat="1" ht="37.5" hidden="1" outlineLevel="1" x14ac:dyDescent="0.3">
      <c r="A118" s="212"/>
      <c r="B118" s="224" t="s">
        <v>667</v>
      </c>
      <c r="C118" s="276">
        <v>14000</v>
      </c>
    </row>
    <row r="119" spans="1:3" s="199" customFormat="1" hidden="1" outlineLevel="1" x14ac:dyDescent="0.3">
      <c r="A119" s="214"/>
      <c r="B119" s="225" t="s">
        <v>61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62</v>
      </c>
      <c r="C120" s="277"/>
    </row>
    <row r="121" spans="1:3" s="199" customFormat="1" ht="37.5" hidden="1" outlineLevel="1" x14ac:dyDescent="0.3">
      <c r="A121" s="212"/>
      <c r="B121" s="224" t="s">
        <v>643</v>
      </c>
      <c r="C121" s="276">
        <v>3800</v>
      </c>
    </row>
    <row r="122" spans="1:3" s="199" customFormat="1" hidden="1" outlineLevel="1" x14ac:dyDescent="0.3">
      <c r="A122" s="212"/>
      <c r="B122" s="224" t="s">
        <v>390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63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64</v>
      </c>
      <c r="C124" s="277"/>
    </row>
    <row r="125" spans="1:3" s="199" customFormat="1" hidden="1" outlineLevel="1" x14ac:dyDescent="0.3">
      <c r="A125" s="212"/>
      <c r="B125" s="224" t="s">
        <v>644</v>
      </c>
      <c r="C125" s="276">
        <v>2600</v>
      </c>
    </row>
    <row r="126" spans="1:3" s="199" customFormat="1" hidden="1" outlineLevel="1" x14ac:dyDescent="0.3">
      <c r="A126" s="214"/>
      <c r="B126" s="225" t="s">
        <v>63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25</v>
      </c>
      <c r="C127" s="277"/>
    </row>
    <row r="128" spans="1:3" s="199" customFormat="1" hidden="1" outlineLevel="1" x14ac:dyDescent="0.3">
      <c r="A128" s="212"/>
      <c r="B128" s="224" t="s">
        <v>663</v>
      </c>
      <c r="C128" s="276">
        <v>2000</v>
      </c>
    </row>
    <row r="129" spans="1:3" s="199" customFormat="1" hidden="1" outlineLevel="1" x14ac:dyDescent="0.3">
      <c r="A129" s="212"/>
      <c r="B129" s="224" t="s">
        <v>318</v>
      </c>
      <c r="C129" s="276">
        <v>890</v>
      </c>
    </row>
    <row r="130" spans="1:3" s="199" customFormat="1" hidden="1" outlineLevel="1" x14ac:dyDescent="0.3">
      <c r="A130" s="214"/>
      <c r="B130" s="225" t="s">
        <v>61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31</v>
      </c>
      <c r="C131" s="279"/>
    </row>
    <row r="132" spans="1:3" s="199" customFormat="1" hidden="1" outlineLevel="1" x14ac:dyDescent="0.3">
      <c r="A132" s="214"/>
      <c r="B132" s="224" t="s">
        <v>319</v>
      </c>
      <c r="C132" s="276">
        <v>10100</v>
      </c>
    </row>
    <row r="133" spans="1:3" s="199" customFormat="1" hidden="1" outlineLevel="1" x14ac:dyDescent="0.3">
      <c r="A133" s="214"/>
      <c r="B133" s="224" t="s">
        <v>320</v>
      </c>
      <c r="C133" s="276">
        <v>2800</v>
      </c>
    </row>
    <row r="134" spans="1:3" s="199" customFormat="1" hidden="1" outlineLevel="1" x14ac:dyDescent="0.3">
      <c r="A134" s="214"/>
      <c r="B134" s="224" t="s">
        <v>321</v>
      </c>
      <c r="C134" s="276">
        <v>1750</v>
      </c>
    </row>
    <row r="135" spans="1:3" s="199" customFormat="1" hidden="1" outlineLevel="1" x14ac:dyDescent="0.3">
      <c r="A135" s="214"/>
      <c r="B135" s="224" t="s">
        <v>322</v>
      </c>
      <c r="C135" s="276">
        <v>1600</v>
      </c>
    </row>
    <row r="136" spans="1:3" s="199" customFormat="1" hidden="1" outlineLevel="1" x14ac:dyDescent="0.3">
      <c r="A136" s="214"/>
      <c r="B136" s="224" t="s">
        <v>323</v>
      </c>
      <c r="C136" s="276">
        <v>2400</v>
      </c>
    </row>
    <row r="137" spans="1:3" s="199" customFormat="1" hidden="1" outlineLevel="1" x14ac:dyDescent="0.3">
      <c r="A137" s="214"/>
      <c r="B137" s="224" t="s">
        <v>324</v>
      </c>
      <c r="C137" s="276">
        <v>2600</v>
      </c>
    </row>
    <row r="138" spans="1:3" s="199" customFormat="1" hidden="1" outlineLevel="1" x14ac:dyDescent="0.3">
      <c r="A138" s="214"/>
      <c r="B138" s="225" t="s">
        <v>63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35</v>
      </c>
      <c r="C139" s="279"/>
    </row>
    <row r="140" spans="1:3" s="199" customFormat="1" hidden="1" outlineLevel="1" x14ac:dyDescent="0.3">
      <c r="A140" s="214"/>
      <c r="B140" s="224" t="s">
        <v>325</v>
      </c>
      <c r="C140" s="276">
        <v>5900</v>
      </c>
    </row>
    <row r="141" spans="1:3" s="199" customFormat="1" hidden="1" outlineLevel="1" x14ac:dyDescent="0.3">
      <c r="A141" s="214"/>
      <c r="B141" s="224" t="s">
        <v>326</v>
      </c>
      <c r="C141" s="276">
        <v>3600</v>
      </c>
    </row>
    <row r="142" spans="1:3" s="199" customFormat="1" hidden="1" outlineLevel="1" x14ac:dyDescent="0.3">
      <c r="A142" s="214"/>
      <c r="B142" s="224" t="s">
        <v>327</v>
      </c>
      <c r="C142" s="276">
        <v>18000</v>
      </c>
    </row>
    <row r="143" spans="1:3" s="199" customFormat="1" hidden="1" outlineLevel="1" x14ac:dyDescent="0.3">
      <c r="A143" s="214"/>
      <c r="B143" s="224" t="s">
        <v>328</v>
      </c>
      <c r="C143" s="276">
        <v>4000</v>
      </c>
    </row>
    <row r="144" spans="1:3" s="199" customFormat="1" ht="37.5" hidden="1" outlineLevel="1" x14ac:dyDescent="0.3">
      <c r="A144" s="214"/>
      <c r="B144" s="224" t="s">
        <v>329</v>
      </c>
      <c r="C144" s="276">
        <v>7000</v>
      </c>
    </row>
    <row r="145" spans="1:3" s="199" customFormat="1" hidden="1" outlineLevel="1" x14ac:dyDescent="0.3">
      <c r="A145" s="214"/>
      <c r="B145" s="225" t="s">
        <v>63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36</v>
      </c>
      <c r="C146" s="277"/>
    </row>
    <row r="147" spans="1:3" s="199" customFormat="1" hidden="1" outlineLevel="1" x14ac:dyDescent="0.3">
      <c r="A147" s="212"/>
      <c r="B147" s="224" t="s">
        <v>330</v>
      </c>
      <c r="C147" s="276">
        <v>3500</v>
      </c>
    </row>
    <row r="148" spans="1:3" s="199" customFormat="1" hidden="1" outlineLevel="1" x14ac:dyDescent="0.3">
      <c r="A148" s="212"/>
      <c r="B148" s="210" t="s">
        <v>331</v>
      </c>
      <c r="C148" s="276">
        <v>4000</v>
      </c>
    </row>
    <row r="149" spans="1:3" s="199" customFormat="1" hidden="1" outlineLevel="1" x14ac:dyDescent="0.3">
      <c r="A149" s="214"/>
      <c r="B149" s="225" t="s">
        <v>61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38</v>
      </c>
      <c r="C150" s="279"/>
    </row>
    <row r="151" spans="1:3" s="199" customFormat="1" hidden="1" outlineLevel="1" x14ac:dyDescent="0.3">
      <c r="A151" s="212"/>
      <c r="B151" s="224" t="s">
        <v>9</v>
      </c>
      <c r="C151" s="276">
        <v>3000</v>
      </c>
    </row>
    <row r="152" spans="1:3" s="199" customFormat="1" hidden="1" outlineLevel="1" x14ac:dyDescent="0.3">
      <c r="A152" s="213"/>
      <c r="B152" s="224" t="s">
        <v>10</v>
      </c>
      <c r="C152" s="276">
        <v>2148</v>
      </c>
    </row>
    <row r="153" spans="1:3" s="199" customFormat="1" hidden="1" outlineLevel="1" x14ac:dyDescent="0.3">
      <c r="A153" s="214"/>
      <c r="B153" s="225" t="s">
        <v>61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39</v>
      </c>
      <c r="C154" s="279"/>
    </row>
    <row r="155" spans="1:3" s="199" customFormat="1" ht="37.5" hidden="1" outlineLevel="1" x14ac:dyDescent="0.3">
      <c r="A155" s="212"/>
      <c r="B155" s="224" t="s">
        <v>45</v>
      </c>
      <c r="C155" s="276">
        <v>15000</v>
      </c>
    </row>
    <row r="156" spans="1:3" s="199" customFormat="1" hidden="1" outlineLevel="1" x14ac:dyDescent="0.3">
      <c r="A156" s="214"/>
      <c r="B156" s="225" t="s">
        <v>61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40</v>
      </c>
      <c r="C157" s="277"/>
    </row>
    <row r="158" spans="1:3" s="199" customFormat="1" ht="33" hidden="1" customHeight="1" outlineLevel="1" x14ac:dyDescent="0.3">
      <c r="A158" s="212"/>
      <c r="B158" s="227" t="s">
        <v>46</v>
      </c>
      <c r="C158" s="276">
        <v>7000</v>
      </c>
    </row>
    <row r="159" spans="1:3" s="199" customFormat="1" hidden="1" outlineLevel="1" x14ac:dyDescent="0.3">
      <c r="A159" s="212"/>
      <c r="B159" s="227" t="s">
        <v>47</v>
      </c>
      <c r="C159" s="276">
        <v>5000</v>
      </c>
    </row>
    <row r="160" spans="1:3" s="199" customFormat="1" hidden="1" outlineLevel="1" x14ac:dyDescent="0.3">
      <c r="A160" s="214"/>
      <c r="B160" s="228" t="s">
        <v>61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41</v>
      </c>
      <c r="C161" s="277"/>
    </row>
    <row r="162" spans="1:3" s="199" customFormat="1" hidden="1" outlineLevel="1" x14ac:dyDescent="0.3">
      <c r="A162" s="214"/>
      <c r="B162" s="227" t="s">
        <v>48</v>
      </c>
      <c r="C162" s="276">
        <v>5000</v>
      </c>
    </row>
    <row r="163" spans="1:3" s="199" customFormat="1" hidden="1" outlineLevel="1" x14ac:dyDescent="0.3">
      <c r="A163" s="214"/>
      <c r="B163" s="227" t="s">
        <v>49</v>
      </c>
      <c r="C163" s="276">
        <v>7000</v>
      </c>
    </row>
    <row r="164" spans="1:3" s="199" customFormat="1" hidden="1" outlineLevel="1" x14ac:dyDescent="0.3">
      <c r="A164" s="214"/>
      <c r="B164" s="228" t="s">
        <v>63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50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51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91" t="s">
        <v>536</v>
      </c>
      <c r="B168" s="491"/>
      <c r="C168" s="491"/>
    </row>
    <row r="169" spans="1:3" s="199" customFormat="1" x14ac:dyDescent="0.3">
      <c r="A169" s="211">
        <v>1</v>
      </c>
      <c r="B169" s="229" t="s">
        <v>53</v>
      </c>
      <c r="C169" s="277"/>
    </row>
    <row r="170" spans="1:3" s="200" customFormat="1" x14ac:dyDescent="0.3">
      <c r="A170" s="212"/>
      <c r="B170" s="222" t="s">
        <v>664</v>
      </c>
      <c r="C170" s="276">
        <v>3500</v>
      </c>
    </row>
    <row r="171" spans="1:3" s="200" customFormat="1" x14ac:dyDescent="0.3">
      <c r="A171" s="212"/>
      <c r="B171" s="223" t="s">
        <v>63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54</v>
      </c>
      <c r="C172" s="277"/>
    </row>
    <row r="173" spans="1:3" s="200" customFormat="1" x14ac:dyDescent="0.3">
      <c r="A173" s="212"/>
      <c r="B173" s="222" t="s">
        <v>646</v>
      </c>
      <c r="C173" s="276">
        <v>4400</v>
      </c>
    </row>
    <row r="174" spans="1:3" s="200" customFormat="1" x14ac:dyDescent="0.3">
      <c r="A174" s="212"/>
      <c r="B174" s="222" t="s">
        <v>645</v>
      </c>
      <c r="C174" s="276">
        <v>8000</v>
      </c>
    </row>
    <row r="175" spans="1:3" s="199" customFormat="1" x14ac:dyDescent="0.3">
      <c r="A175" s="214"/>
      <c r="B175" s="223" t="s">
        <v>63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55</v>
      </c>
      <c r="C176" s="277"/>
    </row>
    <row r="177" spans="1:3" s="200" customFormat="1" ht="37.5" x14ac:dyDescent="0.3">
      <c r="A177" s="212"/>
      <c r="B177" s="222" t="s">
        <v>153</v>
      </c>
      <c r="C177" s="276">
        <v>500</v>
      </c>
    </row>
    <row r="178" spans="1:3" s="200" customFormat="1" x14ac:dyDescent="0.3">
      <c r="A178" s="212"/>
      <c r="B178" s="239" t="s">
        <v>563</v>
      </c>
      <c r="C178" s="276">
        <v>7789</v>
      </c>
    </row>
    <row r="179" spans="1:3" s="200" customFormat="1" ht="21.95" customHeight="1" x14ac:dyDescent="0.3">
      <c r="A179" s="212"/>
      <c r="B179" s="239" t="s">
        <v>562</v>
      </c>
      <c r="C179" s="276">
        <v>1000</v>
      </c>
    </row>
    <row r="180" spans="1:3" s="199" customFormat="1" x14ac:dyDescent="0.3">
      <c r="A180" s="214"/>
      <c r="B180" s="223" t="s">
        <v>63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56</v>
      </c>
      <c r="C181" s="277"/>
    </row>
    <row r="182" spans="1:3" s="200" customFormat="1" ht="21" customHeight="1" x14ac:dyDescent="0.3">
      <c r="A182" s="212"/>
      <c r="B182" s="222" t="s">
        <v>551</v>
      </c>
      <c r="C182" s="276">
        <v>4750</v>
      </c>
    </row>
    <row r="183" spans="1:3" s="200" customFormat="1" ht="19.5" customHeight="1" x14ac:dyDescent="0.3">
      <c r="A183" s="212"/>
      <c r="B183" s="222" t="s">
        <v>550</v>
      </c>
      <c r="C183" s="276">
        <v>20000</v>
      </c>
    </row>
    <row r="184" spans="1:3" s="200" customFormat="1" x14ac:dyDescent="0.3">
      <c r="A184" s="212"/>
      <c r="B184" s="222" t="s">
        <v>549</v>
      </c>
      <c r="C184" s="276">
        <v>400</v>
      </c>
    </row>
    <row r="185" spans="1:3" s="200" customFormat="1" x14ac:dyDescent="0.3">
      <c r="A185" s="212"/>
      <c r="B185" s="222" t="s">
        <v>427</v>
      </c>
      <c r="C185" s="276">
        <v>470</v>
      </c>
    </row>
    <row r="186" spans="1:3" s="200" customFormat="1" x14ac:dyDescent="0.3">
      <c r="A186" s="212"/>
      <c r="B186" s="222" t="s">
        <v>426</v>
      </c>
      <c r="C186" s="276">
        <v>470</v>
      </c>
    </row>
    <row r="187" spans="1:3" s="199" customFormat="1" x14ac:dyDescent="0.3">
      <c r="A187" s="214"/>
      <c r="B187" s="223" t="s">
        <v>61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57</v>
      </c>
      <c r="C188" s="277"/>
    </row>
    <row r="189" spans="1:3" s="200" customFormat="1" ht="37.5" x14ac:dyDescent="0.3">
      <c r="A189" s="212"/>
      <c r="B189" s="222" t="s">
        <v>391</v>
      </c>
      <c r="C189" s="276">
        <v>5400</v>
      </c>
    </row>
    <row r="190" spans="1:3" s="199" customFormat="1" x14ac:dyDescent="0.3">
      <c r="A190" s="214"/>
      <c r="B190" s="223" t="s">
        <v>61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24</v>
      </c>
      <c r="C191" s="277"/>
    </row>
    <row r="192" spans="1:3" s="199" customFormat="1" x14ac:dyDescent="0.3">
      <c r="A192" s="214"/>
      <c r="B192" s="242" t="s">
        <v>81</v>
      </c>
      <c r="C192" s="276">
        <v>3000</v>
      </c>
    </row>
    <row r="193" spans="1:3" s="200" customFormat="1" ht="39" customHeight="1" x14ac:dyDescent="0.3">
      <c r="A193" s="212"/>
      <c r="B193" s="242" t="s">
        <v>80</v>
      </c>
      <c r="C193" s="276">
        <v>1700</v>
      </c>
    </row>
    <row r="194" spans="1:3" s="199" customFormat="1" ht="15" customHeight="1" x14ac:dyDescent="0.3">
      <c r="A194" s="214"/>
      <c r="B194" s="223" t="s">
        <v>61</v>
      </c>
      <c r="C194" s="278">
        <f>SUM(C192:C193)</f>
        <v>4700</v>
      </c>
    </row>
    <row r="195" spans="1:3" s="199" customFormat="1" hidden="1" x14ac:dyDescent="0.3">
      <c r="A195" s="214" t="s">
        <v>109</v>
      </c>
      <c r="B195" s="225" t="s">
        <v>58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25</v>
      </c>
      <c r="C197" s="279"/>
    </row>
    <row r="198" spans="1:3" s="200" customFormat="1" x14ac:dyDescent="0.3">
      <c r="A198" s="212"/>
      <c r="B198" s="239" t="s">
        <v>82</v>
      </c>
      <c r="C198" s="276">
        <v>4000</v>
      </c>
    </row>
    <row r="199" spans="1:3" s="199" customFormat="1" x14ac:dyDescent="0.3">
      <c r="A199" s="214"/>
      <c r="B199" s="223" t="s">
        <v>63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577</v>
      </c>
      <c r="C200" s="279"/>
    </row>
    <row r="201" spans="1:3" s="200" customFormat="1" ht="38.25" customHeight="1" x14ac:dyDescent="0.3">
      <c r="A201" s="212"/>
      <c r="B201" s="222" t="s">
        <v>83</v>
      </c>
      <c r="C201" s="276">
        <v>5000</v>
      </c>
    </row>
    <row r="202" spans="1:3" s="199" customFormat="1" x14ac:dyDescent="0.3">
      <c r="A202" s="214"/>
      <c r="B202" s="223" t="s">
        <v>61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31</v>
      </c>
      <c r="C203" s="277"/>
    </row>
    <row r="204" spans="1:3" s="200" customFormat="1" x14ac:dyDescent="0.3">
      <c r="A204" s="212"/>
      <c r="B204" s="222" t="s">
        <v>84</v>
      </c>
      <c r="C204" s="276">
        <v>9100</v>
      </c>
    </row>
    <row r="205" spans="1:3" s="200" customFormat="1" x14ac:dyDescent="0.3">
      <c r="A205" s="212"/>
      <c r="B205" s="222" t="s">
        <v>85</v>
      </c>
      <c r="C205" s="276">
        <v>590</v>
      </c>
    </row>
    <row r="206" spans="1:3" s="199" customFormat="1" x14ac:dyDescent="0.3">
      <c r="A206" s="214"/>
      <c r="B206" s="223" t="s">
        <v>63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32</v>
      </c>
      <c r="C207" s="279"/>
    </row>
    <row r="208" spans="1:3" s="200" customFormat="1" ht="21.95" customHeight="1" x14ac:dyDescent="0.3">
      <c r="A208" s="212"/>
      <c r="B208" s="239" t="s">
        <v>86</v>
      </c>
      <c r="C208" s="276">
        <v>3900</v>
      </c>
    </row>
    <row r="209" spans="1:3" s="199" customFormat="1" x14ac:dyDescent="0.3">
      <c r="A209" s="214"/>
      <c r="B209" s="223" t="s">
        <v>63</v>
      </c>
      <c r="C209" s="278">
        <f>SUM(C208:C208)</f>
        <v>3900</v>
      </c>
    </row>
    <row r="210" spans="1:3" s="199" customFormat="1" hidden="1" x14ac:dyDescent="0.3">
      <c r="A210" s="214" t="s">
        <v>115</v>
      </c>
      <c r="B210" s="225" t="s">
        <v>34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33</v>
      </c>
      <c r="C212" s="279"/>
    </row>
    <row r="213" spans="1:3" s="200" customFormat="1" x14ac:dyDescent="0.3">
      <c r="A213" s="212"/>
      <c r="B213" s="242" t="s">
        <v>90</v>
      </c>
      <c r="C213" s="276">
        <v>4800</v>
      </c>
    </row>
    <row r="214" spans="1:3" s="200" customFormat="1" x14ac:dyDescent="0.3">
      <c r="A214" s="212"/>
      <c r="B214" s="242" t="s">
        <v>89</v>
      </c>
      <c r="C214" s="276">
        <v>4800</v>
      </c>
    </row>
    <row r="215" spans="1:3" s="200" customFormat="1" x14ac:dyDescent="0.3">
      <c r="A215" s="212"/>
      <c r="B215" s="242" t="s">
        <v>88</v>
      </c>
      <c r="C215" s="276">
        <v>2000</v>
      </c>
    </row>
    <row r="216" spans="1:3" s="200" customFormat="1" x14ac:dyDescent="0.3">
      <c r="A216" s="212"/>
      <c r="B216" s="242" t="s">
        <v>87</v>
      </c>
      <c r="C216" s="276">
        <v>4800</v>
      </c>
    </row>
    <row r="217" spans="1:3" s="200" customFormat="1" x14ac:dyDescent="0.3">
      <c r="A217" s="212"/>
      <c r="B217" s="223" t="s">
        <v>63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578</v>
      </c>
      <c r="C218" s="277"/>
    </row>
    <row r="219" spans="1:3" s="200" customFormat="1" x14ac:dyDescent="0.3">
      <c r="A219" s="212"/>
      <c r="B219" s="222" t="s">
        <v>220</v>
      </c>
      <c r="C219" s="276">
        <v>3000</v>
      </c>
    </row>
    <row r="220" spans="1:3" s="200" customFormat="1" x14ac:dyDescent="0.3">
      <c r="A220" s="212"/>
      <c r="B220" s="223" t="s">
        <v>63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579</v>
      </c>
      <c r="C221" s="277"/>
    </row>
    <row r="222" spans="1:3" s="206" customFormat="1" ht="21.95" customHeight="1" x14ac:dyDescent="0.3">
      <c r="A222" s="215"/>
      <c r="B222" s="239" t="s">
        <v>118</v>
      </c>
      <c r="C222" s="281">
        <v>1000</v>
      </c>
    </row>
    <row r="223" spans="1:3" s="199" customFormat="1" x14ac:dyDescent="0.3">
      <c r="A223" s="214"/>
      <c r="B223" s="223" t="s">
        <v>63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36</v>
      </c>
      <c r="C224" s="277"/>
    </row>
    <row r="225" spans="1:3" s="200" customFormat="1" ht="37.5" x14ac:dyDescent="0.3">
      <c r="A225" s="215"/>
      <c r="B225" s="222" t="s">
        <v>119</v>
      </c>
      <c r="C225" s="276">
        <v>5900</v>
      </c>
    </row>
    <row r="226" spans="1:3" s="199" customFormat="1" x14ac:dyDescent="0.3">
      <c r="A226" s="214"/>
      <c r="B226" s="223" t="s">
        <v>61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510</v>
      </c>
      <c r="C227" s="277"/>
    </row>
    <row r="228" spans="1:3" s="199" customFormat="1" ht="37.5" x14ac:dyDescent="0.3">
      <c r="A228" s="212"/>
      <c r="B228" s="222" t="s">
        <v>122</v>
      </c>
      <c r="C228" s="276">
        <v>7000</v>
      </c>
    </row>
    <row r="229" spans="1:3" s="199" customFormat="1" ht="37.5" x14ac:dyDescent="0.3">
      <c r="A229" s="212"/>
      <c r="B229" s="222" t="s">
        <v>121</v>
      </c>
      <c r="C229" s="276">
        <v>7600</v>
      </c>
    </row>
    <row r="230" spans="1:3" s="199" customFormat="1" x14ac:dyDescent="0.3">
      <c r="A230" s="212"/>
      <c r="B230" s="222" t="s">
        <v>120</v>
      </c>
      <c r="C230" s="276">
        <v>1000</v>
      </c>
    </row>
    <row r="231" spans="1:3" s="199" customFormat="1" x14ac:dyDescent="0.3">
      <c r="A231" s="214"/>
      <c r="B231" s="223" t="s">
        <v>63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38</v>
      </c>
      <c r="C232" s="279"/>
    </row>
    <row r="233" spans="1:3" s="200" customFormat="1" x14ac:dyDescent="0.3">
      <c r="A233" s="213"/>
      <c r="B233" s="222" t="s">
        <v>123</v>
      </c>
      <c r="C233" s="276">
        <v>8000</v>
      </c>
    </row>
    <row r="234" spans="1:3" s="199" customFormat="1" x14ac:dyDescent="0.3">
      <c r="A234" s="214"/>
      <c r="B234" s="223" t="s">
        <v>61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39</v>
      </c>
      <c r="C235" s="277"/>
    </row>
    <row r="236" spans="1:3" s="200" customFormat="1" ht="22.5" customHeight="1" x14ac:dyDescent="0.3">
      <c r="A236" s="212"/>
      <c r="B236" s="222" t="s">
        <v>502</v>
      </c>
      <c r="C236" s="276">
        <v>7000</v>
      </c>
    </row>
    <row r="237" spans="1:3" s="200" customFormat="1" ht="37.5" x14ac:dyDescent="0.3">
      <c r="A237" s="212"/>
      <c r="B237" s="222" t="s">
        <v>127</v>
      </c>
      <c r="C237" s="276">
        <v>1900</v>
      </c>
    </row>
    <row r="238" spans="1:3" s="200" customFormat="1" x14ac:dyDescent="0.3">
      <c r="A238" s="212"/>
      <c r="B238" s="222" t="s">
        <v>618</v>
      </c>
      <c r="C238" s="276">
        <v>8881</v>
      </c>
    </row>
    <row r="239" spans="1:3" s="200" customFormat="1" ht="37.5" x14ac:dyDescent="0.3">
      <c r="A239" s="212"/>
      <c r="B239" s="222" t="s">
        <v>617</v>
      </c>
      <c r="C239" s="276">
        <v>1600</v>
      </c>
    </row>
    <row r="240" spans="1:3" s="200" customFormat="1" x14ac:dyDescent="0.3">
      <c r="A240" s="212"/>
      <c r="B240" s="223" t="s">
        <v>61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40</v>
      </c>
      <c r="C241" s="279"/>
    </row>
    <row r="242" spans="1:3" s="200" customFormat="1" ht="37.5" x14ac:dyDescent="0.3">
      <c r="A242" s="212"/>
      <c r="B242" s="242" t="s">
        <v>512</v>
      </c>
      <c r="C242" s="276">
        <v>5000</v>
      </c>
    </row>
    <row r="243" spans="1:3" s="200" customFormat="1" ht="22.5" customHeight="1" x14ac:dyDescent="0.3">
      <c r="A243" s="212"/>
      <c r="B243" s="242" t="s">
        <v>513</v>
      </c>
      <c r="C243" s="276">
        <v>2000</v>
      </c>
    </row>
    <row r="244" spans="1:3" s="200" customFormat="1" x14ac:dyDescent="0.3">
      <c r="A244" s="212"/>
      <c r="B244" s="222" t="s">
        <v>514</v>
      </c>
      <c r="C244" s="276">
        <v>6000</v>
      </c>
    </row>
    <row r="245" spans="1:3" s="200" customFormat="1" x14ac:dyDescent="0.3">
      <c r="A245" s="212"/>
      <c r="B245" s="223" t="s">
        <v>61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511</v>
      </c>
      <c r="C246" s="277"/>
    </row>
    <row r="247" spans="1:3" s="199" customFormat="1" ht="36" customHeight="1" x14ac:dyDescent="0.3">
      <c r="A247" s="214"/>
      <c r="B247" s="242" t="s">
        <v>501</v>
      </c>
      <c r="C247" s="276">
        <v>10000</v>
      </c>
    </row>
    <row r="248" spans="1:3" s="199" customFormat="1" ht="37.5" x14ac:dyDescent="0.3">
      <c r="A248" s="214"/>
      <c r="B248" s="242" t="s">
        <v>588</v>
      </c>
      <c r="C248" s="276">
        <v>5000</v>
      </c>
    </row>
    <row r="249" spans="1:3" s="199" customFormat="1" ht="37.5" x14ac:dyDescent="0.3">
      <c r="A249" s="214"/>
      <c r="B249" s="242" t="s">
        <v>589</v>
      </c>
      <c r="C249" s="276">
        <v>3000</v>
      </c>
    </row>
    <row r="250" spans="1:3" s="199" customFormat="1" x14ac:dyDescent="0.3">
      <c r="A250" s="214"/>
      <c r="B250" s="244" t="s">
        <v>63</v>
      </c>
      <c r="C250" s="278">
        <f>SUM(C247:C249)</f>
        <v>18000</v>
      </c>
    </row>
    <row r="251" spans="1:3" s="199" customFormat="1" x14ac:dyDescent="0.3">
      <c r="A251" s="214"/>
      <c r="B251" s="225" t="s">
        <v>491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91" t="s">
        <v>538</v>
      </c>
      <c r="B252" s="491"/>
      <c r="C252" s="491"/>
    </row>
    <row r="253" spans="1:3" s="199" customFormat="1" hidden="1" outlineLevel="1" x14ac:dyDescent="0.3">
      <c r="A253" s="211">
        <v>1</v>
      </c>
      <c r="B253" s="221" t="s">
        <v>54</v>
      </c>
      <c r="C253" s="277"/>
    </row>
    <row r="254" spans="1:3" s="199" customFormat="1" ht="37.5" hidden="1" outlineLevel="1" x14ac:dyDescent="0.3">
      <c r="A254" s="212"/>
      <c r="B254" s="224" t="s">
        <v>539</v>
      </c>
      <c r="C254" s="276">
        <v>100</v>
      </c>
    </row>
    <row r="255" spans="1:3" s="199" customFormat="1" hidden="1" outlineLevel="1" x14ac:dyDescent="0.3">
      <c r="A255" s="212"/>
      <c r="B255" s="224" t="s">
        <v>540</v>
      </c>
      <c r="C255" s="276">
        <v>4900</v>
      </c>
    </row>
    <row r="256" spans="1:3" s="199" customFormat="1" hidden="1" outlineLevel="1" x14ac:dyDescent="0.3">
      <c r="A256" s="214"/>
      <c r="B256" s="225" t="s">
        <v>63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55</v>
      </c>
      <c r="C257" s="277"/>
    </row>
    <row r="258" spans="1:3" s="199" customFormat="1" hidden="1" outlineLevel="1" x14ac:dyDescent="0.3">
      <c r="A258" s="212"/>
      <c r="B258" s="226" t="s">
        <v>541</v>
      </c>
      <c r="C258" s="276">
        <v>1500</v>
      </c>
    </row>
    <row r="259" spans="1:3" s="199" customFormat="1" ht="56.25" hidden="1" outlineLevel="1" x14ac:dyDescent="0.3">
      <c r="A259" s="212"/>
      <c r="B259" s="224" t="s">
        <v>144</v>
      </c>
      <c r="C259" s="276">
        <v>1300</v>
      </c>
    </row>
    <row r="260" spans="1:3" s="199" customFormat="1" hidden="1" outlineLevel="1" x14ac:dyDescent="0.3">
      <c r="A260" s="214"/>
      <c r="B260" s="225" t="s">
        <v>63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57</v>
      </c>
      <c r="C261" s="277"/>
    </row>
    <row r="262" spans="1:3" s="199" customFormat="1" hidden="1" outlineLevel="1" x14ac:dyDescent="0.3">
      <c r="A262" s="216"/>
      <c r="B262" s="226" t="s">
        <v>145</v>
      </c>
      <c r="C262" s="281">
        <v>2000</v>
      </c>
    </row>
    <row r="263" spans="1:3" s="199" customFormat="1" hidden="1" outlineLevel="1" x14ac:dyDescent="0.3">
      <c r="A263" s="216"/>
      <c r="B263" s="226" t="s">
        <v>124</v>
      </c>
      <c r="C263" s="281">
        <v>700</v>
      </c>
    </row>
    <row r="264" spans="1:3" s="199" customFormat="1" hidden="1" outlineLevel="1" x14ac:dyDescent="0.3">
      <c r="A264" s="216"/>
      <c r="B264" s="226" t="s">
        <v>125</v>
      </c>
      <c r="C264" s="281">
        <v>500</v>
      </c>
    </row>
    <row r="265" spans="1:3" s="199" customFormat="1" hidden="1" outlineLevel="1" x14ac:dyDescent="0.3">
      <c r="A265" s="216"/>
      <c r="B265" s="226" t="s">
        <v>126</v>
      </c>
      <c r="C265" s="281">
        <v>500</v>
      </c>
    </row>
    <row r="266" spans="1:3" s="199" customFormat="1" hidden="1" outlineLevel="1" x14ac:dyDescent="0.3">
      <c r="A266" s="214"/>
      <c r="B266" s="225" t="s">
        <v>61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31</v>
      </c>
      <c r="C267" s="277"/>
    </row>
    <row r="268" spans="1:3" s="199" customFormat="1" hidden="1" outlineLevel="1" x14ac:dyDescent="0.3">
      <c r="A268" s="212"/>
      <c r="B268" s="224" t="s">
        <v>516</v>
      </c>
      <c r="C268" s="276">
        <v>8900</v>
      </c>
    </row>
    <row r="269" spans="1:3" s="199" customFormat="1" hidden="1" outlineLevel="1" x14ac:dyDescent="0.3">
      <c r="A269" s="212"/>
      <c r="B269" s="224" t="s">
        <v>517</v>
      </c>
      <c r="C269" s="276">
        <v>500</v>
      </c>
    </row>
    <row r="270" spans="1:3" s="199" customFormat="1" hidden="1" outlineLevel="1" x14ac:dyDescent="0.3">
      <c r="A270" s="212"/>
      <c r="B270" s="224" t="s">
        <v>518</v>
      </c>
      <c r="C270" s="276">
        <v>600</v>
      </c>
    </row>
    <row r="271" spans="1:3" s="199" customFormat="1" hidden="1" outlineLevel="1" x14ac:dyDescent="0.3">
      <c r="A271" s="212"/>
      <c r="B271" s="224" t="s">
        <v>519</v>
      </c>
      <c r="C271" s="276">
        <v>480</v>
      </c>
    </row>
    <row r="272" spans="1:3" s="199" customFormat="1" hidden="1" outlineLevel="1" x14ac:dyDescent="0.3">
      <c r="A272" s="214"/>
      <c r="B272" s="225" t="s">
        <v>63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579</v>
      </c>
      <c r="C273" s="277"/>
    </row>
    <row r="274" spans="1:3" s="199" customFormat="1" ht="37.5" hidden="1" outlineLevel="1" x14ac:dyDescent="0.3">
      <c r="A274" s="215"/>
      <c r="B274" s="226" t="s">
        <v>520</v>
      </c>
      <c r="C274" s="281">
        <v>280</v>
      </c>
    </row>
    <row r="275" spans="1:3" s="199" customFormat="1" hidden="1" outlineLevel="1" x14ac:dyDescent="0.3">
      <c r="A275" s="212"/>
      <c r="B275" s="224" t="s">
        <v>521</v>
      </c>
      <c r="C275" s="276">
        <v>5400</v>
      </c>
    </row>
    <row r="276" spans="1:3" s="199" customFormat="1" ht="37.5" hidden="1" outlineLevel="1" x14ac:dyDescent="0.3">
      <c r="A276" s="212"/>
      <c r="B276" s="224" t="s">
        <v>522</v>
      </c>
      <c r="C276" s="276">
        <v>2700</v>
      </c>
    </row>
    <row r="277" spans="1:3" s="199" customFormat="1" hidden="1" outlineLevel="1" x14ac:dyDescent="0.3">
      <c r="A277" s="212"/>
      <c r="B277" s="224" t="s">
        <v>523</v>
      </c>
      <c r="C277" s="276">
        <v>800</v>
      </c>
    </row>
    <row r="278" spans="1:3" s="199" customFormat="1" ht="37.5" hidden="1" outlineLevel="1" x14ac:dyDescent="0.3">
      <c r="A278" s="212"/>
      <c r="B278" s="224" t="s">
        <v>16</v>
      </c>
      <c r="C278" s="276">
        <v>14000</v>
      </c>
    </row>
    <row r="279" spans="1:3" s="199" customFormat="1" ht="37.5" hidden="1" outlineLevel="1" x14ac:dyDescent="0.3">
      <c r="A279" s="212"/>
      <c r="B279" s="224" t="s">
        <v>184</v>
      </c>
      <c r="C279" s="276">
        <v>2000</v>
      </c>
    </row>
    <row r="280" spans="1:3" s="199" customFormat="1" hidden="1" outlineLevel="1" x14ac:dyDescent="0.3">
      <c r="A280" s="214"/>
      <c r="B280" s="225" t="s">
        <v>63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36</v>
      </c>
      <c r="C281" s="277"/>
    </row>
    <row r="282" spans="1:3" s="199" customFormat="1" hidden="1" outlineLevel="1" x14ac:dyDescent="0.3">
      <c r="A282" s="215"/>
      <c r="B282" s="224" t="s">
        <v>185</v>
      </c>
      <c r="C282" s="276">
        <v>1848</v>
      </c>
    </row>
    <row r="283" spans="1:3" s="199" customFormat="1" hidden="1" outlineLevel="1" x14ac:dyDescent="0.3">
      <c r="A283" s="215"/>
      <c r="B283" s="224" t="s">
        <v>186</v>
      </c>
      <c r="C283" s="276">
        <v>3912</v>
      </c>
    </row>
    <row r="284" spans="1:3" s="199" customFormat="1" hidden="1" outlineLevel="1" x14ac:dyDescent="0.3">
      <c r="A284" s="215"/>
      <c r="B284" s="224" t="s">
        <v>187</v>
      </c>
      <c r="C284" s="276">
        <v>2495</v>
      </c>
    </row>
    <row r="285" spans="1:3" s="199" customFormat="1" hidden="1" outlineLevel="1" x14ac:dyDescent="0.3">
      <c r="A285" s="215"/>
      <c r="B285" s="224" t="s">
        <v>201</v>
      </c>
      <c r="C285" s="276">
        <v>1500</v>
      </c>
    </row>
    <row r="286" spans="1:3" s="199" customFormat="1" hidden="1" outlineLevel="1" x14ac:dyDescent="0.3">
      <c r="A286" s="214"/>
      <c r="B286" s="225" t="s">
        <v>61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38</v>
      </c>
      <c r="C287" s="279"/>
    </row>
    <row r="288" spans="1:3" s="199" customFormat="1" ht="37.5" hidden="1" outlineLevel="1" x14ac:dyDescent="0.3">
      <c r="A288" s="212"/>
      <c r="B288" s="224" t="s">
        <v>202</v>
      </c>
      <c r="C288" s="276">
        <v>5000</v>
      </c>
    </row>
    <row r="289" spans="1:3" s="199" customFormat="1" ht="37.5" hidden="1" outlineLevel="1" x14ac:dyDescent="0.3">
      <c r="A289" s="212"/>
      <c r="B289" s="224" t="s">
        <v>668</v>
      </c>
      <c r="C289" s="276">
        <v>1000</v>
      </c>
    </row>
    <row r="290" spans="1:3" s="199" customFormat="1" hidden="1" outlineLevel="1" x14ac:dyDescent="0.3">
      <c r="A290" s="213"/>
      <c r="B290" s="224" t="s">
        <v>669</v>
      </c>
      <c r="C290" s="276">
        <v>3000</v>
      </c>
    </row>
    <row r="291" spans="1:3" s="199" customFormat="1" hidden="1" outlineLevel="1" x14ac:dyDescent="0.3">
      <c r="A291" s="213"/>
      <c r="B291" s="224" t="s">
        <v>670</v>
      </c>
      <c r="C291" s="276">
        <v>22000</v>
      </c>
    </row>
    <row r="292" spans="1:3" s="199" customFormat="1" hidden="1" outlineLevel="1" x14ac:dyDescent="0.3">
      <c r="A292" s="214"/>
      <c r="B292" s="225" t="s">
        <v>61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39</v>
      </c>
      <c r="C293" s="277"/>
    </row>
    <row r="294" spans="1:3" s="199" customFormat="1" hidden="1" outlineLevel="1" x14ac:dyDescent="0.3">
      <c r="A294" s="212"/>
      <c r="B294" s="224" t="s">
        <v>618</v>
      </c>
      <c r="C294" s="276">
        <v>8881</v>
      </c>
    </row>
    <row r="295" spans="1:3" s="199" customFormat="1" hidden="1" outlineLevel="1" x14ac:dyDescent="0.3">
      <c r="A295" s="212"/>
      <c r="B295" s="224" t="s">
        <v>671</v>
      </c>
      <c r="C295" s="276">
        <v>20000</v>
      </c>
    </row>
    <row r="296" spans="1:3" s="199" customFormat="1" hidden="1" outlineLevel="1" x14ac:dyDescent="0.3">
      <c r="A296" s="212"/>
      <c r="B296" s="224" t="s">
        <v>348</v>
      </c>
      <c r="C296" s="276">
        <v>12329</v>
      </c>
    </row>
    <row r="297" spans="1:3" s="199" customFormat="1" ht="37.5" hidden="1" outlineLevel="1" x14ac:dyDescent="0.3">
      <c r="A297" s="212"/>
      <c r="B297" s="224" t="s">
        <v>349</v>
      </c>
      <c r="C297" s="276">
        <v>1255</v>
      </c>
    </row>
    <row r="298" spans="1:3" s="199" customFormat="1" hidden="1" outlineLevel="1" x14ac:dyDescent="0.3">
      <c r="A298" s="212"/>
      <c r="B298" s="224" t="s">
        <v>350</v>
      </c>
      <c r="C298" s="276">
        <v>4500</v>
      </c>
    </row>
    <row r="299" spans="1:3" s="199" customFormat="1" hidden="1" outlineLevel="1" x14ac:dyDescent="0.3">
      <c r="A299" s="212"/>
      <c r="B299" s="224" t="s">
        <v>351</v>
      </c>
      <c r="C299" s="276">
        <v>800</v>
      </c>
    </row>
    <row r="300" spans="1:3" s="199" customFormat="1" hidden="1" outlineLevel="1" x14ac:dyDescent="0.3">
      <c r="A300" s="212"/>
      <c r="B300" s="224" t="s">
        <v>352</v>
      </c>
      <c r="C300" s="276">
        <v>500</v>
      </c>
    </row>
    <row r="301" spans="1:3" s="199" customFormat="1" hidden="1" outlineLevel="1" x14ac:dyDescent="0.3">
      <c r="A301" s="212"/>
      <c r="B301" s="225" t="s">
        <v>61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40</v>
      </c>
      <c r="C302" s="279"/>
    </row>
    <row r="303" spans="1:3" s="199" customFormat="1" hidden="1" outlineLevel="1" x14ac:dyDescent="0.3">
      <c r="A303" s="212"/>
      <c r="B303" s="227" t="s">
        <v>353</v>
      </c>
      <c r="C303" s="276">
        <v>2000</v>
      </c>
    </row>
    <row r="304" spans="1:3" s="199" customFormat="1" hidden="1" outlineLevel="1" x14ac:dyDescent="0.3">
      <c r="A304" s="212"/>
      <c r="B304" s="225" t="s">
        <v>61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87" t="s">
        <v>492</v>
      </c>
      <c r="B314" s="487"/>
      <c r="C314" s="487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53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410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55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54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635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636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637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638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639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640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641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642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225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226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57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24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25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227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29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228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229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577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580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581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582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31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364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365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129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33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578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579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656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383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384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385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386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387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388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389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36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397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398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378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575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468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469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470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471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472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473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510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474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475</v>
      </c>
      <c r="C411" s="318">
        <v>1200</v>
      </c>
    </row>
    <row r="412" spans="1:129" s="199" customFormat="1" x14ac:dyDescent="0.3">
      <c r="A412" s="212"/>
      <c r="B412" s="242" t="s">
        <v>476</v>
      </c>
      <c r="C412" s="318">
        <v>100</v>
      </c>
    </row>
    <row r="413" spans="1:129" s="199" customFormat="1" x14ac:dyDescent="0.3">
      <c r="A413" s="212"/>
      <c r="B413" s="242" t="s">
        <v>477</v>
      </c>
      <c r="C413" s="318">
        <v>4900</v>
      </c>
    </row>
    <row r="414" spans="1:129" s="199" customFormat="1" x14ac:dyDescent="0.3">
      <c r="A414" s="212"/>
      <c r="B414" s="242" t="s">
        <v>478</v>
      </c>
      <c r="C414" s="318">
        <v>1500</v>
      </c>
    </row>
    <row r="415" spans="1:129" s="199" customFormat="1" ht="39" customHeight="1" x14ac:dyDescent="0.3">
      <c r="A415" s="212"/>
      <c r="B415" s="242" t="s">
        <v>479</v>
      </c>
      <c r="C415" s="318">
        <v>1700</v>
      </c>
    </row>
    <row r="416" spans="1:129" s="199" customFormat="1" x14ac:dyDescent="0.3">
      <c r="A416" s="212"/>
      <c r="B416" s="242" t="s">
        <v>480</v>
      </c>
      <c r="C416" s="318">
        <v>1400</v>
      </c>
    </row>
    <row r="417" spans="1:3" s="199" customFormat="1" x14ac:dyDescent="0.3">
      <c r="A417" s="214"/>
      <c r="B417" s="223" t="s">
        <v>63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38</v>
      </c>
      <c r="C418" s="291"/>
    </row>
    <row r="419" spans="1:3" s="199" customFormat="1" x14ac:dyDescent="0.3">
      <c r="A419" s="212"/>
      <c r="B419" s="242" t="s">
        <v>481</v>
      </c>
      <c r="C419" s="318">
        <v>10000</v>
      </c>
    </row>
    <row r="420" spans="1:3" s="200" customFormat="1" x14ac:dyDescent="0.3">
      <c r="A420" s="212"/>
      <c r="B420" s="242" t="s">
        <v>482</v>
      </c>
      <c r="C420" s="318">
        <v>1800</v>
      </c>
    </row>
    <row r="421" spans="1:3" s="200" customFormat="1" x14ac:dyDescent="0.3">
      <c r="A421" s="212"/>
      <c r="B421" s="242" t="s">
        <v>377</v>
      </c>
      <c r="C421" s="318">
        <v>1300</v>
      </c>
    </row>
    <row r="422" spans="1:3" s="200" customFormat="1" x14ac:dyDescent="0.3">
      <c r="A422" s="212"/>
      <c r="B422" s="242" t="s">
        <v>565</v>
      </c>
      <c r="C422" s="318">
        <v>11000</v>
      </c>
    </row>
    <row r="423" spans="1:3" s="200" customFormat="1" x14ac:dyDescent="0.3">
      <c r="A423" s="212"/>
      <c r="B423" s="242" t="s">
        <v>72</v>
      </c>
      <c r="C423" s="318">
        <v>1500</v>
      </c>
    </row>
    <row r="424" spans="1:3" s="200" customFormat="1" x14ac:dyDescent="0.3">
      <c r="A424" s="214"/>
      <c r="B424" s="223" t="s">
        <v>63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39</v>
      </c>
      <c r="C425" s="292"/>
    </row>
    <row r="426" spans="1:3" s="200" customFormat="1" x14ac:dyDescent="0.3">
      <c r="A426" s="215"/>
      <c r="B426" s="242" t="s">
        <v>73</v>
      </c>
      <c r="C426" s="319">
        <v>13500</v>
      </c>
    </row>
    <row r="427" spans="1:3" s="200" customFormat="1" x14ac:dyDescent="0.3">
      <c r="A427" s="215"/>
      <c r="B427" s="242" t="s">
        <v>74</v>
      </c>
      <c r="C427" s="319">
        <v>12000</v>
      </c>
    </row>
    <row r="428" spans="1:3" s="200" customFormat="1" x14ac:dyDescent="0.3">
      <c r="A428" s="215"/>
      <c r="B428" s="242" t="s">
        <v>75</v>
      </c>
      <c r="C428" s="319">
        <v>17000</v>
      </c>
    </row>
    <row r="429" spans="1:3" s="200" customFormat="1" x14ac:dyDescent="0.3">
      <c r="A429" s="215"/>
      <c r="B429" s="242" t="s">
        <v>76</v>
      </c>
      <c r="C429" s="319">
        <v>2643</v>
      </c>
    </row>
    <row r="430" spans="1:3" s="200" customFormat="1" x14ac:dyDescent="0.3">
      <c r="A430" s="214"/>
      <c r="B430" s="242" t="s">
        <v>77</v>
      </c>
      <c r="C430" s="318">
        <v>1500</v>
      </c>
    </row>
    <row r="431" spans="1:3" s="200" customFormat="1" x14ac:dyDescent="0.3">
      <c r="A431" s="214"/>
      <c r="B431" s="246" t="s">
        <v>63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40</v>
      </c>
      <c r="C432" s="288"/>
    </row>
    <row r="433" spans="1:3" s="200" customFormat="1" x14ac:dyDescent="0.3">
      <c r="A433" s="212"/>
      <c r="B433" s="242" t="s">
        <v>78</v>
      </c>
      <c r="C433" s="286">
        <v>2000</v>
      </c>
    </row>
    <row r="434" spans="1:3" s="200" customFormat="1" x14ac:dyDescent="0.3">
      <c r="A434" s="212"/>
      <c r="B434" s="242" t="s">
        <v>79</v>
      </c>
      <c r="C434" s="286">
        <v>1500</v>
      </c>
    </row>
    <row r="435" spans="1:3" s="200" customFormat="1" ht="37.5" x14ac:dyDescent="0.3">
      <c r="A435" s="212"/>
      <c r="B435" s="242" t="s">
        <v>248</v>
      </c>
      <c r="C435" s="286">
        <v>6000</v>
      </c>
    </row>
    <row r="436" spans="1:3" s="200" customFormat="1" x14ac:dyDescent="0.3">
      <c r="A436" s="212"/>
      <c r="B436" s="242" t="s">
        <v>249</v>
      </c>
      <c r="C436" s="286">
        <v>400</v>
      </c>
    </row>
    <row r="437" spans="1:3" s="200" customFormat="1" x14ac:dyDescent="0.3">
      <c r="A437" s="212"/>
      <c r="B437" s="242" t="s">
        <v>250</v>
      </c>
      <c r="C437" s="286">
        <v>300</v>
      </c>
    </row>
    <row r="438" spans="1:3" s="200" customFormat="1" x14ac:dyDescent="0.3">
      <c r="A438" s="212"/>
      <c r="B438" s="242" t="s">
        <v>251</v>
      </c>
      <c r="C438" s="286">
        <v>4500</v>
      </c>
    </row>
    <row r="439" spans="1:3" s="200" customFormat="1" x14ac:dyDescent="0.3">
      <c r="A439" s="212"/>
      <c r="B439" s="242" t="s">
        <v>252</v>
      </c>
      <c r="C439" s="286">
        <v>400</v>
      </c>
    </row>
    <row r="440" spans="1:3" s="200" customFormat="1" x14ac:dyDescent="0.3">
      <c r="A440" s="212"/>
      <c r="B440" s="242" t="s">
        <v>253</v>
      </c>
      <c r="C440" s="286">
        <v>6000</v>
      </c>
    </row>
    <row r="441" spans="1:3" s="200" customFormat="1" x14ac:dyDescent="0.3">
      <c r="A441" s="212"/>
      <c r="B441" s="242" t="s">
        <v>254</v>
      </c>
      <c r="C441" s="286">
        <v>900</v>
      </c>
    </row>
    <row r="442" spans="1:3" s="200" customFormat="1" x14ac:dyDescent="0.3">
      <c r="A442" s="212"/>
      <c r="B442" s="242" t="s">
        <v>665</v>
      </c>
      <c r="C442" s="286">
        <v>300</v>
      </c>
    </row>
    <row r="443" spans="1:3" s="200" customFormat="1" x14ac:dyDescent="0.3">
      <c r="A443" s="212"/>
      <c r="B443" s="242" t="s">
        <v>230</v>
      </c>
      <c r="C443" s="286">
        <v>350</v>
      </c>
    </row>
    <row r="444" spans="1:3" s="200" customFormat="1" x14ac:dyDescent="0.3">
      <c r="A444" s="212"/>
      <c r="B444" s="242" t="s">
        <v>231</v>
      </c>
      <c r="C444" s="286">
        <v>600</v>
      </c>
    </row>
    <row r="445" spans="1:3" s="200" customFormat="1" x14ac:dyDescent="0.3">
      <c r="A445" s="212"/>
      <c r="B445" s="242" t="s">
        <v>232</v>
      </c>
      <c r="C445" s="286">
        <v>4000</v>
      </c>
    </row>
    <row r="446" spans="1:3" s="200" customFormat="1" x14ac:dyDescent="0.3">
      <c r="A446" s="212"/>
      <c r="B446" s="242" t="s">
        <v>233</v>
      </c>
      <c r="C446" s="286">
        <v>500</v>
      </c>
    </row>
    <row r="447" spans="1:3" s="200" customFormat="1" ht="37.5" x14ac:dyDescent="0.3">
      <c r="A447" s="212"/>
      <c r="B447" s="242" t="s">
        <v>392</v>
      </c>
      <c r="C447" s="286">
        <v>8000</v>
      </c>
    </row>
    <row r="448" spans="1:3" s="200" customFormat="1" x14ac:dyDescent="0.3">
      <c r="A448" s="214"/>
      <c r="B448" s="223" t="s">
        <v>63</v>
      </c>
      <c r="C448" s="287">
        <f>SUM(C433:C447)</f>
        <v>35750</v>
      </c>
    </row>
    <row r="449" spans="1:3" s="200" customFormat="1" x14ac:dyDescent="0.3">
      <c r="A449" s="214"/>
      <c r="B449" s="225" t="s">
        <v>493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88" t="s">
        <v>394</v>
      </c>
      <c r="B451" s="488"/>
      <c r="C451" s="488"/>
    </row>
    <row r="452" spans="1:3" s="200" customFormat="1" hidden="1" outlineLevel="1" x14ac:dyDescent="0.3">
      <c r="A452" s="211">
        <v>1</v>
      </c>
      <c r="B452" s="220" t="s">
        <v>53</v>
      </c>
      <c r="C452" s="285"/>
    </row>
    <row r="453" spans="1:3" s="200" customFormat="1" hidden="1" outlineLevel="1" x14ac:dyDescent="0.3">
      <c r="A453" s="216"/>
      <c r="B453" s="227" t="s">
        <v>395</v>
      </c>
      <c r="C453" s="289">
        <v>7000</v>
      </c>
    </row>
    <row r="454" spans="1:3" s="200" customFormat="1" hidden="1" outlineLevel="1" x14ac:dyDescent="0.3">
      <c r="A454" s="216"/>
      <c r="B454" s="235" t="s">
        <v>63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54</v>
      </c>
      <c r="C455" s="288"/>
    </row>
    <row r="456" spans="1:3" s="200" customFormat="1" hidden="1" outlineLevel="1" x14ac:dyDescent="0.3">
      <c r="A456" s="215"/>
      <c r="B456" s="227" t="s">
        <v>396</v>
      </c>
      <c r="C456" s="289">
        <v>4100</v>
      </c>
    </row>
    <row r="457" spans="1:3" s="200" customFormat="1" hidden="1" outlineLevel="1" x14ac:dyDescent="0.3">
      <c r="A457" s="215"/>
      <c r="B457" s="227" t="s">
        <v>635</v>
      </c>
      <c r="C457" s="289">
        <v>700</v>
      </c>
    </row>
    <row r="458" spans="1:3" s="200" customFormat="1" hidden="1" outlineLevel="1" x14ac:dyDescent="0.3">
      <c r="A458" s="215"/>
      <c r="B458" s="227" t="s">
        <v>636</v>
      </c>
      <c r="C458" s="289">
        <v>700</v>
      </c>
    </row>
    <row r="459" spans="1:3" s="200" customFormat="1" hidden="1" outlineLevel="1" x14ac:dyDescent="0.3">
      <c r="A459" s="215"/>
      <c r="B459" s="227" t="s">
        <v>637</v>
      </c>
      <c r="C459" s="289">
        <v>4000</v>
      </c>
    </row>
    <row r="460" spans="1:3" s="200" customFormat="1" ht="37.5" hidden="1" outlineLevel="1" x14ac:dyDescent="0.3">
      <c r="A460" s="215"/>
      <c r="B460" s="227" t="s">
        <v>638</v>
      </c>
      <c r="C460" s="289">
        <v>2500</v>
      </c>
    </row>
    <row r="461" spans="1:3" s="200" customFormat="1" hidden="1" outlineLevel="1" x14ac:dyDescent="0.3">
      <c r="A461" s="215"/>
      <c r="B461" s="225" t="s">
        <v>63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639</v>
      </c>
      <c r="C462" s="288"/>
    </row>
    <row r="463" spans="1:3" s="200" customFormat="1" ht="37.5" hidden="1" outlineLevel="1" x14ac:dyDescent="0.3">
      <c r="A463" s="215"/>
      <c r="B463" s="227" t="s">
        <v>467</v>
      </c>
      <c r="C463" s="289">
        <v>500</v>
      </c>
    </row>
    <row r="464" spans="1:3" s="200" customFormat="1" ht="37.5" hidden="1" outlineLevel="1" x14ac:dyDescent="0.3">
      <c r="A464" s="215"/>
      <c r="B464" s="227" t="s">
        <v>622</v>
      </c>
      <c r="C464" s="289">
        <v>5000</v>
      </c>
    </row>
    <row r="465" spans="1:3" s="200" customFormat="1" hidden="1" outlineLevel="1" x14ac:dyDescent="0.3">
      <c r="A465" s="214"/>
      <c r="B465" s="225" t="s">
        <v>63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57</v>
      </c>
      <c r="C466" s="285"/>
    </row>
    <row r="467" spans="1:3" s="200" customFormat="1" hidden="1" outlineLevel="1" x14ac:dyDescent="0.3">
      <c r="A467" s="214"/>
      <c r="B467" s="227" t="s">
        <v>623</v>
      </c>
      <c r="C467" s="286">
        <v>1500</v>
      </c>
    </row>
    <row r="468" spans="1:3" s="200" customFormat="1" hidden="1" outlineLevel="1" x14ac:dyDescent="0.3">
      <c r="A468" s="214"/>
      <c r="B468" s="227" t="s">
        <v>624</v>
      </c>
      <c r="C468" s="286">
        <v>15000</v>
      </c>
    </row>
    <row r="469" spans="1:3" s="200" customFormat="1" ht="37.5" hidden="1" outlineLevel="1" x14ac:dyDescent="0.3">
      <c r="A469" s="214"/>
      <c r="B469" s="227" t="s">
        <v>332</v>
      </c>
      <c r="C469" s="286">
        <v>500</v>
      </c>
    </row>
    <row r="470" spans="1:3" s="200" customFormat="1" ht="37.5" hidden="1" outlineLevel="1" x14ac:dyDescent="0.3">
      <c r="A470" s="214"/>
      <c r="B470" s="227" t="s">
        <v>503</v>
      </c>
      <c r="C470" s="286">
        <v>16000</v>
      </c>
    </row>
    <row r="471" spans="1:3" s="200" customFormat="1" ht="37.5" hidden="1" outlineLevel="1" x14ac:dyDescent="0.3">
      <c r="A471" s="214"/>
      <c r="B471" s="227" t="s">
        <v>504</v>
      </c>
      <c r="C471" s="286">
        <v>2500</v>
      </c>
    </row>
    <row r="472" spans="1:3" s="200" customFormat="1" hidden="1" outlineLevel="1" x14ac:dyDescent="0.3">
      <c r="A472" s="214"/>
      <c r="B472" s="225" t="s">
        <v>63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24</v>
      </c>
      <c r="C473" s="288"/>
    </row>
    <row r="474" spans="1:3" s="200" customFormat="1" ht="37.5" hidden="1" outlineLevel="1" x14ac:dyDescent="0.3">
      <c r="A474" s="212"/>
      <c r="B474" s="227" t="s">
        <v>505</v>
      </c>
      <c r="C474" s="286">
        <v>16000</v>
      </c>
    </row>
    <row r="475" spans="1:3" s="200" customFormat="1" ht="37.5" hidden="1" outlineLevel="1" x14ac:dyDescent="0.3">
      <c r="A475" s="212"/>
      <c r="B475" s="227" t="s">
        <v>506</v>
      </c>
      <c r="C475" s="286">
        <v>1800</v>
      </c>
    </row>
    <row r="476" spans="1:3" s="200" customFormat="1" hidden="1" outlineLevel="1" x14ac:dyDescent="0.3">
      <c r="A476" s="214"/>
      <c r="B476" s="225" t="s">
        <v>63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577</v>
      </c>
      <c r="C477" s="285"/>
    </row>
    <row r="478" spans="1:3" s="200" customFormat="1" ht="37.5" hidden="1" outlineLevel="1" x14ac:dyDescent="0.3">
      <c r="A478" s="214"/>
      <c r="B478" s="227" t="s">
        <v>507</v>
      </c>
      <c r="C478" s="286">
        <v>1500</v>
      </c>
    </row>
    <row r="479" spans="1:3" s="200" customFormat="1" ht="37.5" hidden="1" outlineLevel="1" x14ac:dyDescent="0.3">
      <c r="A479" s="214"/>
      <c r="B479" s="227" t="s">
        <v>508</v>
      </c>
      <c r="C479" s="286">
        <v>19000</v>
      </c>
    </row>
    <row r="480" spans="1:3" s="200" customFormat="1" ht="37.5" hidden="1" outlineLevel="1" x14ac:dyDescent="0.3">
      <c r="A480" s="214"/>
      <c r="B480" s="227" t="s">
        <v>509</v>
      </c>
      <c r="C480" s="286">
        <v>500</v>
      </c>
    </row>
    <row r="481" spans="1:3" s="200" customFormat="1" ht="37.5" hidden="1" outlineLevel="1" x14ac:dyDescent="0.3">
      <c r="A481" s="214"/>
      <c r="B481" s="227" t="s">
        <v>448</v>
      </c>
      <c r="C481" s="286">
        <v>2000</v>
      </c>
    </row>
    <row r="482" spans="1:3" s="200" customFormat="1" ht="37.5" hidden="1" outlineLevel="1" x14ac:dyDescent="0.3">
      <c r="A482" s="214"/>
      <c r="B482" s="227" t="s">
        <v>449</v>
      </c>
      <c r="C482" s="286">
        <v>1000</v>
      </c>
    </row>
    <row r="483" spans="1:3" s="200" customFormat="1" hidden="1" outlineLevel="1" x14ac:dyDescent="0.3">
      <c r="A483" s="214"/>
      <c r="B483" s="225" t="s">
        <v>63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31</v>
      </c>
      <c r="C484" s="288"/>
    </row>
    <row r="485" spans="1:3" s="200" customFormat="1" hidden="1" outlineLevel="1" x14ac:dyDescent="0.3">
      <c r="A485" s="212"/>
      <c r="B485" s="227" t="s">
        <v>450</v>
      </c>
      <c r="C485" s="286">
        <v>2500</v>
      </c>
    </row>
    <row r="486" spans="1:3" s="200" customFormat="1" hidden="1" outlineLevel="1" x14ac:dyDescent="0.3">
      <c r="A486" s="212"/>
      <c r="B486" s="227" t="s">
        <v>451</v>
      </c>
      <c r="C486" s="286">
        <v>400</v>
      </c>
    </row>
    <row r="487" spans="1:3" s="200" customFormat="1" hidden="1" outlineLevel="1" x14ac:dyDescent="0.3">
      <c r="A487" s="214"/>
      <c r="B487" s="225" t="s">
        <v>63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129</v>
      </c>
      <c r="C488" s="288"/>
    </row>
    <row r="489" spans="1:3" s="200" customFormat="1" hidden="1" outlineLevel="1" x14ac:dyDescent="0.3">
      <c r="A489" s="212"/>
      <c r="B489" s="227" t="s">
        <v>452</v>
      </c>
      <c r="C489" s="286">
        <v>200</v>
      </c>
    </row>
    <row r="490" spans="1:3" s="200" customFormat="1" ht="37.5" hidden="1" outlineLevel="1" x14ac:dyDescent="0.3">
      <c r="A490" s="212"/>
      <c r="B490" s="227" t="s">
        <v>453</v>
      </c>
      <c r="C490" s="286">
        <v>3000</v>
      </c>
    </row>
    <row r="491" spans="1:3" s="200" customFormat="1" hidden="1" outlineLevel="1" x14ac:dyDescent="0.3">
      <c r="A491" s="212"/>
      <c r="B491" s="227" t="s">
        <v>454</v>
      </c>
      <c r="C491" s="286">
        <v>500</v>
      </c>
    </row>
    <row r="492" spans="1:3" s="200" customFormat="1" hidden="1" outlineLevel="1" x14ac:dyDescent="0.3">
      <c r="A492" s="214"/>
      <c r="B492" s="225" t="s">
        <v>63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33</v>
      </c>
      <c r="C493" s="288"/>
    </row>
    <row r="494" spans="1:3" s="200" customFormat="1" ht="37.5" hidden="1" outlineLevel="1" x14ac:dyDescent="0.3">
      <c r="A494" s="212"/>
      <c r="B494" s="227" t="s">
        <v>455</v>
      </c>
      <c r="C494" s="286">
        <v>16000</v>
      </c>
    </row>
    <row r="495" spans="1:3" s="200" customFormat="1" hidden="1" outlineLevel="1" x14ac:dyDescent="0.3">
      <c r="A495" s="214"/>
      <c r="B495" s="225" t="s">
        <v>63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578</v>
      </c>
      <c r="C496" s="288"/>
    </row>
    <row r="497" spans="1:3" s="200" customFormat="1" hidden="1" outlineLevel="1" x14ac:dyDescent="0.3">
      <c r="A497" s="212"/>
      <c r="B497" s="227" t="s">
        <v>446</v>
      </c>
      <c r="C497" s="286">
        <v>450</v>
      </c>
    </row>
    <row r="498" spans="1:3" s="200" customFormat="1" ht="37.5" hidden="1" outlineLevel="1" x14ac:dyDescent="0.3">
      <c r="A498" s="212"/>
      <c r="B498" s="227" t="s">
        <v>447</v>
      </c>
      <c r="C498" s="286">
        <v>900</v>
      </c>
    </row>
    <row r="499" spans="1:3" s="200" customFormat="1" ht="37.5" hidden="1" outlineLevel="1" x14ac:dyDescent="0.3">
      <c r="A499" s="212"/>
      <c r="B499" s="227" t="s">
        <v>91</v>
      </c>
      <c r="C499" s="286">
        <v>14000</v>
      </c>
    </row>
    <row r="500" spans="1:3" s="200" customFormat="1" hidden="1" outlineLevel="1" x14ac:dyDescent="0.3">
      <c r="A500" s="214"/>
      <c r="B500" s="225" t="s">
        <v>63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579</v>
      </c>
      <c r="C501" s="288"/>
    </row>
    <row r="502" spans="1:3" s="200" customFormat="1" ht="37.5" hidden="1" outlineLevel="1" x14ac:dyDescent="0.3">
      <c r="A502" s="212"/>
      <c r="B502" s="227" t="s">
        <v>92</v>
      </c>
      <c r="C502" s="286">
        <v>10000</v>
      </c>
    </row>
    <row r="503" spans="1:3" s="200" customFormat="1" hidden="1" outlineLevel="1" x14ac:dyDescent="0.3">
      <c r="A503" s="212"/>
      <c r="B503" s="227" t="s">
        <v>93</v>
      </c>
      <c r="C503" s="286">
        <v>1500</v>
      </c>
    </row>
    <row r="504" spans="1:3" s="200" customFormat="1" hidden="1" outlineLevel="1" x14ac:dyDescent="0.3">
      <c r="A504" s="212"/>
      <c r="B504" s="227" t="s">
        <v>94</v>
      </c>
      <c r="C504" s="286">
        <v>12000</v>
      </c>
    </row>
    <row r="505" spans="1:3" s="200" customFormat="1" ht="37.5" hidden="1" outlineLevel="1" x14ac:dyDescent="0.3">
      <c r="A505" s="212"/>
      <c r="B505" s="227" t="s">
        <v>95</v>
      </c>
      <c r="C505" s="286">
        <v>1800</v>
      </c>
    </row>
    <row r="506" spans="1:3" s="200" customFormat="1" hidden="1" outlineLevel="1" x14ac:dyDescent="0.3">
      <c r="A506" s="214"/>
      <c r="B506" s="225" t="s">
        <v>63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510</v>
      </c>
      <c r="C507" s="285"/>
    </row>
    <row r="508" spans="1:3" s="200" customFormat="1" hidden="1" outlineLevel="1" x14ac:dyDescent="0.3">
      <c r="A508" s="212"/>
      <c r="B508" s="227" t="s">
        <v>96</v>
      </c>
      <c r="C508" s="286">
        <v>1445</v>
      </c>
    </row>
    <row r="509" spans="1:3" s="200" customFormat="1" hidden="1" outlineLevel="1" x14ac:dyDescent="0.3">
      <c r="A509" s="214"/>
      <c r="B509" s="225" t="s">
        <v>63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38</v>
      </c>
      <c r="C510" s="291"/>
    </row>
    <row r="511" spans="1:3" s="200" customFormat="1" ht="37.5" hidden="1" outlineLevel="1" x14ac:dyDescent="0.3">
      <c r="A511" s="212"/>
      <c r="B511" s="227" t="s">
        <v>97</v>
      </c>
      <c r="C511" s="286">
        <v>10000</v>
      </c>
    </row>
    <row r="512" spans="1:3" s="200" customFormat="1" hidden="1" outlineLevel="1" x14ac:dyDescent="0.3">
      <c r="A512" s="214"/>
      <c r="B512" s="225" t="s">
        <v>63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39</v>
      </c>
      <c r="C513" s="292"/>
    </row>
    <row r="514" spans="1:3" s="200" customFormat="1" ht="37.5" hidden="1" outlineLevel="1" x14ac:dyDescent="0.3">
      <c r="A514" s="214"/>
      <c r="B514" s="227" t="s">
        <v>98</v>
      </c>
      <c r="C514" s="286">
        <v>1000</v>
      </c>
    </row>
    <row r="515" spans="1:3" s="200" customFormat="1" hidden="1" outlineLevel="1" x14ac:dyDescent="0.3">
      <c r="A515" s="214"/>
      <c r="B515" s="230" t="s">
        <v>63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40</v>
      </c>
      <c r="C516" s="288"/>
    </row>
    <row r="517" spans="1:3" s="200" customFormat="1" hidden="1" outlineLevel="1" x14ac:dyDescent="0.3">
      <c r="A517" s="212"/>
      <c r="B517" s="227" t="s">
        <v>419</v>
      </c>
      <c r="C517" s="286">
        <v>300</v>
      </c>
    </row>
    <row r="518" spans="1:3" s="200" customFormat="1" hidden="1" outlineLevel="1" x14ac:dyDescent="0.3">
      <c r="A518" s="212"/>
      <c r="B518" s="227" t="s">
        <v>420</v>
      </c>
      <c r="C518" s="286">
        <v>5500</v>
      </c>
    </row>
    <row r="519" spans="1:3" s="200" customFormat="1" hidden="1" outlineLevel="1" x14ac:dyDescent="0.3">
      <c r="A519" s="212"/>
      <c r="B519" s="227" t="s">
        <v>421</v>
      </c>
      <c r="C519" s="286">
        <v>1800</v>
      </c>
    </row>
    <row r="520" spans="1:3" s="200" customFormat="1" hidden="1" outlineLevel="1" x14ac:dyDescent="0.3">
      <c r="A520" s="214"/>
      <c r="B520" s="225" t="s">
        <v>63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511</v>
      </c>
      <c r="C521" s="288"/>
    </row>
    <row r="522" spans="1:3" s="200" customFormat="1" hidden="1" outlineLevel="1" x14ac:dyDescent="0.3">
      <c r="A522" s="212"/>
      <c r="B522" s="227" t="s">
        <v>422</v>
      </c>
      <c r="C522" s="286">
        <v>60</v>
      </c>
    </row>
    <row r="523" spans="1:3" s="200" customFormat="1" hidden="1" outlineLevel="1" x14ac:dyDescent="0.3">
      <c r="A523" s="212"/>
      <c r="B523" s="227" t="s">
        <v>423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63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424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425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89" t="s">
        <v>483</v>
      </c>
      <c r="B528" s="489"/>
      <c r="C528" s="489"/>
    </row>
    <row r="529" spans="1:3" s="200" customFormat="1" hidden="1" outlineLevel="1" x14ac:dyDescent="0.3">
      <c r="A529" s="211">
        <v>1</v>
      </c>
      <c r="B529" s="221" t="s">
        <v>31</v>
      </c>
      <c r="C529" s="277"/>
    </row>
    <row r="530" spans="1:3" s="200" customFormat="1" hidden="1" outlineLevel="1" x14ac:dyDescent="0.3">
      <c r="A530" s="212"/>
      <c r="B530" s="224" t="s">
        <v>484</v>
      </c>
      <c r="C530" s="276">
        <v>10900</v>
      </c>
    </row>
    <row r="531" spans="1:3" s="200" customFormat="1" hidden="1" outlineLevel="1" x14ac:dyDescent="0.3">
      <c r="A531" s="212"/>
      <c r="B531" s="224" t="s">
        <v>485</v>
      </c>
      <c r="C531" s="276">
        <v>500</v>
      </c>
    </row>
    <row r="532" spans="1:3" s="200" customFormat="1" hidden="1" outlineLevel="1" x14ac:dyDescent="0.3">
      <c r="A532" s="214"/>
      <c r="B532" s="225" t="s">
        <v>486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511</v>
      </c>
      <c r="C533" s="277"/>
    </row>
    <row r="534" spans="1:3" s="200" customFormat="1" ht="37.5" hidden="1" outlineLevel="1" x14ac:dyDescent="0.3">
      <c r="A534" s="214"/>
      <c r="B534" s="224" t="s">
        <v>487</v>
      </c>
      <c r="C534" s="276">
        <v>16000</v>
      </c>
    </row>
    <row r="535" spans="1:3" s="200" customFormat="1" hidden="1" outlineLevel="1" x14ac:dyDescent="0.3">
      <c r="A535" s="214"/>
      <c r="B535" s="225" t="s">
        <v>63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488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495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219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102</v>
      </c>
      <c r="B2" s="129" t="s">
        <v>601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163</v>
      </c>
      <c r="B3" s="140" t="s">
        <v>142</v>
      </c>
      <c r="C3" s="141">
        <v>33500</v>
      </c>
    </row>
    <row r="4" spans="1:3" s="142" customFormat="1" ht="39" customHeight="1" x14ac:dyDescent="0.2">
      <c r="A4" s="143" t="s">
        <v>164</v>
      </c>
      <c r="B4" s="144" t="s">
        <v>143</v>
      </c>
      <c r="C4" s="141" t="e">
        <f>'АИП 2013-2015гг'!#REF!</f>
        <v>#REF!</v>
      </c>
    </row>
    <row r="5" spans="1:3" ht="18" hidden="1" customHeight="1" outlineLevel="1" x14ac:dyDescent="0.2">
      <c r="B5" s="130" t="s">
        <v>107</v>
      </c>
      <c r="C5" s="141" t="e">
        <f>'АИП 2013-2015гг'!#REF!</f>
        <v>#REF!</v>
      </c>
    </row>
    <row r="6" spans="1:3" ht="39" hidden="1" customHeight="1" outlineLevel="1" x14ac:dyDescent="0.2">
      <c r="B6" s="130" t="s">
        <v>603</v>
      </c>
      <c r="C6" s="141" t="e">
        <f>'АИП 2013-2015гг'!#REF!</f>
        <v>#REF!</v>
      </c>
    </row>
    <row r="7" spans="1:3" ht="54" hidden="1" customHeight="1" outlineLevel="1" x14ac:dyDescent="0.2">
      <c r="B7" s="130" t="s">
        <v>628</v>
      </c>
      <c r="C7" s="141" t="e">
        <f>'АИП 2013-2015гг'!#REF!</f>
        <v>#REF!</v>
      </c>
    </row>
    <row r="8" spans="1:3" ht="55.5" hidden="1" customHeight="1" outlineLevel="1" x14ac:dyDescent="0.2">
      <c r="B8" s="130" t="s">
        <v>627</v>
      </c>
      <c r="C8" s="141" t="e">
        <f>'АИП 2013-2015гг'!#REF!</f>
        <v>#REF!</v>
      </c>
    </row>
    <row r="9" spans="1:3" ht="75.95" hidden="1" customHeight="1" outlineLevel="1" x14ac:dyDescent="0.2">
      <c r="B9" s="130" t="s">
        <v>626</v>
      </c>
      <c r="C9" s="141" t="e">
        <f>'АИП 2013-2015гг'!#REF!</f>
        <v>#REF!</v>
      </c>
    </row>
    <row r="10" spans="1:3" ht="39" hidden="1" customHeight="1" outlineLevel="1" x14ac:dyDescent="0.2">
      <c r="B10" s="131" t="s">
        <v>604</v>
      </c>
      <c r="C10" s="141" t="e">
        <f>'АИП 2013-2015гг'!#REF!</f>
        <v>#REF!</v>
      </c>
    </row>
    <row r="11" spans="1:3" ht="55.5" hidden="1" customHeight="1" outlineLevel="1" x14ac:dyDescent="0.2">
      <c r="B11" s="130" t="s">
        <v>605</v>
      </c>
      <c r="C11" s="141" t="e">
        <f>'АИП 2013-2015гг'!#REF!</f>
        <v>#REF!</v>
      </c>
    </row>
    <row r="12" spans="1:3" ht="39" hidden="1" customHeight="1" outlineLevel="1" x14ac:dyDescent="0.2">
      <c r="B12" s="130" t="s">
        <v>606</v>
      </c>
      <c r="C12" s="141" t="e">
        <f>'АИП 2013-2015гг'!#REF!</f>
        <v>#REF!</v>
      </c>
    </row>
    <row r="13" spans="1:3" ht="39" hidden="1" customHeight="1" outlineLevel="1" x14ac:dyDescent="0.2">
      <c r="B13" s="130" t="s">
        <v>625</v>
      </c>
      <c r="C13" s="141" t="e">
        <f>'АИП 2013-2015гг'!#REF!</f>
        <v>#REF!</v>
      </c>
    </row>
    <row r="14" spans="1:3" ht="39" hidden="1" customHeight="1" outlineLevel="1" x14ac:dyDescent="0.2">
      <c r="B14" s="130" t="s">
        <v>629</v>
      </c>
      <c r="C14" s="141" t="e">
        <f>'АИП 2013-2015гг'!#REF!</f>
        <v>#REF!</v>
      </c>
    </row>
    <row r="15" spans="1:3" ht="39" hidden="1" customHeight="1" outlineLevel="1" x14ac:dyDescent="0.2">
      <c r="B15" s="130" t="s">
        <v>136</v>
      </c>
      <c r="C15" s="141" t="e">
        <f>'АИП 2013-2015гг'!#REF!</f>
        <v>#REF!</v>
      </c>
    </row>
    <row r="16" spans="1:3" ht="39" hidden="1" customHeight="1" outlineLevel="1" x14ac:dyDescent="0.2">
      <c r="B16" s="130" t="s">
        <v>137</v>
      </c>
      <c r="C16" s="141" t="e">
        <f>'АИП 2013-2015гг'!#REF!</f>
        <v>#REF!</v>
      </c>
    </row>
    <row r="17" spans="1:3" ht="39" hidden="1" customHeight="1" outlineLevel="1" x14ac:dyDescent="0.2">
      <c r="B17" s="130" t="s">
        <v>411</v>
      </c>
      <c r="C17" s="141" t="e">
        <f>'АИП 2013-2015гг'!#REF!</f>
        <v>#REF!</v>
      </c>
    </row>
    <row r="18" spans="1:3" ht="39" hidden="1" customHeight="1" outlineLevel="1" x14ac:dyDescent="0.2">
      <c r="B18" s="131" t="s">
        <v>444</v>
      </c>
      <c r="C18" s="141" t="e">
        <f>'АИП 2013-2015гг'!#REF!</f>
        <v>#REF!</v>
      </c>
    </row>
    <row r="19" spans="1:3" ht="39" hidden="1" customHeight="1" outlineLevel="1" x14ac:dyDescent="0.2">
      <c r="B19" s="132" t="s">
        <v>203</v>
      </c>
      <c r="C19" s="141" t="e">
        <f>'АИП 2013-2015гг'!#REF!</f>
        <v>#REF!</v>
      </c>
    </row>
    <row r="20" spans="1:3" ht="39" hidden="1" customHeight="1" outlineLevel="1" x14ac:dyDescent="0.2">
      <c r="B20" s="130" t="s">
        <v>436</v>
      </c>
      <c r="C20" s="141" t="e">
        <f>'АИП 2013-2015гг'!#REF!</f>
        <v>#REF!</v>
      </c>
    </row>
    <row r="21" spans="1:3" ht="54" hidden="1" customHeight="1" outlineLevel="1" x14ac:dyDescent="0.2">
      <c r="B21" s="131" t="s">
        <v>437</v>
      </c>
      <c r="C21" s="141" t="e">
        <f>'АИП 2013-2015гг'!#REF!</f>
        <v>#REF!</v>
      </c>
    </row>
    <row r="22" spans="1:3" ht="55.5" hidden="1" customHeight="1" outlineLevel="1" x14ac:dyDescent="0.2">
      <c r="B22" s="130" t="s">
        <v>438</v>
      </c>
      <c r="C22" s="141" t="e">
        <f>'АИП 2013-2015гг'!#REF!</f>
        <v>#REF!</v>
      </c>
    </row>
    <row r="23" spans="1:3" ht="39" hidden="1" customHeight="1" outlineLevel="1" x14ac:dyDescent="0.2">
      <c r="B23" s="130" t="s">
        <v>439</v>
      </c>
      <c r="C23" s="141" t="e">
        <f>'АИП 2013-2015гг'!#REF!</f>
        <v>#REF!</v>
      </c>
    </row>
    <row r="24" spans="1:3" ht="39" hidden="1" customHeight="1" outlineLevel="1" x14ac:dyDescent="0.2">
      <c r="B24" s="130" t="s">
        <v>440</v>
      </c>
      <c r="C24" s="141" t="e">
        <f>'АИП 2013-2015гг'!#REF!</f>
        <v>#REF!</v>
      </c>
    </row>
    <row r="25" spans="1:3" ht="39" hidden="1" customHeight="1" outlineLevel="1" x14ac:dyDescent="0.2">
      <c r="B25" s="130" t="s">
        <v>441</v>
      </c>
      <c r="C25" s="141" t="e">
        <f>'АИП 2013-2015гг'!#REF!</f>
        <v>#REF!</v>
      </c>
    </row>
    <row r="26" spans="1:3" ht="39" hidden="1" customHeight="1" outlineLevel="1" x14ac:dyDescent="0.2">
      <c r="B26" s="130" t="s">
        <v>442</v>
      </c>
      <c r="C26" s="141" t="e">
        <f>'АИП 2013-2015гг'!#REF!</f>
        <v>#REF!</v>
      </c>
    </row>
    <row r="27" spans="1:3" ht="39" hidden="1" customHeight="1" outlineLevel="1" x14ac:dyDescent="0.2">
      <c r="B27" s="130" t="s">
        <v>443</v>
      </c>
      <c r="C27" s="141" t="e">
        <f>'АИП 2013-2015гг'!#REF!</f>
        <v>#REF!</v>
      </c>
    </row>
    <row r="28" spans="1:3" ht="60" hidden="1" customHeight="1" outlineLevel="1" x14ac:dyDescent="0.2">
      <c r="B28" s="130" t="s">
        <v>154</v>
      </c>
      <c r="C28" s="141" t="e">
        <f>'АИП 2013-2015гг'!#REF!</f>
        <v>#REF!</v>
      </c>
    </row>
    <row r="29" spans="1:3" s="142" customFormat="1" ht="39" customHeight="1" collapsed="1" x14ac:dyDescent="0.2">
      <c r="A29" s="143" t="s">
        <v>165</v>
      </c>
      <c r="B29" s="144" t="s">
        <v>215</v>
      </c>
      <c r="C29" s="187" t="e">
        <f>'АИП 2013-2015гг'!#REF!</f>
        <v>#REF!</v>
      </c>
    </row>
    <row r="30" spans="1:3" ht="19.5" hidden="1" customHeight="1" outlineLevel="1" x14ac:dyDescent="0.2">
      <c r="B30" s="130" t="s">
        <v>107</v>
      </c>
      <c r="C30" s="120"/>
    </row>
    <row r="31" spans="1:3" ht="54.75" hidden="1" customHeight="1" outlineLevel="1" x14ac:dyDescent="0.2">
      <c r="B31" s="130" t="s">
        <v>204</v>
      </c>
      <c r="C31" s="120"/>
    </row>
    <row r="32" spans="1:3" ht="60.75" hidden="1" customHeight="1" outlineLevel="1" x14ac:dyDescent="0.2">
      <c r="B32" s="130" t="s">
        <v>205</v>
      </c>
      <c r="C32" s="120"/>
    </row>
    <row r="33" spans="1:3" ht="57" hidden="1" customHeight="1" outlineLevel="1" x14ac:dyDescent="0.2">
      <c r="B33" s="130" t="s">
        <v>206</v>
      </c>
      <c r="C33" s="120"/>
    </row>
    <row r="34" spans="1:3" ht="54.75" hidden="1" customHeight="1" outlineLevel="1" x14ac:dyDescent="0.2">
      <c r="B34" s="130" t="s">
        <v>207</v>
      </c>
      <c r="C34" s="120"/>
    </row>
    <row r="35" spans="1:3" ht="57" hidden="1" customHeight="1" outlineLevel="1" x14ac:dyDescent="0.2">
      <c r="B35" s="130" t="s">
        <v>208</v>
      </c>
      <c r="C35" s="120"/>
    </row>
    <row r="36" spans="1:3" ht="57.95" hidden="1" customHeight="1" outlineLevel="1" x14ac:dyDescent="0.2">
      <c r="B36" s="130" t="s">
        <v>99</v>
      </c>
      <c r="C36" s="120"/>
    </row>
    <row r="37" spans="1:3" ht="55.5" hidden="1" customHeight="1" outlineLevel="1" x14ac:dyDescent="0.2">
      <c r="B37" s="130" t="s">
        <v>366</v>
      </c>
      <c r="C37" s="120"/>
    </row>
    <row r="38" spans="1:3" ht="37.5" hidden="1" customHeight="1" outlineLevel="1" x14ac:dyDescent="0.2">
      <c r="B38" s="130" t="s">
        <v>367</v>
      </c>
      <c r="C38" s="120"/>
    </row>
    <row r="39" spans="1:3" ht="75.95" hidden="1" customHeight="1" outlineLevel="1" x14ac:dyDescent="0.2">
      <c r="B39" s="130" t="s">
        <v>368</v>
      </c>
      <c r="C39" s="120"/>
    </row>
    <row r="40" spans="1:3" ht="56.25" hidden="1" customHeight="1" outlineLevel="1" x14ac:dyDescent="0.2">
      <c r="B40" s="130" t="s">
        <v>369</v>
      </c>
      <c r="C40" s="120"/>
    </row>
    <row r="41" spans="1:3" ht="54.75" hidden="1" customHeight="1" outlineLevel="1" x14ac:dyDescent="0.2">
      <c r="B41" s="130" t="s">
        <v>370</v>
      </c>
      <c r="C41" s="120"/>
    </row>
    <row r="42" spans="1:3" ht="54.75" hidden="1" customHeight="1" outlineLevel="1" x14ac:dyDescent="0.2">
      <c r="B42" s="130" t="s">
        <v>371</v>
      </c>
      <c r="C42" s="120"/>
    </row>
    <row r="43" spans="1:3" s="142" customFormat="1" ht="56.25" customHeight="1" collapsed="1" x14ac:dyDescent="0.2">
      <c r="A43" s="143" t="s">
        <v>166</v>
      </c>
      <c r="B43" s="144" t="s">
        <v>216</v>
      </c>
      <c r="C43" s="141"/>
    </row>
    <row r="44" spans="1:3" ht="22.5" hidden="1" customHeight="1" outlineLevel="1" x14ac:dyDescent="0.2">
      <c r="B44" s="133" t="s">
        <v>107</v>
      </c>
      <c r="C44" s="120"/>
    </row>
    <row r="45" spans="1:3" ht="71.25" hidden="1" customHeight="1" outlineLevel="1" x14ac:dyDescent="0.2">
      <c r="B45" s="133" t="s">
        <v>188</v>
      </c>
      <c r="C45" s="120"/>
    </row>
    <row r="46" spans="1:3" s="142" customFormat="1" ht="56.25" collapsed="1" x14ac:dyDescent="0.2">
      <c r="A46" s="143" t="s">
        <v>167</v>
      </c>
      <c r="B46" s="145" t="s">
        <v>217</v>
      </c>
      <c r="C46" s="141"/>
    </row>
    <row r="47" spans="1:3" s="142" customFormat="1" ht="53.25" customHeight="1" x14ac:dyDescent="0.2">
      <c r="A47" s="143" t="s">
        <v>168</v>
      </c>
      <c r="B47" s="145" t="s">
        <v>218</v>
      </c>
      <c r="C47" s="141"/>
    </row>
    <row r="48" spans="1:3" s="142" customFormat="1" ht="37.5" x14ac:dyDescent="0.2">
      <c r="A48" s="143" t="s">
        <v>170</v>
      </c>
      <c r="B48" s="145" t="s">
        <v>169</v>
      </c>
      <c r="C48" s="141">
        <v>7950</v>
      </c>
    </row>
    <row r="49" spans="1:3" s="142" customFormat="1" ht="56.25" x14ac:dyDescent="0.2">
      <c r="A49" s="143" t="s">
        <v>171</v>
      </c>
      <c r="B49" s="145" t="s">
        <v>180</v>
      </c>
      <c r="C49" s="141">
        <v>5700</v>
      </c>
    </row>
    <row r="50" spans="1:3" s="119" customFormat="1" ht="40.5" x14ac:dyDescent="0.2">
      <c r="A50" s="126" t="s">
        <v>103</v>
      </c>
      <c r="B50" s="129" t="s">
        <v>602</v>
      </c>
      <c r="C50" s="118" t="e">
        <f>SUM(C51:C56)</f>
        <v>#REF!</v>
      </c>
    </row>
    <row r="51" spans="1:3" ht="56.25" customHeight="1" x14ac:dyDescent="0.2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 x14ac:dyDescent="0.2">
      <c r="B52" s="121" t="e">
        <f>'АИП 2013-2015гг'!#REF!</f>
        <v>#REF!</v>
      </c>
      <c r="C52" s="121" t="e">
        <f>'АИП 2013-2015гг'!#REF!</f>
        <v>#REF!</v>
      </c>
    </row>
    <row r="53" spans="1:3" x14ac:dyDescent="0.2">
      <c r="B53" s="121" t="e">
        <f>'АИП 2013-2015гг'!#REF!</f>
        <v>#REF!</v>
      </c>
      <c r="C53" s="121" t="e">
        <f>'АИП 2013-2015гг'!#REF!</f>
        <v>#REF!</v>
      </c>
    </row>
    <row r="54" spans="1:3" x14ac:dyDescent="0.2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 x14ac:dyDescent="0.2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 x14ac:dyDescent="0.2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0.5" x14ac:dyDescent="0.2">
      <c r="A57" s="126" t="s">
        <v>104</v>
      </c>
      <c r="B57" s="134" t="s">
        <v>400</v>
      </c>
      <c r="C57" s="118" t="e">
        <f>SUM(C58:C58)</f>
        <v>#REF!</v>
      </c>
    </row>
    <row r="58" spans="1:3" ht="57" customHeight="1" x14ac:dyDescent="0.2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 x14ac:dyDescent="0.3">
      <c r="A59" s="126" t="s">
        <v>105</v>
      </c>
      <c r="B59" s="129" t="s">
        <v>156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159</v>
      </c>
      <c r="C60" s="121">
        <v>9010</v>
      </c>
    </row>
    <row r="61" spans="1:3" s="138" customFormat="1" ht="18.75" customHeight="1" x14ac:dyDescent="0.25">
      <c r="A61" s="135"/>
      <c r="B61" s="113" t="s">
        <v>160</v>
      </c>
      <c r="C61" s="121">
        <v>200</v>
      </c>
    </row>
    <row r="62" spans="1:3" s="138" customFormat="1" ht="18" x14ac:dyDescent="0.25">
      <c r="A62" s="135"/>
      <c r="B62" s="113" t="s">
        <v>564</v>
      </c>
      <c r="C62" s="113">
        <v>480</v>
      </c>
    </row>
    <row r="63" spans="1:3" s="119" customFormat="1" ht="36" x14ac:dyDescent="0.2">
      <c r="A63" s="126" t="s">
        <v>106</v>
      </c>
      <c r="B63" s="137" t="s">
        <v>157</v>
      </c>
      <c r="C63" s="137">
        <f>SUM(C64:C65)</f>
        <v>770</v>
      </c>
    </row>
    <row r="64" spans="1:3" ht="36" x14ac:dyDescent="0.2">
      <c r="B64" s="113" t="s">
        <v>414</v>
      </c>
      <c r="C64" s="113">
        <v>650</v>
      </c>
    </row>
    <row r="65" spans="1:3" ht="36" x14ac:dyDescent="0.2">
      <c r="B65" s="113" t="s">
        <v>161</v>
      </c>
      <c r="C65" s="113">
        <v>120</v>
      </c>
    </row>
    <row r="66" spans="1:3" s="119" customFormat="1" ht="36" x14ac:dyDescent="0.2">
      <c r="A66" s="126" t="s">
        <v>108</v>
      </c>
      <c r="B66" s="137" t="s">
        <v>158</v>
      </c>
      <c r="C66" s="137">
        <f>SUM(C67,C68)</f>
        <v>2430</v>
      </c>
    </row>
    <row r="67" spans="1:3" s="147" customFormat="1" ht="37.5" x14ac:dyDescent="0.3">
      <c r="A67" s="146" t="s">
        <v>102</v>
      </c>
      <c r="B67" s="145" t="s">
        <v>162</v>
      </c>
      <c r="C67" s="145">
        <v>1130</v>
      </c>
    </row>
    <row r="68" spans="1:3" s="147" customFormat="1" ht="56.25" x14ac:dyDescent="0.3">
      <c r="A68" s="146" t="s">
        <v>103</v>
      </c>
      <c r="B68" s="145" t="s">
        <v>234</v>
      </c>
      <c r="C68" s="145">
        <v>1300</v>
      </c>
    </row>
    <row r="69" spans="1:3" s="119" customFormat="1" ht="36" x14ac:dyDescent="0.2">
      <c r="A69" s="126" t="s">
        <v>109</v>
      </c>
      <c r="B69" s="137" t="s">
        <v>413</v>
      </c>
      <c r="C69" s="137">
        <f>SUM(C70:C70)</f>
        <v>370</v>
      </c>
    </row>
    <row r="70" spans="1:3" ht="36" x14ac:dyDescent="0.2">
      <c r="B70" s="113" t="s">
        <v>235</v>
      </c>
      <c r="C70" s="113">
        <v>370</v>
      </c>
    </row>
    <row r="71" spans="1:3" x14ac:dyDescent="0.2">
      <c r="A71" s="126" t="s">
        <v>110</v>
      </c>
      <c r="B71" s="137" t="s">
        <v>116</v>
      </c>
      <c r="C71" s="137">
        <f>SUM(C72:C76)</f>
        <v>7000</v>
      </c>
    </row>
    <row r="72" spans="1:3" ht="128.25" customHeight="1" x14ac:dyDescent="0.2">
      <c r="B72" s="113" t="s">
        <v>412</v>
      </c>
      <c r="C72" s="113">
        <v>500</v>
      </c>
    </row>
    <row r="73" spans="1:3" ht="37.5" customHeight="1" x14ac:dyDescent="0.2">
      <c r="B73" s="113" t="s">
        <v>172</v>
      </c>
      <c r="C73" s="113">
        <v>400</v>
      </c>
    </row>
    <row r="74" spans="1:3" ht="71.25" customHeight="1" x14ac:dyDescent="0.2">
      <c r="B74" s="113" t="s">
        <v>173</v>
      </c>
      <c r="C74" s="113">
        <v>1000</v>
      </c>
    </row>
    <row r="75" spans="1:3" ht="36" customHeight="1" x14ac:dyDescent="0.2">
      <c r="B75" s="113" t="s">
        <v>174</v>
      </c>
      <c r="C75" s="113">
        <v>100</v>
      </c>
    </row>
    <row r="76" spans="1:3" ht="54.75" customHeight="1" x14ac:dyDescent="0.2">
      <c r="B76" s="113" t="s">
        <v>175</v>
      </c>
      <c r="C76" s="113">
        <v>5000</v>
      </c>
    </row>
    <row r="77" spans="1:3" x14ac:dyDescent="0.2">
      <c r="A77" s="126" t="s">
        <v>110</v>
      </c>
      <c r="B77" s="137" t="s">
        <v>238</v>
      </c>
      <c r="C77" s="178" t="e">
        <f>C78+C85</f>
        <v>#REF!</v>
      </c>
    </row>
    <row r="78" spans="1:3" ht="57" customHeight="1" x14ac:dyDescent="0.2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 x14ac:dyDescent="0.2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 x14ac:dyDescent="0.2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 x14ac:dyDescent="0.2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 x14ac:dyDescent="0.2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 x14ac:dyDescent="0.2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 x14ac:dyDescent="0.2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 x14ac:dyDescent="0.2">
      <c r="B85" s="121" t="e">
        <f>'АИП 2013-2015гг'!#REF!</f>
        <v>#REF!</v>
      </c>
      <c r="C85" s="121" t="e">
        <f>'АИП 2013-2015гг'!#REF!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2013-10-03T12:20:25Z</cp:lastPrinted>
  <dcterms:created xsi:type="dcterms:W3CDTF">2002-08-12T10:42:45Z</dcterms:created>
  <dcterms:modified xsi:type="dcterms:W3CDTF">2013-10-03T12:21:08Z</dcterms:modified>
</cp:coreProperties>
</file>