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555" windowWidth="14040" windowHeight="7845" firstSheet="2" activeTab="2"/>
  </bookViews>
  <sheets>
    <sheet name="2009" sheetId="1" state="hidden" r:id="rId1"/>
    <sheet name="2013-15  (2)" sheetId="4" state="hidden" r:id="rId2"/>
    <sheet name="2016-2018" sheetId="3" r:id="rId3"/>
    <sheet name="2012-14" sheetId="2" state="hidden" r:id="rId4"/>
  </sheets>
  <definedNames>
    <definedName name="_xlnm.Print_Area" localSheetId="2">'2016-2018'!$A$1:$E$11</definedName>
  </definedNames>
  <calcPr calcId="145621"/>
</workbook>
</file>

<file path=xl/calcChain.xml><?xml version="1.0" encoding="utf-8"?>
<calcChain xmlns="http://schemas.openxmlformats.org/spreadsheetml/2006/main">
  <c r="C10" i="3" l="1"/>
  <c r="D10" i="3"/>
  <c r="B10" i="3"/>
  <c r="C6" i="3"/>
  <c r="D6" i="3"/>
  <c r="B6" i="3"/>
  <c r="D11" i="4" l="1"/>
  <c r="G7" i="4"/>
  <c r="G5" i="4"/>
  <c r="G9" i="4"/>
  <c r="F7" i="4"/>
  <c r="E7" i="4"/>
  <c r="D7" i="4"/>
  <c r="C7" i="4"/>
  <c r="C5" i="4"/>
  <c r="C9" i="4"/>
  <c r="B7" i="4"/>
  <c r="F5" i="4"/>
  <c r="F9" i="4"/>
  <c r="E5" i="4"/>
  <c r="E9" i="4"/>
  <c r="D5" i="4"/>
  <c r="D9" i="4"/>
  <c r="B5" i="4"/>
  <c r="B9" i="4"/>
  <c r="C12" i="3"/>
  <c r="G5" i="2"/>
  <c r="G9" i="2"/>
  <c r="E5" i="2"/>
  <c r="E9" i="2"/>
  <c r="C5" i="2"/>
  <c r="C9" i="2"/>
  <c r="D11" i="2"/>
  <c r="B55" i="1"/>
  <c r="B56" i="1"/>
  <c r="B38" i="1"/>
  <c r="B17" i="1"/>
  <c r="B22" i="1"/>
  <c r="B8" i="1"/>
  <c r="B14" i="1"/>
  <c r="B39" i="1"/>
  <c r="D21" i="1"/>
  <c r="E21" i="1"/>
  <c r="B5" i="2"/>
  <c r="B9" i="2"/>
  <c r="E44" i="1"/>
  <c r="E26" i="1"/>
  <c r="E27" i="1"/>
  <c r="E28" i="1"/>
  <c r="E29" i="1"/>
  <c r="E30" i="1"/>
  <c r="E31" i="1"/>
  <c r="E32" i="1"/>
  <c r="E33" i="1"/>
  <c r="E34" i="1"/>
  <c r="E35" i="1"/>
  <c r="E36" i="1"/>
  <c r="D17" i="1"/>
  <c r="E17" i="1"/>
  <c r="D55" i="1"/>
  <c r="C55" i="1"/>
  <c r="E19" i="1"/>
  <c r="E20" i="1"/>
  <c r="E11" i="1"/>
  <c r="E12" i="1"/>
  <c r="E10" i="1"/>
  <c r="F5" i="2"/>
  <c r="F9" i="2"/>
  <c r="D5" i="2"/>
  <c r="D9" i="2"/>
  <c r="E53" i="1"/>
  <c r="E52" i="1"/>
  <c r="E51" i="1"/>
  <c r="E50" i="1"/>
  <c r="E49" i="1"/>
  <c r="E48" i="1"/>
  <c r="E47" i="1"/>
  <c r="E46" i="1"/>
  <c r="E45" i="1"/>
  <c r="C38" i="1"/>
  <c r="C17" i="1"/>
  <c r="C22" i="1"/>
  <c r="C56" i="1"/>
  <c r="D8" i="1"/>
  <c r="C8" i="1"/>
  <c r="C14" i="1"/>
  <c r="C39" i="1"/>
  <c r="E38" i="1"/>
  <c r="D14" i="1"/>
  <c r="D39" i="1"/>
  <c r="E8" i="1"/>
  <c r="D22" i="1"/>
  <c r="D56" i="1"/>
  <c r="E14" i="1"/>
  <c r="E22" i="1"/>
</calcChain>
</file>

<file path=xl/sharedStrings.xml><?xml version="1.0" encoding="utf-8"?>
<sst xmlns="http://schemas.openxmlformats.org/spreadsheetml/2006/main" count="97" uniqueCount="47">
  <si>
    <t>(тыс. руб)</t>
  </si>
  <si>
    <t>Показатели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</si>
  <si>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</si>
  <si>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</si>
  <si>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</si>
  <si>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</si>
  <si>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</si>
  <si>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</si>
  <si>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в том числе:</t>
  </si>
  <si>
    <t xml:space="preserve"> - налоговые</t>
  </si>
  <si>
    <t>- неналоговые</t>
  </si>
  <si>
    <t>Безвозмездные поступления</t>
  </si>
  <si>
    <t>ВСЕГО ДОХОДОВ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</si>
  <si>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</si>
  <si>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</si>
  <si>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</si>
  <si>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</si>
  <si>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</si>
  <si>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</si>
  <si>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</si>
  <si>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</si>
  <si>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</si>
  <si>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</si>
  <si>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</si>
  <si>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</si>
  <si>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</si>
  <si>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</si>
  <si>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</si>
  <si>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Ожидаемое исполнение областного бюджета и местных бюджетов Ярославской области  за 2009 год</t>
  </si>
  <si>
    <t>(тыс. руб.)</t>
  </si>
  <si>
    <t xml:space="preserve">Доходы консолидированного бюджета </t>
  </si>
  <si>
    <t>собственные</t>
  </si>
  <si>
    <t>безвозмездные</t>
  </si>
  <si>
    <t>Расходы консолидированного бюджета</t>
  </si>
  <si>
    <t>Дефицит (-) профицит (+)</t>
  </si>
  <si>
    <t xml:space="preserve">Расходы за счет средств от предпринимательской и иной приносящей доход деятельности </t>
  </si>
  <si>
    <t>Бюджет 2009</t>
  </si>
  <si>
    <t>Факт 2008</t>
  </si>
  <si>
    <t>консолидированный</t>
  </si>
  <si>
    <t>областной</t>
  </si>
  <si>
    <t>Прогноз основных характеристик консолидированного бюджета Ярославской области на 2012 год и на плановый период 2013 и 2014 годов</t>
  </si>
  <si>
    <t>Прогноз основных характеристик консолидированного бюджета Ярославской области на 2013 год и на плановый период 2014 и 2015 годов</t>
  </si>
  <si>
    <t>Дефицит (-)/профицит (+)</t>
  </si>
  <si>
    <t>2018 год</t>
  </si>
  <si>
    <t>2019 год</t>
  </si>
  <si>
    <t>Прогноз основных характеристик консолидированного бюджета                                        Ярославской области на 2018 год и на плановый период
 2019 и 2020 годов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</si>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</sst>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000"/>
    <numFmt numFmtId="165" formatCode="0.000%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2" fillId="0" borderId="0" xfId="0" applyNumberFormat="1" applyFont="1"/>
    <xf numFmtId="3" fontId="7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8" fillId="0" borderId="3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164" fontId="2" fillId="0" borderId="0" xfId="0" applyNumberFormat="1" applyFont="1"/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8" fillId="0" borderId="5" xfId="0" applyFont="1" applyBorder="1" applyAlignment="1"/>
    <xf numFmtId="0" fontId="8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0" xfId="0" applyNumberFormat="1" applyFont="1"/>
    <xf numFmtId="3" fontId="1" fillId="2" borderId="3" xfId="0" applyNumberFormat="1" applyFont="1" applyFill="1" applyBorder="1" applyAlignment="1">
      <alignment vertical="top"/>
    </xf>
    <xf numFmtId="3" fontId="8" fillId="2" borderId="3" xfId="0" applyNumberFormat="1" applyFont="1" applyFill="1" applyBorder="1"/>
    <xf numFmtId="3" fontId="1" fillId="2" borderId="3" xfId="0" applyNumberFormat="1" applyFont="1" applyFill="1" applyBorder="1"/>
    <xf numFmtId="165" fontId="2" fillId="0" borderId="0" xfId="0" applyNumberFormat="1" applyFont="1"/>
    <xf numFmtId="4" fontId="2" fillId="0" borderId="0" xfId="0" applyNumberFormat="1" applyFont="1"/>
    <xf numFmtId="0" fontId="8" fillId="0" borderId="4" xfId="0" applyFont="1" applyBorder="1" applyAlignment="1">
      <alignment horizontal="center"/>
    </xf>
    <xf numFmtId="0" fontId="8" fillId="0" borderId="6" xfId="0" applyFont="1" applyBorder="1" applyAlignment="1"/>
    <xf numFmtId="0" fontId="4" fillId="0" borderId="4" xfId="0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vertical="top"/>
    </xf>
    <xf numFmtId="3" fontId="8" fillId="0" borderId="4" xfId="0" applyNumberFormat="1" applyFont="1" applyFill="1" applyBorder="1"/>
    <xf numFmtId="0" fontId="5" fillId="0" borderId="4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1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38" workbookViewId="0">
      <selection activeCell="H47" sqref="H47"/>
    </sheetView>
  </sheetViews>
  <sheetFormatPr defaultRowHeight="12.75" x14ac:dyDescent="0.2"/>
  <cols>
    <col min="1" max="1" width="49" style="15" customWidth="1"/>
    <col min="2" max="2" width="11.28515625" style="15" customWidth="1"/>
    <col min="3" max="3" width="11.140625" style="15" customWidth="1"/>
    <col min="4" max="4" width="11" style="15" customWidth="1"/>
    <col min="5" max="5" width="10.85546875" style="15" customWidth="1"/>
    <col min="6" max="16384" width="9.140625" style="1"/>
  </cols>
  <sheetData>
    <row r="1" spans="1:5" ht="56.25" customHeight="1" x14ac:dyDescent="0.2">
      <c r="A1" s="51" t="s">
        <v>28</v>
      </c>
      <c r="B1" s="51"/>
      <c r="C1" s="51"/>
      <c r="D1" s="51"/>
      <c r="E1" s="51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2" t="s">
        <v>1</v>
      </c>
      <c r="B4" s="58" t="s">
        <v>37</v>
      </c>
      <c r="C4" s="53" t="s">
        <v>36</v>
      </c>
      <c r="D4" s="54"/>
      <c r="E4" s="55" t="s">
        <v>2</v>
      </c>
    </row>
    <row r="5" spans="1:5" ht="25.5" x14ac:dyDescent="0.2">
      <c r="A5" s="52"/>
      <c r="B5" s="59"/>
      <c r="C5" s="6" t="s">
        <v>3</v>
      </c>
      <c r="D5" s="6" t="s">
        <v>4</v>
      </c>
      <c r="E5" s="56"/>
    </row>
    <row r="6" spans="1:5" x14ac:dyDescent="0.2">
      <c r="A6" s="57" t="s">
        <v>5</v>
      </c>
      <c r="B6" s="57"/>
      <c r="C6" s="57"/>
      <c r="D6" s="57"/>
      <c r="E6" s="57"/>
    </row>
    <row r="7" spans="1:5" x14ac:dyDescent="0.2">
      <c r="A7" s="7" t="s">
        <v>6</v>
      </c>
      <c r="B7" s="7"/>
      <c r="C7" s="7"/>
      <c r="D7" s="7"/>
      <c r="E7" s="7"/>
    </row>
    <row r="8" spans="1:5" ht="15.75" x14ac:dyDescent="0.2">
      <c r="A8" s="8" t="s">
        <v>7</v>
      </c>
      <c r="B8" s="9">
        <f>SUM(B10:B11)</f>
        <v>20020905</v>
      </c>
      <c r="C8" s="9">
        <f>SUM(C10:C11)</f>
        <v>23569866</v>
      </c>
      <c r="D8" s="9">
        <f>SUM(D10:D11)</f>
        <v>20782281</v>
      </c>
      <c r="E8" s="9">
        <f>D8/C8*100</f>
        <v>88.17309780208339</v>
      </c>
    </row>
    <row r="9" spans="1:5" ht="15.75" x14ac:dyDescent="0.2">
      <c r="A9" s="10" t="s">
        <v>8</v>
      </c>
      <c r="B9" s="9"/>
      <c r="C9" s="9"/>
      <c r="D9" s="9"/>
      <c r="E9" s="9"/>
    </row>
    <row r="10" spans="1:5" ht="15.75" x14ac:dyDescent="0.2">
      <c r="A10" s="10" t="s">
        <v>9</v>
      </c>
      <c r="B10" s="9">
        <v>19273940</v>
      </c>
      <c r="C10" s="9">
        <v>22389282</v>
      </c>
      <c r="D10" s="9">
        <v>20386201</v>
      </c>
      <c r="E10" s="9">
        <f>D10/C10*100</f>
        <v>91.05339331560522</v>
      </c>
    </row>
    <row r="11" spans="1:5" ht="15.75" x14ac:dyDescent="0.2">
      <c r="A11" s="11" t="s">
        <v>10</v>
      </c>
      <c r="B11" s="9">
        <v>746965</v>
      </c>
      <c r="C11" s="9">
        <v>1180584</v>
      </c>
      <c r="D11" s="9">
        <v>396080</v>
      </c>
      <c r="E11" s="9">
        <f>D11/C11*100</f>
        <v>33.549497536812289</v>
      </c>
    </row>
    <row r="12" spans="1:5" ht="15.75" x14ac:dyDescent="0.2">
      <c r="A12" s="8" t="s">
        <v>11</v>
      </c>
      <c r="B12" s="9">
        <v>8158281</v>
      </c>
      <c r="C12" s="9">
        <v>15893871</v>
      </c>
      <c r="D12" s="9">
        <v>19893871</v>
      </c>
      <c r="E12" s="9">
        <f>D12/C12*100</f>
        <v>125.16693384512809</v>
      </c>
    </row>
    <row r="13" spans="1:5" ht="34.5" customHeight="1" x14ac:dyDescent="0.25">
      <c r="A13" s="8" t="s">
        <v>35</v>
      </c>
      <c r="B13" s="9"/>
      <c r="C13" s="19"/>
      <c r="D13" s="19"/>
      <c r="E13" s="19"/>
    </row>
    <row r="14" spans="1:5" ht="15.75" x14ac:dyDescent="0.2">
      <c r="A14" s="8" t="s">
        <v>12</v>
      </c>
      <c r="B14" s="9">
        <f>B8+B12</f>
        <v>28179186</v>
      </c>
      <c r="C14" s="9">
        <f>C8+C12</f>
        <v>39463737</v>
      </c>
      <c r="D14" s="9">
        <f>D8+D12</f>
        <v>40676152</v>
      </c>
      <c r="E14" s="9">
        <f>D14/C14*100</f>
        <v>103.07222552187594</v>
      </c>
    </row>
    <row r="15" spans="1:5" x14ac:dyDescent="0.2">
      <c r="A15" s="7"/>
      <c r="B15" s="7"/>
      <c r="C15" s="12"/>
      <c r="D15" s="12"/>
      <c r="E15" s="12"/>
    </row>
    <row r="16" spans="1:5" x14ac:dyDescent="0.2">
      <c r="A16" s="7" t="s">
        <v>13</v>
      </c>
      <c r="B16" s="7"/>
      <c r="C16" s="12"/>
      <c r="D16" s="12"/>
      <c r="E16" s="12"/>
    </row>
    <row r="17" spans="1:5" s="13" customFormat="1" ht="15.75" x14ac:dyDescent="0.2">
      <c r="A17" s="8" t="s">
        <v>7</v>
      </c>
      <c r="B17" s="9">
        <f>SUM(B19:B20)</f>
        <v>14075394</v>
      </c>
      <c r="C17" s="9">
        <f>SUM(C19:C20)</f>
        <v>13025239</v>
      </c>
      <c r="D17" s="9">
        <f>SUM(D19:D20)</f>
        <v>10656365</v>
      </c>
      <c r="E17" s="9">
        <f t="shared" ref="E17:E22" si="0">D17/C17*100</f>
        <v>81.813201277918964</v>
      </c>
    </row>
    <row r="18" spans="1:5" ht="15.75" x14ac:dyDescent="0.2">
      <c r="A18" s="10" t="s">
        <v>8</v>
      </c>
      <c r="B18" s="10"/>
      <c r="C18" s="9"/>
      <c r="D18" s="9"/>
      <c r="E18" s="9"/>
    </row>
    <row r="19" spans="1:5" ht="15.75" x14ac:dyDescent="0.2">
      <c r="A19" s="10" t="s">
        <v>9</v>
      </c>
      <c r="B19" s="9">
        <v>9833464</v>
      </c>
      <c r="C19" s="9">
        <v>8522333</v>
      </c>
      <c r="D19" s="9">
        <v>8002914</v>
      </c>
      <c r="E19" s="9">
        <f t="shared" si="0"/>
        <v>93.905201779841278</v>
      </c>
    </row>
    <row r="20" spans="1:5" ht="15.75" x14ac:dyDescent="0.2">
      <c r="A20" s="11" t="s">
        <v>10</v>
      </c>
      <c r="B20" s="9">
        <v>4241930</v>
      </c>
      <c r="C20" s="9">
        <v>4502906</v>
      </c>
      <c r="D20" s="9">
        <v>2653451</v>
      </c>
      <c r="E20" s="9">
        <f t="shared" si="0"/>
        <v>58.927523692477699</v>
      </c>
    </row>
    <row r="21" spans="1:5" ht="15.75" x14ac:dyDescent="0.2">
      <c r="A21" s="8" t="s">
        <v>11</v>
      </c>
      <c r="B21" s="9">
        <v>12761643</v>
      </c>
      <c r="C21" s="9">
        <v>19181951</v>
      </c>
      <c r="D21" s="9">
        <f>21330984-2209870</f>
        <v>19121114</v>
      </c>
      <c r="E21" s="9">
        <f t="shared" si="0"/>
        <v>99.682842480412972</v>
      </c>
    </row>
    <row r="22" spans="1:5" ht="15.75" x14ac:dyDescent="0.2">
      <c r="A22" s="8" t="s">
        <v>12</v>
      </c>
      <c r="B22" s="9">
        <f>B17+B21</f>
        <v>26837037</v>
      </c>
      <c r="C22" s="9">
        <f>C17+C21</f>
        <v>32207190</v>
      </c>
      <c r="D22" s="9">
        <f>D17+D21</f>
        <v>29777479</v>
      </c>
      <c r="E22" s="9">
        <f t="shared" si="0"/>
        <v>92.455998179288528</v>
      </c>
    </row>
    <row r="23" spans="1:5" x14ac:dyDescent="0.2">
      <c r="A23" s="48"/>
      <c r="B23" s="49"/>
      <c r="C23" s="49"/>
      <c r="D23" s="49"/>
      <c r="E23" s="50"/>
    </row>
    <row r="24" spans="1:5" x14ac:dyDescent="0.2">
      <c r="A24" s="44" t="s">
        <v>14</v>
      </c>
      <c r="B24" s="45"/>
      <c r="C24" s="45"/>
      <c r="D24" s="45"/>
      <c r="E24" s="46"/>
    </row>
    <row r="25" spans="1:5" x14ac:dyDescent="0.2">
      <c r="A25" s="7" t="s">
        <v>6</v>
      </c>
      <c r="B25" s="7"/>
      <c r="C25" s="7"/>
      <c r="D25" s="7"/>
      <c r="E25" s="7"/>
    </row>
    <row r="26" spans="1:5" ht="15.75" x14ac:dyDescent="0.2">
      <c r="A26" s="10" t="s">
        <v>15</v>
      </c>
      <c r="B26" s="9">
        <v>1849167</v>
      </c>
      <c r="C26" s="9">
        <v>3103250</v>
      </c>
      <c r="D26" s="9">
        <v>3074710</v>
      </c>
      <c r="E26" s="9">
        <f>D26/C26*100</f>
        <v>99.080319020381864</v>
      </c>
    </row>
    <row r="27" spans="1:5" ht="15.75" x14ac:dyDescent="0.2">
      <c r="A27" s="10" t="s">
        <v>16</v>
      </c>
      <c r="B27" s="9">
        <v>20746</v>
      </c>
      <c r="C27" s="9">
        <v>17104</v>
      </c>
      <c r="D27" s="9">
        <v>16973</v>
      </c>
      <c r="E27" s="9">
        <f t="shared" ref="E27:E38" si="1">D27/C27*100</f>
        <v>99.234097287184284</v>
      </c>
    </row>
    <row r="28" spans="1:5" ht="31.5" x14ac:dyDescent="0.2">
      <c r="A28" s="10" t="s">
        <v>17</v>
      </c>
      <c r="B28" s="9">
        <v>1089400</v>
      </c>
      <c r="C28" s="9">
        <v>1130894</v>
      </c>
      <c r="D28" s="9">
        <v>1110906</v>
      </c>
      <c r="E28" s="9">
        <f t="shared" si="1"/>
        <v>98.232548762306635</v>
      </c>
    </row>
    <row r="29" spans="1:5" ht="15.75" x14ac:dyDescent="0.2">
      <c r="A29" s="10" t="s">
        <v>18</v>
      </c>
      <c r="B29" s="9">
        <v>4492804</v>
      </c>
      <c r="C29" s="9">
        <v>6983529</v>
      </c>
      <c r="D29" s="9">
        <v>6773152</v>
      </c>
      <c r="E29" s="9">
        <f t="shared" si="1"/>
        <v>96.987525934237553</v>
      </c>
    </row>
    <row r="30" spans="1:5" ht="15.75" x14ac:dyDescent="0.2">
      <c r="A30" s="10" t="s">
        <v>19</v>
      </c>
      <c r="B30" s="9">
        <v>119622</v>
      </c>
      <c r="C30" s="9">
        <v>694357</v>
      </c>
      <c r="D30" s="9">
        <v>686823</v>
      </c>
      <c r="E30" s="9">
        <f t="shared" si="1"/>
        <v>98.914967372691564</v>
      </c>
    </row>
    <row r="31" spans="1:5" ht="15.75" x14ac:dyDescent="0.2">
      <c r="A31" s="10" t="s">
        <v>20</v>
      </c>
      <c r="B31" s="9">
        <v>43766</v>
      </c>
      <c r="C31" s="9">
        <v>43372</v>
      </c>
      <c r="D31" s="9">
        <v>43210</v>
      </c>
      <c r="E31" s="9">
        <f t="shared" si="1"/>
        <v>99.626487134556854</v>
      </c>
    </row>
    <row r="32" spans="1:5" ht="15.75" x14ac:dyDescent="0.2">
      <c r="A32" s="10" t="s">
        <v>21</v>
      </c>
      <c r="B32" s="9">
        <v>1736747</v>
      </c>
      <c r="C32" s="9">
        <v>1958139</v>
      </c>
      <c r="D32" s="9">
        <v>1941121</v>
      </c>
      <c r="E32" s="9">
        <f t="shared" si="1"/>
        <v>99.130909501317319</v>
      </c>
    </row>
    <row r="33" spans="1:5" ht="31.5" x14ac:dyDescent="0.2">
      <c r="A33" s="10" t="s">
        <v>22</v>
      </c>
      <c r="B33" s="9">
        <v>448521</v>
      </c>
      <c r="C33" s="9">
        <v>1685910</v>
      </c>
      <c r="D33" s="9">
        <v>1678988</v>
      </c>
      <c r="E33" s="9">
        <f t="shared" si="1"/>
        <v>99.58942055032594</v>
      </c>
    </row>
    <row r="34" spans="1:5" ht="15.75" x14ac:dyDescent="0.2">
      <c r="A34" s="10" t="s">
        <v>23</v>
      </c>
      <c r="B34" s="9">
        <v>2701820</v>
      </c>
      <c r="C34" s="9">
        <v>3051024</v>
      </c>
      <c r="D34" s="9">
        <v>3030472</v>
      </c>
      <c r="E34" s="9">
        <f t="shared" si="1"/>
        <v>99.326390090671197</v>
      </c>
    </row>
    <row r="35" spans="1:5" ht="15.75" x14ac:dyDescent="0.2">
      <c r="A35" s="10" t="s">
        <v>24</v>
      </c>
      <c r="B35" s="9">
        <v>1812606</v>
      </c>
      <c r="C35" s="9">
        <v>2219658</v>
      </c>
      <c r="D35" s="9">
        <v>2200264.84</v>
      </c>
      <c r="E35" s="9">
        <f t="shared" si="1"/>
        <v>99.126299637151305</v>
      </c>
    </row>
    <row r="36" spans="1:5" ht="15.75" x14ac:dyDescent="0.2">
      <c r="A36" s="10" t="s">
        <v>25</v>
      </c>
      <c r="B36" s="9">
        <v>14747932</v>
      </c>
      <c r="C36" s="9">
        <v>21391821</v>
      </c>
      <c r="D36" s="9">
        <v>21330984</v>
      </c>
      <c r="E36" s="9">
        <f t="shared" si="1"/>
        <v>99.715606259046382</v>
      </c>
    </row>
    <row r="37" spans="1:5" ht="47.25" x14ac:dyDescent="0.25">
      <c r="A37" s="10" t="s">
        <v>35</v>
      </c>
      <c r="B37" s="10"/>
      <c r="C37" s="19"/>
      <c r="D37" s="19"/>
      <c r="E37" s="9"/>
    </row>
    <row r="38" spans="1:5" ht="15.75" x14ac:dyDescent="0.2">
      <c r="A38" s="8" t="s">
        <v>26</v>
      </c>
      <c r="B38" s="14">
        <f>SUM(B26:B36)</f>
        <v>29063131</v>
      </c>
      <c r="C38" s="14">
        <f>SUM(C26:C36)</f>
        <v>42279058</v>
      </c>
      <c r="D38" s="14">
        <v>41887604</v>
      </c>
      <c r="E38" s="9">
        <f t="shared" si="1"/>
        <v>99.074118444171575</v>
      </c>
    </row>
    <row r="39" spans="1:5" ht="31.5" x14ac:dyDescent="0.2">
      <c r="A39" s="8" t="s">
        <v>27</v>
      </c>
      <c r="B39" s="14">
        <f>B14-B38</f>
        <v>-883945</v>
      </c>
      <c r="C39" s="14">
        <f>C14-C38</f>
        <v>-2815321</v>
      </c>
      <c r="D39" s="14">
        <f>D14-D38</f>
        <v>-1211452</v>
      </c>
      <c r="E39" s="14"/>
    </row>
    <row r="40" spans="1:5" ht="15.75" x14ac:dyDescent="0.2">
      <c r="A40" s="47"/>
      <c r="B40" s="47"/>
      <c r="C40" s="47"/>
      <c r="D40" s="47"/>
      <c r="E40" s="47"/>
    </row>
    <row r="41" spans="1:5" ht="15.75" x14ac:dyDescent="0.2">
      <c r="A41" s="20"/>
      <c r="B41" s="20"/>
      <c r="C41" s="20"/>
      <c r="D41" s="20"/>
      <c r="E41" s="20"/>
    </row>
    <row r="42" spans="1:5" ht="15.75" x14ac:dyDescent="0.2">
      <c r="A42" s="20"/>
      <c r="B42" s="20"/>
      <c r="C42" s="20"/>
      <c r="D42" s="20"/>
      <c r="E42" s="20"/>
    </row>
    <row r="43" spans="1:5" ht="15.75" x14ac:dyDescent="0.2">
      <c r="A43" s="7" t="s">
        <v>13</v>
      </c>
      <c r="B43" s="7"/>
      <c r="C43" s="9"/>
      <c r="D43" s="14"/>
      <c r="E43" s="14"/>
    </row>
    <row r="44" spans="1:5" ht="15.75" x14ac:dyDescent="0.2">
      <c r="A44" s="10" t="s">
        <v>15</v>
      </c>
      <c r="B44" s="9">
        <v>2201653</v>
      </c>
      <c r="C44" s="9">
        <v>2279008</v>
      </c>
      <c r="D44" s="9">
        <v>2098531</v>
      </c>
      <c r="E44" s="9">
        <f t="shared" ref="E44:E53" si="2">D44/C44*100</f>
        <v>92.080896600626232</v>
      </c>
    </row>
    <row r="45" spans="1:5" ht="15.75" x14ac:dyDescent="0.2">
      <c r="A45" s="10" t="s">
        <v>16</v>
      </c>
      <c r="B45" s="9">
        <v>9366</v>
      </c>
      <c r="C45" s="9">
        <v>10434</v>
      </c>
      <c r="D45" s="9">
        <v>9347</v>
      </c>
      <c r="E45" s="9">
        <f t="shared" si="2"/>
        <v>89.582135326816186</v>
      </c>
    </row>
    <row r="46" spans="1:5" ht="31.5" x14ac:dyDescent="0.2">
      <c r="A46" s="10" t="s">
        <v>17</v>
      </c>
      <c r="B46" s="9">
        <v>394757</v>
      </c>
      <c r="C46" s="9">
        <v>454120</v>
      </c>
      <c r="D46" s="9">
        <v>420249</v>
      </c>
      <c r="E46" s="9">
        <f t="shared" si="2"/>
        <v>92.541398749229273</v>
      </c>
    </row>
    <row r="47" spans="1:5" ht="15.75" x14ac:dyDescent="0.2">
      <c r="A47" s="10" t="s">
        <v>18</v>
      </c>
      <c r="B47" s="9">
        <v>1863967</v>
      </c>
      <c r="C47" s="9">
        <v>4340062</v>
      </c>
      <c r="D47" s="9">
        <v>4013341</v>
      </c>
      <c r="E47" s="9">
        <f t="shared" si="2"/>
        <v>92.471973902676964</v>
      </c>
    </row>
    <row r="48" spans="1:5" ht="15.75" x14ac:dyDescent="0.2">
      <c r="A48" s="10" t="s">
        <v>19</v>
      </c>
      <c r="B48" s="9">
        <v>7016847</v>
      </c>
      <c r="C48" s="9">
        <v>6815775</v>
      </c>
      <c r="D48" s="9">
        <v>6167847</v>
      </c>
      <c r="E48" s="9">
        <f t="shared" si="2"/>
        <v>90.493700276197501</v>
      </c>
    </row>
    <row r="49" spans="1:5" ht="15.75" x14ac:dyDescent="0.2">
      <c r="A49" s="10" t="s">
        <v>20</v>
      </c>
      <c r="B49" s="9">
        <v>142735</v>
      </c>
      <c r="C49" s="9">
        <v>55206</v>
      </c>
      <c r="D49" s="9">
        <v>50065</v>
      </c>
      <c r="E49" s="9">
        <f t="shared" si="2"/>
        <v>90.687606419592072</v>
      </c>
    </row>
    <row r="50" spans="1:5" ht="15.75" x14ac:dyDescent="0.2">
      <c r="A50" s="10" t="s">
        <v>21</v>
      </c>
      <c r="B50" s="9">
        <v>8122383</v>
      </c>
      <c r="C50" s="9">
        <v>9551478</v>
      </c>
      <c r="D50" s="9">
        <v>9047358.2200000007</v>
      </c>
      <c r="E50" s="9">
        <f t="shared" si="2"/>
        <v>94.722075682946667</v>
      </c>
    </row>
    <row r="51" spans="1:5" ht="31.5" x14ac:dyDescent="0.2">
      <c r="A51" s="10" t="s">
        <v>22</v>
      </c>
      <c r="B51" s="9">
        <v>1303557</v>
      </c>
      <c r="C51" s="9">
        <v>1018813</v>
      </c>
      <c r="D51" s="9">
        <v>955519.74</v>
      </c>
      <c r="E51" s="9">
        <f t="shared" si="2"/>
        <v>93.787548843605251</v>
      </c>
    </row>
    <row r="52" spans="1:5" ht="15.75" x14ac:dyDescent="0.2">
      <c r="A52" s="10" t="s">
        <v>23</v>
      </c>
      <c r="B52" s="9">
        <v>3058936</v>
      </c>
      <c r="C52" s="9">
        <v>2885784</v>
      </c>
      <c r="D52" s="9">
        <v>2734125.16</v>
      </c>
      <c r="E52" s="9">
        <f t="shared" si="2"/>
        <v>94.744622605156863</v>
      </c>
    </row>
    <row r="53" spans="1:5" ht="15.75" x14ac:dyDescent="0.2">
      <c r="A53" s="10" t="s">
        <v>24</v>
      </c>
      <c r="B53" s="9">
        <v>4069671</v>
      </c>
      <c r="C53" s="9">
        <v>6411000</v>
      </c>
      <c r="D53" s="9">
        <v>6074077</v>
      </c>
      <c r="E53" s="9">
        <f t="shared" si="2"/>
        <v>94.744610825144278</v>
      </c>
    </row>
    <row r="54" spans="1:5" ht="15.75" hidden="1" x14ac:dyDescent="0.2">
      <c r="A54" s="10" t="s">
        <v>25</v>
      </c>
      <c r="B54" s="10"/>
      <c r="C54" s="9"/>
      <c r="D54" s="9"/>
      <c r="E54" s="9"/>
    </row>
    <row r="55" spans="1:5" ht="15.75" x14ac:dyDescent="0.2">
      <c r="A55" s="8" t="s">
        <v>26</v>
      </c>
      <c r="B55" s="14">
        <f>SUM(B43:B54)</f>
        <v>28183872</v>
      </c>
      <c r="C55" s="14">
        <f>SUM(C43:C54)</f>
        <v>33821680</v>
      </c>
      <c r="D55" s="14">
        <f>SUM(D43:D54)</f>
        <v>31570460.119999997</v>
      </c>
      <c r="E55" s="14"/>
    </row>
    <row r="56" spans="1:5" ht="31.5" x14ac:dyDescent="0.2">
      <c r="A56" s="8" t="s">
        <v>27</v>
      </c>
      <c r="B56" s="14">
        <f>B22-B55</f>
        <v>-1346835</v>
      </c>
      <c r="C56" s="14">
        <f>C22-C55</f>
        <v>-1614490</v>
      </c>
      <c r="D56" s="14">
        <f>D22-D55</f>
        <v>-1792981.1199999973</v>
      </c>
      <c r="E56" s="14"/>
    </row>
  </sheetData>
  <mergeCells count="9">
    <mergeCell ref="A24:E24"/>
    <mergeCell ref="A40:E40"/>
    <mergeCell ref="A23:E23"/>
    <mergeCell ref="A1:E1"/>
    <mergeCell ref="A4:A5"/>
    <mergeCell ref="C4:D4"/>
    <mergeCell ref="E4:E5"/>
    <mergeCell ref="A6:E6"/>
    <mergeCell ref="B4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33.140625" defaultRowHeight="12.75" x14ac:dyDescent="0.2"/>
  <cols>
    <col min="1" max="1" width="39.28515625" style="1" customWidth="1"/>
    <col min="2" max="2" width="18.85546875" style="1" bestFit="1" customWidth="1"/>
    <col min="3" max="3" width="15" style="1" customWidth="1"/>
    <col min="4" max="4" width="18.42578125" style="1" customWidth="1"/>
    <col min="5" max="5" width="17.140625" style="1" customWidth="1"/>
    <col min="6" max="6" width="18.28515625" style="1" customWidth="1"/>
    <col min="7" max="7" width="14.28515625" style="1" customWidth="1"/>
    <col min="8" max="16384" width="33.140625" style="1"/>
  </cols>
  <sheetData>
    <row r="1" spans="1:7" ht="44.25" customHeight="1" x14ac:dyDescent="0.2">
      <c r="A1" s="60" t="s">
        <v>41</v>
      </c>
      <c r="B1" s="60"/>
      <c r="C1" s="60"/>
      <c r="D1" s="60"/>
      <c r="E1" s="60"/>
      <c r="F1" s="60"/>
      <c r="G1" s="60"/>
    </row>
    <row r="2" spans="1:7" ht="15.75" x14ac:dyDescent="0.25">
      <c r="D2" s="16"/>
      <c r="E2" s="16"/>
      <c r="F2" s="17" t="s">
        <v>29</v>
      </c>
    </row>
    <row r="3" spans="1:7" ht="18.75" x14ac:dyDescent="0.3">
      <c r="A3" s="61" t="s">
        <v>1</v>
      </c>
      <c r="B3" s="63">
        <v>2013</v>
      </c>
      <c r="C3" s="64"/>
      <c r="D3" s="63">
        <v>2014</v>
      </c>
      <c r="E3" s="64"/>
      <c r="F3" s="31">
        <v>2015</v>
      </c>
      <c r="G3" s="30"/>
    </row>
    <row r="4" spans="1:7" ht="18" hidden="1" customHeight="1" x14ac:dyDescent="0.2">
      <c r="A4" s="62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56357036.200000003</v>
      </c>
      <c r="C5" s="28">
        <f t="shared" si="0"/>
        <v>43746829.200000003</v>
      </c>
      <c r="D5" s="28">
        <f t="shared" si="0"/>
        <v>60256459.5</v>
      </c>
      <c r="E5" s="28">
        <f t="shared" si="0"/>
        <v>46918964.5</v>
      </c>
      <c r="F5" s="28">
        <f t="shared" si="0"/>
        <v>64568559.200000003</v>
      </c>
      <c r="G5" s="28">
        <f t="shared" si="0"/>
        <v>50339815.200000003</v>
      </c>
    </row>
    <row r="6" spans="1:7" ht="18.75" x14ac:dyDescent="0.3">
      <c r="A6" s="21" t="s">
        <v>31</v>
      </c>
      <c r="B6" s="23">
        <v>52835268</v>
      </c>
      <c r="C6" s="23">
        <v>40225061</v>
      </c>
      <c r="D6" s="23">
        <v>57954696</v>
      </c>
      <c r="E6" s="23">
        <v>44617201</v>
      </c>
      <c r="F6" s="23">
        <v>62353492</v>
      </c>
      <c r="G6" s="23">
        <v>48124748</v>
      </c>
    </row>
    <row r="7" spans="1:7" ht="18.75" x14ac:dyDescent="0.3">
      <c r="A7" s="21" t="s">
        <v>32</v>
      </c>
      <c r="B7" s="23">
        <f>3523507-1738.8</f>
        <v>3521768.2</v>
      </c>
      <c r="C7" s="23">
        <f>3523507-1738.8</f>
        <v>3521768.2</v>
      </c>
      <c r="D7" s="23">
        <f>2303502.3-1738.8</f>
        <v>2301763.5</v>
      </c>
      <c r="E7" s="23">
        <f>2303502.3-1738.8</f>
        <v>2301763.5</v>
      </c>
      <c r="F7" s="23">
        <f>2216806-1738.8</f>
        <v>2215067.2000000002</v>
      </c>
      <c r="G7" s="23">
        <f>2216806-1738.8</f>
        <v>2215067.2000000002</v>
      </c>
    </row>
    <row r="8" spans="1:7" ht="38.25" customHeight="1" x14ac:dyDescent="0.3">
      <c r="A8" s="29" t="s">
        <v>33</v>
      </c>
      <c r="B8" s="24">
        <v>64849575</v>
      </c>
      <c r="C8" s="24">
        <v>47684043.828000009</v>
      </c>
      <c r="D8" s="24">
        <v>63942497.435897432</v>
      </c>
      <c r="E8" s="24">
        <v>49875148</v>
      </c>
      <c r="F8" s="24">
        <v>64442108.974358968</v>
      </c>
      <c r="G8" s="24">
        <v>50264845</v>
      </c>
    </row>
    <row r="9" spans="1:7" ht="18.75" x14ac:dyDescent="0.3">
      <c r="A9" s="27" t="s">
        <v>34</v>
      </c>
      <c r="B9" s="24">
        <f t="shared" ref="B9:G9" si="1">B5-B8</f>
        <v>-8492538.799999997</v>
      </c>
      <c r="C9" s="24">
        <f t="shared" si="1"/>
        <v>-3937214.6280000061</v>
      </c>
      <c r="D9" s="25">
        <f t="shared" si="1"/>
        <v>-3686037.9358974323</v>
      </c>
      <c r="E9" s="25">
        <f t="shared" si="1"/>
        <v>-2956183.5</v>
      </c>
      <c r="F9" s="24">
        <f t="shared" si="1"/>
        <v>126450.22564103454</v>
      </c>
      <c r="G9" s="24">
        <f t="shared" si="1"/>
        <v>74970.20000000298</v>
      </c>
    </row>
    <row r="11" spans="1:7" hidden="1" x14ac:dyDescent="0.2">
      <c r="B11" s="18"/>
      <c r="C11" s="18"/>
      <c r="D11" s="18">
        <f>D6*0.03</f>
        <v>1738640.88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  <c r="G13" s="18"/>
    </row>
    <row r="14" spans="1:7" x14ac:dyDescent="0.2">
      <c r="C14" s="18"/>
      <c r="E14" s="18"/>
      <c r="G14" s="18"/>
    </row>
    <row r="15" spans="1:7" x14ac:dyDescent="0.2">
      <c r="C15" s="18"/>
      <c r="E15" s="18"/>
      <c r="G15" s="18"/>
    </row>
    <row r="16" spans="1:7" x14ac:dyDescent="0.2">
      <c r="C16" s="18"/>
      <c r="E16" s="18"/>
      <c r="G16" s="18"/>
    </row>
  </sheetData>
  <mergeCells count="4">
    <mergeCell ref="A1:G1"/>
    <mergeCell ref="A3:A4"/>
    <mergeCell ref="B3:C3"/>
    <mergeCell ref="D3:E3"/>
  </mergeCells>
  <pageMargins left="0.45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17" sqref="D17"/>
    </sheetView>
  </sheetViews>
  <sheetFormatPr defaultColWidth="33.140625" defaultRowHeight="12.75" x14ac:dyDescent="0.2"/>
  <cols>
    <col min="1" max="1" width="39.28515625" style="1" customWidth="1"/>
    <col min="2" max="2" width="15.7109375" style="1" customWidth="1"/>
    <col min="3" max="3" width="16.140625" style="1" customWidth="1"/>
    <col min="4" max="4" width="15.42578125" style="1" customWidth="1"/>
    <col min="5" max="5" width="14.28515625" style="1" hidden="1" customWidth="1"/>
    <col min="6" max="16384" width="33.140625" style="1"/>
  </cols>
  <sheetData>
    <row r="1" spans="1:5" ht="59.25" customHeight="1" x14ac:dyDescent="0.2">
      <c r="A1" s="60" t="s">
        <v>45</v>
      </c>
      <c r="B1" s="60"/>
      <c r="C1" s="60"/>
      <c r="D1" s="60"/>
      <c r="E1" s="60"/>
    </row>
    <row r="2" spans="1:5" ht="11.25" customHeight="1" x14ac:dyDescent="0.25">
      <c r="C2" s="16"/>
    </row>
    <row r="3" spans="1:5" ht="24" customHeight="1" x14ac:dyDescent="0.25">
      <c r="C3" s="16"/>
      <c r="D3" s="17" t="s">
        <v>29</v>
      </c>
    </row>
    <row r="4" spans="1:5" ht="18.75" x14ac:dyDescent="0.3">
      <c r="A4" s="61" t="s">
        <v>1</v>
      </c>
      <c r="B4" s="39" t="s">
        <v>43</v>
      </c>
      <c r="C4" s="39" t="s">
        <v>44</v>
      </c>
      <c r="D4" s="31" t="s">
        <v>46</v>
      </c>
      <c r="E4" s="40"/>
    </row>
    <row r="5" spans="1:5" ht="18" hidden="1" customHeight="1" x14ac:dyDescent="0.2">
      <c r="A5" s="62"/>
      <c r="B5" s="22" t="s">
        <v>38</v>
      </c>
      <c r="C5" s="22" t="s">
        <v>38</v>
      </c>
      <c r="D5" s="22" t="s">
        <v>38</v>
      </c>
      <c r="E5" s="41" t="s">
        <v>39</v>
      </c>
    </row>
    <row r="6" spans="1:5" ht="38.25" customHeight="1" x14ac:dyDescent="0.2">
      <c r="A6" s="29" t="s">
        <v>30</v>
      </c>
      <c r="B6" s="34">
        <f>B7+B8</f>
        <v>71195347.850999996</v>
      </c>
      <c r="C6" s="34">
        <f t="shared" ref="C6:D6" si="0">C7+C8</f>
        <v>74121302.150999993</v>
      </c>
      <c r="D6" s="34">
        <f t="shared" si="0"/>
        <v>79105503.251000002</v>
      </c>
      <c r="E6" s="42">
        <v>50362893.800000004</v>
      </c>
    </row>
    <row r="7" spans="1:5" ht="18.75" x14ac:dyDescent="0.3">
      <c r="A7" s="21" t="s">
        <v>31</v>
      </c>
      <c r="B7" s="35">
        <v>67069703</v>
      </c>
      <c r="C7" s="35">
        <v>69985011</v>
      </c>
      <c r="D7" s="35">
        <v>75024806</v>
      </c>
      <c r="E7" s="43">
        <v>48147826.600000001</v>
      </c>
    </row>
    <row r="8" spans="1:5" ht="18.75" x14ac:dyDescent="0.3">
      <c r="A8" s="21" t="s">
        <v>32</v>
      </c>
      <c r="B8" s="35">
        <v>4125644.8509999998</v>
      </c>
      <c r="C8" s="35">
        <v>4136291.1510000001</v>
      </c>
      <c r="D8" s="35">
        <v>4080697.2510000002</v>
      </c>
      <c r="E8" s="43">
        <v>2215067.2000000002</v>
      </c>
    </row>
    <row r="9" spans="1:5" ht="38.25" customHeight="1" x14ac:dyDescent="0.3">
      <c r="A9" s="29" t="s">
        <v>33</v>
      </c>
      <c r="B9" s="36">
        <v>71195347.850999996</v>
      </c>
      <c r="C9" s="36">
        <v>74121302.150999993</v>
      </c>
      <c r="D9" s="36">
        <v>79105503.251000002</v>
      </c>
      <c r="E9" s="24">
        <v>50264845</v>
      </c>
    </row>
    <row r="10" spans="1:5" ht="18.75" x14ac:dyDescent="0.3">
      <c r="A10" s="27" t="s">
        <v>42</v>
      </c>
      <c r="B10" s="36">
        <f>B6-B9</f>
        <v>0</v>
      </c>
      <c r="C10" s="36">
        <f t="shared" ref="C10:D10" si="1">C6-C9</f>
        <v>0</v>
      </c>
      <c r="D10" s="36">
        <f t="shared" si="1"/>
        <v>0</v>
      </c>
      <c r="E10" s="24">
        <v>98048.80000000447</v>
      </c>
    </row>
    <row r="12" spans="1:5" hidden="1" x14ac:dyDescent="0.2">
      <c r="B12" s="18"/>
      <c r="C12" s="18">
        <f>C7*0.03</f>
        <v>2099550.33</v>
      </c>
      <c r="D12" s="18"/>
    </row>
    <row r="13" spans="1:5" x14ac:dyDescent="0.2">
      <c r="B13" s="38"/>
      <c r="C13" s="38"/>
      <c r="D13" s="38"/>
    </row>
    <row r="14" spans="1:5" x14ac:dyDescent="0.2">
      <c r="B14" s="18"/>
      <c r="C14" s="18"/>
      <c r="D14" s="18"/>
      <c r="E14" s="18"/>
    </row>
    <row r="15" spans="1:5" x14ac:dyDescent="0.2">
      <c r="B15" s="18"/>
      <c r="C15" s="18"/>
      <c r="D15" s="18"/>
      <c r="E15" s="18"/>
    </row>
    <row r="16" spans="1:5" x14ac:dyDescent="0.2">
      <c r="A16" s="32"/>
      <c r="B16" s="33"/>
      <c r="C16" s="37"/>
      <c r="D16" s="33"/>
      <c r="E16" s="18"/>
    </row>
    <row r="17" spans="2:5" x14ac:dyDescent="0.2">
      <c r="B17" s="18"/>
      <c r="C17" s="18"/>
      <c r="D17" s="18"/>
      <c r="E17" s="18"/>
    </row>
    <row r="18" spans="2:5" x14ac:dyDescent="0.2">
      <c r="B18" s="18"/>
      <c r="C18" s="18"/>
      <c r="D18" s="18"/>
    </row>
  </sheetData>
  <mergeCells count="2">
    <mergeCell ref="A1:E1"/>
    <mergeCell ref="A4:A5"/>
  </mergeCells>
  <printOptions horizontalCentered="1"/>
  <pageMargins left="0.62992125984251968" right="0.1968503937007874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ColWidth="33.140625" defaultRowHeight="12.75" x14ac:dyDescent="0.2"/>
  <cols>
    <col min="1" max="1" width="39.28515625" style="1" customWidth="1"/>
    <col min="2" max="2" width="19" style="1" customWidth="1"/>
    <col min="3" max="3" width="15" style="1" hidden="1" customWidth="1"/>
    <col min="4" max="4" width="18.42578125" style="1" customWidth="1"/>
    <col min="5" max="5" width="17.140625" style="1" hidden="1" customWidth="1"/>
    <col min="6" max="6" width="18.28515625" style="1" customWidth="1"/>
    <col min="7" max="7" width="14.28515625" style="1" hidden="1" customWidth="1"/>
    <col min="8" max="16384" width="33.140625" style="1"/>
  </cols>
  <sheetData>
    <row r="1" spans="1:7" ht="44.25" customHeight="1" x14ac:dyDescent="0.2">
      <c r="A1" s="60" t="s">
        <v>40</v>
      </c>
      <c r="B1" s="60"/>
      <c r="C1" s="60"/>
      <c r="D1" s="60"/>
      <c r="E1" s="60"/>
      <c r="F1" s="60"/>
      <c r="G1" s="60"/>
    </row>
    <row r="2" spans="1:7" ht="15.75" x14ac:dyDescent="0.25">
      <c r="D2" s="16"/>
      <c r="E2" s="16"/>
      <c r="F2" s="17" t="s">
        <v>29</v>
      </c>
    </row>
    <row r="3" spans="1:7" ht="18.75" x14ac:dyDescent="0.3">
      <c r="A3" s="61" t="s">
        <v>1</v>
      </c>
      <c r="B3" s="63">
        <v>2012</v>
      </c>
      <c r="C3" s="64"/>
      <c r="D3" s="63">
        <v>2013</v>
      </c>
      <c r="E3" s="64"/>
      <c r="F3" s="31">
        <v>2014</v>
      </c>
      <c r="G3" s="30"/>
    </row>
    <row r="4" spans="1:7" ht="18" hidden="1" customHeight="1" x14ac:dyDescent="0.2">
      <c r="A4" s="62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49998496</v>
      </c>
      <c r="C5" s="28">
        <f t="shared" si="0"/>
        <v>38937828</v>
      </c>
      <c r="D5" s="28">
        <f t="shared" si="0"/>
        <v>54020814</v>
      </c>
      <c r="E5" s="28">
        <f t="shared" si="0"/>
        <v>42254043</v>
      </c>
      <c r="F5" s="28">
        <f t="shared" si="0"/>
        <v>59223098</v>
      </c>
      <c r="G5" s="28">
        <f t="shared" si="0"/>
        <v>46742871</v>
      </c>
    </row>
    <row r="6" spans="1:7" ht="18.75" x14ac:dyDescent="0.3">
      <c r="A6" s="21" t="s">
        <v>31</v>
      </c>
      <c r="B6" s="23">
        <v>46342586</v>
      </c>
      <c r="C6" s="23">
        <v>35281918</v>
      </c>
      <c r="D6" s="23">
        <v>51757305</v>
      </c>
      <c r="E6" s="23">
        <v>39990534</v>
      </c>
      <c r="F6" s="23">
        <v>57056671</v>
      </c>
      <c r="G6" s="23">
        <v>44576444</v>
      </c>
    </row>
    <row r="7" spans="1:7" ht="18.75" x14ac:dyDescent="0.3">
      <c r="A7" s="21" t="s">
        <v>32</v>
      </c>
      <c r="B7" s="23">
        <v>3655910</v>
      </c>
      <c r="C7" s="23">
        <v>3655910</v>
      </c>
      <c r="D7" s="23">
        <v>2263509</v>
      </c>
      <c r="E7" s="23">
        <v>2263509</v>
      </c>
      <c r="F7" s="23">
        <v>2166427</v>
      </c>
      <c r="G7" s="23">
        <v>2166427</v>
      </c>
    </row>
    <row r="8" spans="1:7" ht="38.25" customHeight="1" x14ac:dyDescent="0.3">
      <c r="A8" s="29" t="s">
        <v>33</v>
      </c>
      <c r="B8" s="24">
        <v>57156506</v>
      </c>
      <c r="C8" s="24">
        <v>42511710</v>
      </c>
      <c r="D8" s="24">
        <v>55533397</v>
      </c>
      <c r="E8" s="24">
        <v>42266844</v>
      </c>
      <c r="F8" s="24">
        <v>59378263</v>
      </c>
      <c r="G8" s="24">
        <v>46360723</v>
      </c>
    </row>
    <row r="9" spans="1:7" ht="18.75" x14ac:dyDescent="0.3">
      <c r="A9" s="27" t="s">
        <v>34</v>
      </c>
      <c r="B9" s="24">
        <f t="shared" ref="B9:G9" si="1">B5-B8</f>
        <v>-7158010</v>
      </c>
      <c r="C9" s="24">
        <f t="shared" si="1"/>
        <v>-3573882</v>
      </c>
      <c r="D9" s="25">
        <f t="shared" si="1"/>
        <v>-1512583</v>
      </c>
      <c r="E9" s="25">
        <f t="shared" si="1"/>
        <v>-12801</v>
      </c>
      <c r="F9" s="24">
        <f t="shared" si="1"/>
        <v>-155165</v>
      </c>
      <c r="G9" s="24">
        <f t="shared" si="1"/>
        <v>382148</v>
      </c>
    </row>
    <row r="11" spans="1:7" hidden="1" x14ac:dyDescent="0.2">
      <c r="B11" s="18"/>
      <c r="C11" s="18"/>
      <c r="D11" s="18">
        <f>D6*0.03</f>
        <v>1552719.15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</row>
  </sheetData>
  <mergeCells count="4">
    <mergeCell ref="B3:C3"/>
    <mergeCell ref="D3:E3"/>
    <mergeCell ref="A3:A4"/>
    <mergeCell ref="A1:G1"/>
  </mergeCells>
  <pageMargins left="0.4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2009</vt:lpstr>
      <vt:lpstr>2013-15  (2)</vt:lpstr>
      <vt:lpstr>2016-2018</vt:lpstr>
      <vt:lpstr>2012-14</vt:lpstr>
      <vt:lpstr>'2016-2018'!Область_печати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2016-10-27T16:49:59Z</cp:lastPrinted>
  <dcterms:created xsi:type="dcterms:W3CDTF">2009-10-24T10:55:31Z</dcterms:created>
  <dcterms:modified xsi:type="dcterms:W3CDTF">2017-10-25T12:09:53Z</dcterms:modified>
</cp:coreProperties>
</file>