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215" windowWidth="19230" windowHeight="4215" tabRatio="599"/>
  </bookViews>
  <sheets>
    <sheet name="Доходы 2021 - 2022" sheetId="4" r:id="rId1"/>
    <sheet name="Расходы 2021  - 2022" sheetId="16" r:id="rId2"/>
    <sheet name="Источники 2021 - 2022" sheetId="18" r:id="rId3"/>
    <sheet name="Доходы 2023-2024" sheetId="20" r:id="rId4"/>
  </sheets>
  <definedNames>
    <definedName name="_xlnm._FilterDatabase" localSheetId="0" hidden="1">'Доходы 2021 - 2022'!$A$5:$M$18</definedName>
    <definedName name="_xlnm._FilterDatabase" localSheetId="2" hidden="1">'Источники 2021 - 2022'!$A$3:$E$3</definedName>
    <definedName name="_xlnm._FilterDatabase" localSheetId="1" hidden="1">'Расходы 2021  - 2022'!$A$5:$E$48</definedName>
    <definedName name="_xlnm.Print_Titles" localSheetId="0">'Доходы 2021 - 2022'!$4:$4</definedName>
    <definedName name="_xlnm.Print_Titles" localSheetId="3">'Доходы 2023-2024'!$4:$4</definedName>
    <definedName name="_xlnm.Print_Titles" localSheetId="1">'Расходы 2021  - 2022'!$4:$4</definedName>
    <definedName name="_xlnm.Print_Area" localSheetId="0">'Доходы 2021 - 2022'!$A$1:$F$18</definedName>
    <definedName name="_xlnm.Print_Area" localSheetId="3">'Доходы 2023-2024'!$A$1:$G$12</definedName>
    <definedName name="_xlnm.Print_Area" localSheetId="1">'Расходы 2021  - 2022'!$A$1:$E$54</definedName>
  </definedNames>
  <calcPr calcId="145621" fullPrecision="0"/>
</workbook>
</file>

<file path=xl/calcChain.xml><?xml version="1.0" encoding="utf-8"?>
<calcChain xmlns="http://schemas.openxmlformats.org/spreadsheetml/2006/main">
  <c r="E3" i="16" l="1"/>
  <c r="E9" i="16"/>
  <c r="E8" i="16" s="1"/>
  <c r="E18" i="16"/>
  <c r="E21" i="16"/>
  <c r="E23" i="16"/>
  <c r="E25" i="16"/>
  <c r="E27" i="16"/>
  <c r="E29" i="16"/>
  <c r="E31" i="16"/>
  <c r="E33" i="16"/>
  <c r="E35" i="16"/>
  <c r="E37" i="16"/>
  <c r="E39" i="16"/>
  <c r="E42" i="16"/>
  <c r="E44" i="16"/>
  <c r="E46" i="16"/>
  <c r="E17" i="16" l="1"/>
  <c r="E7" i="16"/>
  <c r="D42" i="16"/>
  <c r="C42" i="16"/>
  <c r="D39" i="16"/>
  <c r="C39" i="16"/>
  <c r="D37" i="16"/>
  <c r="C37" i="16"/>
  <c r="D35" i="16"/>
  <c r="C35" i="16"/>
  <c r="D33" i="16"/>
  <c r="C33" i="16"/>
  <c r="D27" i="16"/>
  <c r="C27" i="16"/>
  <c r="D25" i="16"/>
  <c r="C25" i="16"/>
  <c r="E6" i="16" l="1"/>
  <c r="E16" i="16"/>
  <c r="C7" i="4"/>
  <c r="D7" i="4"/>
  <c r="B7" i="4"/>
  <c r="E8" i="4"/>
  <c r="E9" i="4"/>
  <c r="E10" i="4"/>
  <c r="E11" i="4"/>
  <c r="E12" i="4"/>
  <c r="E13" i="4"/>
  <c r="E14" i="4"/>
  <c r="E15" i="4"/>
  <c r="E16" i="4"/>
  <c r="E17" i="4"/>
  <c r="E15" i="16" l="1"/>
  <c r="E5" i="16"/>
  <c r="E7" i="4"/>
  <c r="E14" i="16" l="1"/>
  <c r="D31" i="16"/>
  <c r="C31" i="16"/>
  <c r="D29" i="16"/>
  <c r="C29" i="16"/>
  <c r="E48" i="16" l="1"/>
  <c r="D44" i="16"/>
  <c r="C21" i="16" l="1"/>
  <c r="E3" i="18"/>
  <c r="D3" i="18"/>
  <c r="C3" i="18"/>
  <c r="D3" i="16"/>
  <c r="C3" i="16"/>
  <c r="D21" i="16" l="1"/>
  <c r="D23" i="16" l="1"/>
  <c r="C23" i="16"/>
  <c r="C9" i="16"/>
  <c r="C8" i="16" s="1"/>
  <c r="C7" i="16" s="1"/>
  <c r="C6" i="16" s="1"/>
  <c r="C5" i="16" s="1"/>
  <c r="D46" i="16" l="1"/>
  <c r="C46" i="16"/>
  <c r="C44" i="16"/>
  <c r="D18" i="16"/>
  <c r="C18" i="16"/>
  <c r="C17" i="16" l="1"/>
  <c r="D17" i="16"/>
  <c r="C16" i="16"/>
  <c r="C15" i="16" s="1"/>
  <c r="C14" i="16" s="1"/>
  <c r="F5" i="20"/>
  <c r="C5" i="20"/>
  <c r="D16" i="16" l="1"/>
  <c r="F11" i="20"/>
  <c r="D15" i="16" l="1"/>
  <c r="C11" i="20"/>
  <c r="D14" i="16" l="1"/>
  <c r="D18" i="4"/>
  <c r="C10" i="20"/>
  <c r="B18" i="4"/>
  <c r="E5" i="4"/>
  <c r="D9" i="16" l="1"/>
  <c r="C18" i="4"/>
  <c r="E18" i="4" s="1"/>
  <c r="B9" i="20"/>
  <c r="B12" i="20" s="1"/>
  <c r="F10" i="20"/>
  <c r="D8" i="16" l="1"/>
  <c r="C12" i="20"/>
  <c r="C9" i="20"/>
  <c r="E9" i="20"/>
  <c r="E12" i="20" s="1"/>
  <c r="D7" i="16" l="1"/>
  <c r="F12" i="20"/>
  <c r="F9" i="20"/>
  <c r="D6" i="16" l="1"/>
  <c r="C48" i="16"/>
  <c r="D5" i="16" l="1"/>
  <c r="C6" i="18"/>
  <c r="C5" i="18" s="1"/>
  <c r="D48" i="16" l="1"/>
  <c r="E6" i="18" l="1"/>
  <c r="E5" i="18" s="1"/>
  <c r="D6" i="18"/>
  <c r="D5" i="18" s="1"/>
</calcChain>
</file>

<file path=xl/sharedStrings.xml><?xml version="1.0" encoding="utf-8"?>
<sst xmlns="http://schemas.openxmlformats.org/spreadsheetml/2006/main" count="158" uniqueCount="129">
  <si>
    <t>000 01 00 00 00 00 0000 000</t>
  </si>
  <si>
    <t>395 01 05 02 01 09 0000 610</t>
  </si>
  <si>
    <t>Уменьшение прочих остатков денежных средств бюджетов территориальных  фондов обязательного медицинского страхования</t>
  </si>
  <si>
    <t>(руб.)</t>
  </si>
  <si>
    <t>ВСЕГО ДОХОДОВ</t>
  </si>
  <si>
    <t>ВСЕГО РАСХОДОВ</t>
  </si>
  <si>
    <t>Наименование источника
внутреннего финансирования
дефицита бюджета</t>
  </si>
  <si>
    <t>Источники внутреннего финансирования дефицитов бюджетов</t>
  </si>
  <si>
    <t xml:space="preserve"> </t>
  </si>
  <si>
    <t>000 2 00 00000 00 0000 000 Безвозмездные поступления</t>
  </si>
  <si>
    <t>Наименование кода дохода</t>
  </si>
  <si>
    <t>Наименование кода расхода</t>
  </si>
  <si>
    <t>000 1 00 00000 00 0000 000 Налоговые и неналоговые доходы</t>
  </si>
  <si>
    <t>Общегосударственные вопросы</t>
  </si>
  <si>
    <t>Здравоохранение</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</si>
  <si>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</si>
  <si>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</si>
  <si>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Иные бюджетные ассигнования</t>
  </si>
  <si>
    <t>Социальное обеспечение и иные выплаты населению</t>
  </si>
  <si>
    <t>Межбюджетные трансферты</t>
  </si>
  <si>
    <t>Другие общегосударственные вопросы</t>
  </si>
  <si>
    <t>Другие вопросы в области здравоохранения</t>
  </si>
  <si>
    <t>395 01 13 73 2 00 50932</t>
  </si>
  <si>
    <t>395 01 13 73 2 00 50932 100</t>
  </si>
  <si>
    <t>395 01 13 73 2 00 50932 200</t>
  </si>
  <si>
    <t>395 01 13 73 2 00 50932 300</t>
  </si>
  <si>
    <t>395 01 13 73 2 00 50932 800</t>
  </si>
  <si>
    <t xml:space="preserve">395 09 00 00 0 00 00000 000 </t>
  </si>
  <si>
    <t xml:space="preserve">395 09 09 00 0 00 00000 000 </t>
  </si>
  <si>
    <t>395 09 09 73 1 00 50931</t>
  </si>
  <si>
    <t>395 09 09 73 1 00 50931 300</t>
  </si>
  <si>
    <t>395 09 09 73 1 00 50931 500</t>
  </si>
  <si>
    <t>395 09 09 73 1 00 50933</t>
  </si>
  <si>
    <t xml:space="preserve">395 09 09 73 1 00 50939 </t>
  </si>
  <si>
    <t>395 09 09 73 1 00 50939 300</t>
  </si>
  <si>
    <t>395 09 09 73 1 00 70280</t>
  </si>
  <si>
    <t>395 09 09 73 1 00 70280 300</t>
  </si>
  <si>
    <t xml:space="preserve">395 09 09 73 1 00 70930 </t>
  </si>
  <si>
    <t>395 2 02 55093 09 0000 150 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t>
  </si>
  <si>
    <t>395 2 02 59999 09 0000 150 Прочие межбюджетные трансферты, передаваемые бюджетам территориальных фондов обязательного медицинского страхования</t>
  </si>
  <si>
    <t>000 2 18 00000 09 0000 150 Доходы бюджетов территориальных фондов обязательного медицинского страхования от возврата остатков субсидий, субвенций и иных межбюджетных трансфертов, имеющих целевое назначение, прошлых лет</t>
  </si>
  <si>
    <t>000 2 19 00000 09 0000 150 Возврат остатков субсидий, субвенций и иных межбюджетных трансфертов, имеющих целевое назначение, прошлых лет из бюджетов территориальных фондов обязательного медицинского страхования</t>
  </si>
  <si>
    <t>Финансовое обеспечение организации обязательного медицинского страхования на территориях субъектов Российской Федерации (Реализация территориальной программы обязательного медицинского страхования)</t>
  </si>
  <si>
    <t>Финансовое обеспечение организации обязательного медицинского страхования на территориях субъектов Российской Федерации (Финансовое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</si>
  <si>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Дополнительное финансовое обеспечение организации обязательного медицинского страхования на территориях субъектов Российской Федерации</t>
  </si>
  <si>
    <t>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</si>
  <si>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Финансовое обеспечение организации обязательного медицинского страхования на территориях субъектов Российской Федерации  (Финансовое обеспечение выполнения функций органами управления территориального фонда обязательного медицинского страхования)</t>
  </si>
  <si>
    <t>Непрограммные направления деятельности органов управления внебюджетных фондов</t>
  </si>
  <si>
    <t>Выполнение функций аппаратами внебюджетных фондов</t>
  </si>
  <si>
    <t>395 01 13 73 0 00 00000</t>
  </si>
  <si>
    <t>Реализация государственных функций в области социальной политики</t>
  </si>
  <si>
    <t>395 01 13 73 2 00 00000</t>
  </si>
  <si>
    <t>395 09 09 73 0 00 00000</t>
  </si>
  <si>
    <t>395 09 09 73 1 00 00000</t>
  </si>
  <si>
    <t>Расчеты (обоснования) показателей на 2022 год</t>
  </si>
  <si>
    <t>395 01 00 00 0 00 00000 000</t>
  </si>
  <si>
    <t>395 01 13 00 0 00 00000 000</t>
  </si>
  <si>
    <t>Финансовое обеспечение организации обязательного медицинского страхования на территориях субъектов Российской Федерации (Расходы на оплату медицинской помощи, оказанной застрахованным лицам за пределами территории субъекта Российской Федерации, в котором выдан полис обязательного медицинского страхования)</t>
  </si>
  <si>
    <t>гр.5= гр.4/гр.3, %</t>
  </si>
  <si>
    <t xml:space="preserve">Код бюджетной
классификации </t>
  </si>
  <si>
    <t xml:space="preserve">Коды бюджетной классификации </t>
  </si>
  <si>
    <t>Проект бюджета
на 2022 год</t>
  </si>
  <si>
    <t>395 2 02 55258 09 0000 150 Межбюджетные трансферты, передаваемые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t>
  </si>
  <si>
    <t>Финансовое обеспечение софинансирования расходов медицинских организаций на оплату труда врачей и среднего медицинского персонала</t>
  </si>
  <si>
    <t>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t>
  </si>
  <si>
    <t>395 09 09 73 1 00 52570</t>
  </si>
  <si>
    <t>395 09 09 73 1 00 52570 300</t>
  </si>
  <si>
    <t>395 09 09 73 1 00 52580</t>
  </si>
  <si>
    <t>395 09 09 73 1 00 52580 300</t>
  </si>
  <si>
    <t>Проект бюджета
на 2023 год</t>
  </si>
  <si>
    <t>%
к 2022 г.</t>
  </si>
  <si>
    <t>Расчеты (обоснования) показателей на 2023 год</t>
  </si>
  <si>
    <t>395 2 02 55257 09 0000 150 Межбюджетные трансферты, передаваемые бюджетам территориальных фондов обязательного медицинского страхования на финансовое обеспечение формирования нормированного страхового запаса территориального фонда обязательного медицинского страхования</t>
  </si>
  <si>
    <t>Доходы бюджета Территориального фонда обязательного медицинского страхования Ярославской области на 2022 год и оценка ожидаемого исполнения на 2021 год</t>
  </si>
  <si>
    <t>395 2 02 55231 09 0000 150 Межбюджетные трансферты, передаваемые бюджетам территориальных фондов обязательного медицинского страхования субъектов Российской Федерации и г. Байконура на дополнительное финансовое обеспечение оказания медицинской помощи лицам, застрахованным по обязательному медицинскому страхованию, с заболеванием и (или) подозрением на заболевание новой коронавирусной инфекцией в рамках реализации территориальной программы обязательного медицинского страхования</t>
  </si>
  <si>
    <t>395 2 02 55622 09 0000 150 Межбюджетные трансферты, передаваемые бюджетам территориальных фондов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t>
  </si>
  <si>
    <t>395 2 02 55841 09 0000 150 Межбюджетные трансферты, передаваемые бюджетам территориальных фондов обязательного медицинского страхования на 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территориальной программы обязательного медицинского страхования</t>
  </si>
  <si>
    <t>395 2 02 55849 09 0000 150 Межбюджетные трансферты, передаваемые бюджетам территориальных фондов обязательного медицинского страхования на дополнительное финансовое обеспечение оказания медицинской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t>
  </si>
  <si>
    <t>Утверждено Законом ЯО от 22.12.2020 № 101-з (в ред. Законов ЯО от 07.04.2021 № 16-з; от 02.07.2021 № 49-з; от 05.10.2021 № 70-з)</t>
  </si>
  <si>
    <t xml:space="preserve">На 2022 год средства не запланированы  в связи с отсутствием соответствующих бюджетных ассигнований в проекте федерального закона "О бюджете Федерального фонда обязательного медицинского страхования на 2022 год  и на плановый период 2023 и 2024 годов". </t>
  </si>
  <si>
    <t>Расчет осуществлялся на основании усреднения годовых объемов поступлений по данному виду доходов за предшествующие годы.</t>
  </si>
  <si>
    <t>Дополнительное финансовое обеспечение оказания медицинской помощи лицам, застрахованным по обязательному медицинскому страхованию, с заболеванием и (или) подозрением на заболевание новой коронавирусной инфекцией в рамках реализации территориальной программы обязательного медицинского страхования (Реализация территориальной программы обязательного медицинского страхования)</t>
  </si>
  <si>
    <t>395 09 09 73 1 00 52311 300</t>
  </si>
  <si>
    <t>395 09 09 73 1 00 52311</t>
  </si>
  <si>
    <t>395 09 09 73 1 00 52312</t>
  </si>
  <si>
    <t>395 09 09 73 1 00 52312 300</t>
  </si>
  <si>
    <t>Дополнительное финансовое обеспечение оказания медицинской помощи лицам, застрахованным по обязательному медицинскому страхованию, с заболеванием и (или) подозрением на заболевание новой коронавирусной инфекцией в рамках реализации территориальной программы обязательного медицинского страхования (Расходы на оплату медицинской помощи, оказанной застрахованным лицам за пределами территории  субъекта Российской Федерации, в котором выдан полис обязательного медицинского страхования)</t>
  </si>
  <si>
    <t>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(Реализация территориальной программы обязательного медицинского страхования)</t>
  </si>
  <si>
    <t>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территориальной программы обязательного медицинского страхования (Реализация территориальной программы обязательного медицинского страхования)</t>
  </si>
  <si>
    <t>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территориальной программы обязательного медицинского страхования  (Расходы на оплату медицинской помощи, оказанной застрахованным лицам за пределами территории  субъекта Российской Федерации, в котором выдан полис обязательного медицинского страхования)</t>
  </si>
  <si>
    <t>Дополнительное финансовое обеспечение оказания медицинской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(Реализация территориальной программы обязательного медицинского страхования)</t>
  </si>
  <si>
    <t>Дополнительное финансовое обеспечение оказания медицинской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(Расходы на оплату медицинской помощи, оказанной застрахованным лицам за пределами территории субъекта Российской Федерации, в котором выдан полис обязательного медицинского страхования)</t>
  </si>
  <si>
    <t>395 09 09 73 1 00 56221</t>
  </si>
  <si>
    <t>395 09 09 73 1 00 56221 300</t>
  </si>
  <si>
    <t>395 09 09 73 1 00 58411</t>
  </si>
  <si>
    <t>395 09 09 73 1 00 58411 300</t>
  </si>
  <si>
    <t>395 09 09 73 1 00 58412</t>
  </si>
  <si>
    <t>395 09 09 73 1 00 58412 300</t>
  </si>
  <si>
    <t>395 09 09 73 1 00 58491</t>
  </si>
  <si>
    <t>395 09 09 73 1 00 58491 300</t>
  </si>
  <si>
    <t>395 09 09 73 1 00 58491 500</t>
  </si>
  <si>
    <t>395 09 09 73 1 00 58492</t>
  </si>
  <si>
    <t>395 09 09 73 1 00 58492 300</t>
  </si>
  <si>
    <t>Источники внутреннего финансирования дефицита бюджета 
Территориального фонда обязательного медицинского страхования Ярославской области на 2022 год 
и оценка ожидаемого исполнения на 2021 год</t>
  </si>
  <si>
    <t>Доходы бюджета Территориального фонда обязательного медицинского страхования Ярославской области на плановый период 2023 и 2024 годов</t>
  </si>
  <si>
    <t>Проект бюджета
на 2024 год</t>
  </si>
  <si>
    <t>%
к 2023 г.</t>
  </si>
  <si>
    <t>Расчеты (обоснования) показателей на 2024 год</t>
  </si>
  <si>
    <t>Расходы  бюджета Территориального фонда обязательного  медицинского страхования Ярославской области на 2022 год и оценка ожидаемого исполнения на 2021 год</t>
  </si>
  <si>
    <t>Распределение иных межбюджетных трансфертов за счет средств резервного фонда Правительства РФ на 2022 год не утверждено.</t>
  </si>
  <si>
    <t>Оценка ожидаемого исполнения на 2021 год</t>
  </si>
  <si>
    <t>Размер субвенции запланирован в соответствии с объемом расходов бюджета ФОМС, установленным в проекте федерального закона "О бюджете Федерального фонда обязательного медицинского страхования на 2022 год  и на плановый период 2023 и 2024 годов". Сумма субвенции ФОМС рассчитана в соответствии с Постановлением Правительства РФ от 05.05.2012 № 462 "О порядке распределения, предоставления и расходования субвенций из бюджета Федерального фонда обязательного медицинского страхования бюджетам территориальных фондов обязательного медицинского страхования на осуществление переданных органам государственной власти субъектов Российской Федерации полномочий Российской Федерации в сфере обязательного медицинского страхования" (далее - Постановление Правительства РФ № 462) и проектом Программы государственных гарантий бесплатного оказания гражданам медицинской помощи на 2022 год и на плановый период 2023 и 2024 годов (далее – проект Программы государственных гарантий):  
14 173,9 руб. (подушевой норматив финансирования на одного застрахованного за счет субвенции ФОМС на 2022 год) х 1 294 469 чел. (численность застрахованного  населения ЯО на 01.01.2021) /1000 = 18 347 674,2 тыс. руб.</t>
  </si>
  <si>
    <t>Средства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на 2022 год предусмотрены в составе субвенции ФОМС.</t>
  </si>
  <si>
    <t>Средства отражаются по факту поступления (возвраты единовременных выплат медицинским работникам в связи с прекращением трудового договора до истечения пятилетнего срока; возврат средств от других территориальных фондов ОМС в рамках осуществления межтерриториальных расчетов).</t>
  </si>
  <si>
    <t>Средства отражаются по факту возврата в бюджет ФОМС (возврат остатка средств на софинансирование расходов медицинских организаций на оплату труда врачей и среднего медицинского персонала, не использованных по состоянию на 01.01.2021; возврат остатка средств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не использованных по состоянию на 01.01.2021; возврат единовременных выплат медицинским работникам в связи с прекращением трудового договора до истечения пятилетнего срока; возврат средств от других территориальных фондов ОМС в рамках осуществления межтерриториальных расчетов; возврат средств, полученных в результате проведения реэкспертиз, экспертиз качества медицинской помощи, источником финансового обеспечения которой являлась субвенция ФОМС прошлых лет; возврат средств, использованных медицинскими организациями не по целевому назначению, и т.д.).</t>
  </si>
  <si>
    <t>395 09 09 73 1 00 70930 600</t>
  </si>
  <si>
    <t>395 09 09 73 1 00 50933 600</t>
  </si>
  <si>
    <t>Размер субвенции запланирован в соответствии с объемом расходов бюджета ФОМС и рассчитан в соответствии с  Постановлением Правительства РФ № 462 и проектом Программы государственных гарантий: 14 949,9 руб.  (подушевой норматив финансирования на одного застрахованного за счет субвенции ФОМС на 2023 год) х 1 294 469 чел. (численность застрахованного  населения ЯО на 01.01.2021)/1000 = 19 352 182,1 тыс. руб.</t>
  </si>
  <si>
    <t xml:space="preserve">Размер субвенции запланирован в соответствии с объемом расходов бюджета ФОМС и рассчитан в соответствии с  Постановлением Правительства РФ № 462 и проектом Программы государственных гарантий: 15 834,7 руб.  (подушевой норматив финансирования на одного застрахованного за счет субвенции ФОМС на 2024 год) х 1 294 469 чел. (численность застрахованного  населения ЯО на 01.01.2021)/1000 =
20 497 528,3 тыс. руб. </t>
  </si>
  <si>
    <t>Предоставление субсидий бюджетным, автономным учреждениям и иным некоммерческим организациям</t>
  </si>
  <si>
    <t>Неналоговые доходы запланированы в сумме 68 690,2 тыс. руб., из них:
1) Поступления прочих доходов от компенсации затрат бюджетов территориальных фондов обязательного медицинского страхования на формирование нормированного страхового запаса Фонда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 (далее – НСЗ Фонда, финансовое обеспечение мероприятий) запланированы в сумме 65 838,1 тыс. руб. Средства формируются в соответствии с частью 6.3 статьи 26 Федерального закона от 29.11.2010 № 326-ФЗ «Об обязательном медицинском страховании в Российской Федерации» (далее - Федеральный закон № 326-ФЗ). Источником формирования средств НСЗ Фонда на финансовое обеспечение мероприятий являются санкции, применяемые страховыми медицинскими организациями и Фондом к медицинским организациям за нарушения, выявленные при проведении контроля объемов, сроков, качества и условий предоставления медицинской помощи. Расчет осуществлялся на основании усреднения годовых объемов поступлений по данному виду доходов за предшествующие годы.
2) Поступления средств от уплаты штрафов, неустоек, пеней, уплаченных в случае просрочки исполнения поставщиком (подрядчиком, исполнителем) обязательств, предусмотренных государственным контрактом, заключенным Фондом, запланированы в сумме 8,2 тыс. руб. Расчет производился на основании усреднения годовых объемов поступлений по данному виду доходов за предшествующие годы. Средства направляются на реализацию территориальной программы ОМС в рамках базовой программы ОМС.
3) Поступления иных штрафов, неустоек, пеней, уплаченных в соответствии с законом или договором в случае неисполнения или ненадлежащего исполнения обязательств перед Фондом запланированы в сумме 2 843,9 тыс. руб., в том числе:
а) поступления средств на формирование НСЗ Фонда для финансового обеспечения мероприятий запланированы в сумме 2 298,5 тыс. руб. Средства формируются в соответствии с частью 6.3 статьи 26 Федерального закона № 326-ФЗ. Источником формирования средств НСЗ Фонда на финансовое обеспечение мероприятий являются штрафы, применяемые страховыми медицинскими организациями и Фондом к медицинским организациям за нарушения, выявленные при проведении контроля объемов, сроков, качества и условий предоставления медицинской помощи. Расчет осуществлялся на основании усреднения годовых объемов поступлений по данному виду доходов за предшествующие годы;
б) поступления штрафов от страховых медицинских организаций за нарушение обязательств по договорам о финансовом обеспечении ОМС и от медицинских организаций по результатам проведения проверок контрольно-ревизионного отдела Фонда и за нарушение обязательств по договорам на оказание и оплату медицинской помощи по ОМС запланированы в размере 545,4 тыс. руб. Расчет производился на основании усреднения годовых объемов поступлений по данному виду доходов за предшествующие годы. Средства направляются на реализацию территориальной программы ОМС в рамках базовой программы ОМС.</t>
  </si>
  <si>
    <t xml:space="preserve">2) Поступления средств от уплаты штрафов, неустоек, пеней, уплаченных в случае просрочки исполнения поставщиком (подрядчиком, исполнителем) обязательств, предусмотренных государственным контрактом, заключенным Фондом, запланированы в сумме 7,0 тыс. руб. Расчет производился на основании усреднения годовых объемов поступлений по данному виду доходов за предшествующие годы. Средства направляются на реализацию территориальной программы ОМС в рамках базовой программы ОМС.
</t>
  </si>
  <si>
    <t xml:space="preserve">2) Поступления средств от уплаты штрафов, неустоек, пеней, уплаченных в случае просрочки исполнения поставщиком (подрядчиком, исполнителем) обязательств, предусмотренных государственным контрактом, заключенным Фондом, запланированы в сумме 9,1 тыс. руб. Расчет производился на основании усреднения годовых объемов поступлений по данному виду доходов за предшествующие годы. Средства направляются на реализацию территориальной программы ОМС в рамках базовой программы ОМС.
</t>
  </si>
  <si>
    <t>б) поступления штрафов от страховых медицинских организаций за нарушение обязательств по договорам о финансовом обеспечении ОМС и от медицинских организаций по результатам проведения проверок контрольно-ревизионного отдела Фонда и за нарушение обязательств по договорам на оказание и оплату медицинской помощи по ОМС запланированы в размере 543,7 тыс. руб. Расчет производился на основании усреднения годовых объемов поступлений по данному виду доходов за предшествующие годы. Средства направляются на реализацию территориальной программы ОМС в рамках базовой программы ОМС.</t>
  </si>
  <si>
    <t>б) поступления штрафов от страховых медицинских организаций за нарушение обязательств по договорам о финансовом обеспечении ОМС и от медицинских организаций по результатам проведения проверок контрольно-ревизионного отдела Фонда и за нарушение обязательств по договорам на оказание и оплату медицинской помощи по ОМС запланированы в размере 598,0 тыс. руб. Расчет производился на основании усреднения годовых объемов поступлений по данному виду доходов за предшествующие годы. Средства направляются на реализацию территориальной программы ОМС в рамках базовой программы ОМС.</t>
  </si>
  <si>
    <t xml:space="preserve">Неналоговые доходы запланированы в сумме 69 546,0 тыс. руб., из них:
1) Поступления прочих доходов от компенсации затрат бюджетов территориальных фондов обязательного медицинского страхования на формирование НСЗ Фонда для финансового обеспечения мероприятий запланированы в сумме 66 775,4 тыс. руб. Средства формируются в соответствии с частью 6.3 статьи 26 Федерального закона № 326-ФЗ. Источником формирования средств НСЗ Фонда на финансовое обеспечение мероприятий являются санкции, применяемые страховыми медицинскими организациями и Фондом к медицинским организациям за нарушения, выявленные при проведении контроля объемов, сроков, качества и условий предоставления медицинской помощи. Расчет осуществлялся на основании усреднения годовых объемов поступлений по данному виду доходов за предшествующие годы.
</t>
  </si>
  <si>
    <t>3) Поступления иных штрафов, неустоек, пеней, уплаченных в соответствии с законом или договором в случае неисполнения или ненадлежащего исполнения обязательств перед Фондом запланированы в сумме 2 763,6 тыс. руб., в том числе:
а) поступления средств на формирование НСЗ Фонда для финансового обеспечения мероприятий запланированы в сумме 2 219,9 тыс. рублей. Средства формируются в соответствии с частью 6.3 статьи 26 Федерального закона № 326-ФЗ. Источником формирования средств НСЗ Фонда на финансовое обеспечение мероприятий являются штрафы, применяемые страховыми медицинскими организациями и Фондом к медицинским организациям за нарушения, выявленные при проведении контроля объемов, сроков, качества и условий предоставления медицинской помощи. Расчет осуществлялся на основании усреднения годовых объемов поступлений по данному виду доходов за предшествующие годы;</t>
  </si>
  <si>
    <t xml:space="preserve">Неналоговые доходы запланированы в сумме 76 809,4 тыс. руб., из них:
1) Поступления прочих доходов от компенсации затрат бюджетов территориальных фондов обязательного медицинского страхования на формирование НСЗ Фонда для финансового обеспечения мероприятий  запланированы в сумме 73 987,6 тыс. руб. Средства формируются в соответствии с частью 6.3 статьи 26 Федерального закона № 326-ФЗ. Источником формирования средств НСЗ Фонда на финансовое обеспечение мероприятий являются санкции, применяемые страховыми медицинскими организациями и Фондом к медицинским организациям за нарушения, выявленные при проведении контроля объемов, сроков, качества и условий предоставления медицинской помощи. Расчет осуществлялся на основании усреднения годовых объемов поступлений по данному виду доходов за предшествующие годы.
</t>
  </si>
  <si>
    <t xml:space="preserve">3) Поступления иных штрафов, неустоек, пеней, уплаченных в соответствии с законом или договором в случае неисполнения или ненадлежащего исполнения обязательств перед Фондом запланированы в сумме 2 812,7 тыс. руб., в том числе:
а) поступления средств на формирование НСЗ Фонда для финансового обеспечения мероприятий запланированы в сумме 2 214,7 тыс. руб. Средства формируются в соответствии с частью 6.3 статьи 26 Федерального закона № 326-ФЗ. Источником формирования средств НСЗ Фонда на финансовое обеспечение мероприятий являются штрафы, применяемые страховыми медицинскими организациями и Фондом к медицинским организациям за нарушения, выявленные при проведении контроля объемов, сроков, качества и условий предоставления медицинской помощи. Расчет осуществлялся на основании усреднения годовых объемов поступлений по данному виду доходов за предшествующие годы;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</si>
</sst>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1" x14ac:knownFonts="1">
    <font>
      <sz val="11"/>
      <color theme="1"/>
      <name val="Calibri"/>
      <family val="2"/>
      <charset val="204"/>
      <scheme val="minor"/>
    </font>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i/>
      <sz val="14"/>
      <name val="Times New Roman"/>
      <family val="1"/>
      <charset val="204"/>
    </font>
    <font>
      <sz val="14"/>
      <name val="Calibri"/>
      <family val="2"/>
      <charset val="204"/>
      <scheme val="minor"/>
    </font>
    <font>
      <b/>
      <sz val="14"/>
      <name val="Calibri"/>
      <family val="2"/>
      <charset val="204"/>
      <scheme val="minor"/>
    </font>
    <font>
      <i/>
      <sz val="14"/>
      <name val="Calibri"/>
      <family val="2"/>
      <charset val="204"/>
      <scheme val="minor"/>
    </font>
    <font>
      <sz val="11"/>
      <color indexed="8"/>
      <name val="Calibri"/>
      <family val="2"/>
      <charset val="204"/>
    </font>
    <font>
      <b/>
      <sz val="14"/>
      <color indexed="8"/>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0" fontId="9" fillId="0" borderId="0"/>
  </cellStyleXfs>
  <cellXfs count="106">
    <xf numFmtId="0" fontId="0" fillId="0" borderId="0" xfId="0"/>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3" fontId="3" fillId="0" borderId="1" xfId="4" applyNumberFormat="1" applyFont="1" applyFill="1" applyBorder="1" applyAlignment="1">
      <alignment horizontal="center" vertical="top" wrapText="1"/>
    </xf>
    <xf numFmtId="0" fontId="4" fillId="0" borderId="0" xfId="0" applyFont="1" applyFill="1"/>
    <xf numFmtId="0" fontId="3" fillId="0" borderId="0" xfId="0" applyFont="1" applyFill="1" applyAlignment="1">
      <alignment horizontal="center" vertical="center"/>
    </xf>
    <xf numFmtId="3" fontId="4" fillId="0" borderId="1" xfId="1" applyNumberFormat="1" applyFont="1" applyFill="1" applyBorder="1" applyAlignment="1">
      <alignment horizontal="center" vertical="center" wrapText="1"/>
    </xf>
    <xf numFmtId="3" fontId="4" fillId="0" borderId="3" xfId="1" applyNumberFormat="1" applyFont="1" applyFill="1" applyBorder="1" applyAlignment="1">
      <alignment horizontal="center" vertical="top" wrapText="1"/>
    </xf>
    <xf numFmtId="0" fontId="4" fillId="0" borderId="1" xfId="0" applyFont="1" applyFill="1" applyBorder="1" applyAlignment="1">
      <alignment horizontal="center" vertical="center"/>
    </xf>
    <xf numFmtId="3" fontId="4" fillId="0" borderId="0" xfId="0" applyNumberFormat="1" applyFont="1" applyFill="1" applyAlignment="1">
      <alignment horizontal="center" vertical="center"/>
    </xf>
    <xf numFmtId="3" fontId="3" fillId="0" borderId="1" xfId="1" applyNumberFormat="1" applyFont="1" applyFill="1" applyBorder="1" applyAlignment="1">
      <alignment horizontal="left" vertical="top" wrapText="1"/>
    </xf>
    <xf numFmtId="3" fontId="3" fillId="0" borderId="1" xfId="0" applyNumberFormat="1" applyFont="1" applyFill="1" applyBorder="1" applyAlignment="1">
      <alignment horizontal="center" vertical="top"/>
    </xf>
    <xf numFmtId="165" fontId="4" fillId="0" borderId="1" xfId="3" applyNumberFormat="1" applyFont="1" applyFill="1" applyBorder="1" applyAlignment="1">
      <alignment horizontal="center" vertical="top"/>
    </xf>
    <xf numFmtId="3" fontId="3" fillId="0" borderId="0" xfId="0" applyNumberFormat="1" applyFont="1" applyFill="1" applyAlignment="1">
      <alignment horizontal="center" vertical="center"/>
    </xf>
    <xf numFmtId="0" fontId="4" fillId="0" borderId="1" xfId="1" applyFont="1" applyFill="1" applyBorder="1" applyAlignment="1">
      <alignment horizontal="left" vertical="top" wrapText="1"/>
    </xf>
    <xf numFmtId="3" fontId="4" fillId="0" borderId="1" xfId="0" applyNumberFormat="1" applyFont="1" applyFill="1" applyBorder="1" applyAlignment="1">
      <alignment horizontal="center" vertical="top"/>
    </xf>
    <xf numFmtId="0" fontId="3" fillId="0" borderId="0" xfId="0" applyFont="1" applyFill="1"/>
    <xf numFmtId="0" fontId="4" fillId="0" borderId="0" xfId="0" applyFont="1" applyFill="1" applyAlignment="1">
      <alignment vertical="top"/>
    </xf>
    <xf numFmtId="3" fontId="4" fillId="0" borderId="0" xfId="0" applyNumberFormat="1" applyFont="1" applyFill="1" applyBorder="1" applyAlignment="1">
      <alignment horizontal="center" vertical="top"/>
    </xf>
    <xf numFmtId="3" fontId="3" fillId="0" borderId="0" xfId="0" applyNumberFormat="1" applyFont="1" applyFill="1" applyAlignment="1">
      <alignment horizontal="center"/>
    </xf>
    <xf numFmtId="0" fontId="6" fillId="0" borderId="0" xfId="0" applyFont="1" applyFill="1"/>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Border="1" applyAlignment="1">
      <alignment vertical="top" wrapText="1"/>
    </xf>
    <xf numFmtId="165" fontId="3" fillId="0" borderId="1" xfId="3"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0" xfId="0" applyFont="1" applyFill="1" applyAlignment="1">
      <alignment horizontal="center"/>
    </xf>
    <xf numFmtId="3" fontId="4" fillId="0" borderId="0" xfId="0" applyNumberFormat="1" applyFont="1" applyFill="1" applyAlignment="1">
      <alignment horizontal="center" vertical="top"/>
    </xf>
    <xf numFmtId="3" fontId="4" fillId="0" borderId="0" xfId="0" applyNumberFormat="1" applyFont="1" applyFill="1" applyAlignment="1">
      <alignment horizontal="right" vertical="top"/>
    </xf>
    <xf numFmtId="165" fontId="4" fillId="0" borderId="1" xfId="3" applyNumberFormat="1" applyFont="1" applyFill="1" applyBorder="1" applyAlignment="1">
      <alignment horizontal="left" vertical="top" wrapText="1"/>
    </xf>
    <xf numFmtId="0" fontId="4" fillId="0" borderId="0" xfId="0" applyFont="1" applyFill="1" applyAlignment="1">
      <alignment horizontal="center" vertical="center"/>
    </xf>
    <xf numFmtId="165" fontId="4" fillId="0" borderId="0" xfId="3" applyNumberFormat="1" applyFont="1" applyFill="1"/>
    <xf numFmtId="0" fontId="3" fillId="0" borderId="1" xfId="0" applyFont="1" applyFill="1" applyBorder="1" applyAlignment="1">
      <alignment vertical="center"/>
    </xf>
    <xf numFmtId="0" fontId="4" fillId="0" borderId="0" xfId="0" applyFont="1" applyFill="1" applyBorder="1" applyAlignment="1">
      <alignment vertical="center"/>
    </xf>
    <xf numFmtId="166" fontId="3" fillId="0" borderId="0" xfId="0" applyNumberFormat="1" applyFont="1" applyFill="1" applyBorder="1" applyAlignment="1">
      <alignment horizontal="center" vertical="center"/>
    </xf>
    <xf numFmtId="166" fontId="4" fillId="0" borderId="0" xfId="0" applyNumberFormat="1" applyFont="1" applyFill="1" applyBorder="1" applyAlignment="1">
      <alignment horizontal="center" vertical="center"/>
    </xf>
    <xf numFmtId="164" fontId="4" fillId="0" borderId="0" xfId="4" applyFont="1" applyFill="1"/>
    <xf numFmtId="0" fontId="4" fillId="0" borderId="0" xfId="0" applyFont="1" applyFill="1" applyAlignment="1">
      <alignment vertical="center"/>
    </xf>
    <xf numFmtId="3" fontId="4" fillId="0" borderId="1" xfId="0" applyNumberFormat="1"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horizontal="center" vertical="top"/>
    </xf>
    <xf numFmtId="0" fontId="3" fillId="0" borderId="1" xfId="0" applyFont="1" applyFill="1" applyBorder="1" applyAlignment="1">
      <alignment horizontal="center" vertical="center" wrapText="1"/>
    </xf>
    <xf numFmtId="3" fontId="7" fillId="0" borderId="0" xfId="0" applyNumberFormat="1" applyFont="1" applyBorder="1" applyAlignment="1">
      <alignment horizontal="center"/>
    </xf>
    <xf numFmtId="3" fontId="6" fillId="0" borderId="0" xfId="0" applyNumberFormat="1" applyFont="1" applyAlignment="1">
      <alignment horizontal="center"/>
    </xf>
    <xf numFmtId="0" fontId="6" fillId="0" borderId="0" xfId="0" applyFont="1"/>
    <xf numFmtId="0" fontId="4" fillId="0" borderId="0" xfId="0" applyFont="1"/>
    <xf numFmtId="0" fontId="4" fillId="0" borderId="0" xfId="0" applyFont="1" applyAlignment="1">
      <alignment horizontal="right"/>
    </xf>
    <xf numFmtId="0" fontId="6" fillId="0" borderId="0" xfId="0" applyFont="1" applyAlignment="1">
      <alignment vertical="center"/>
    </xf>
    <xf numFmtId="0" fontId="8" fillId="0" borderId="0" xfId="0" applyFont="1"/>
    <xf numFmtId="0" fontId="3" fillId="0" borderId="4" xfId="0" applyFont="1" applyFill="1" applyBorder="1" applyAlignment="1">
      <alignment horizontal="center" vertical="center" wrapText="1"/>
    </xf>
    <xf numFmtId="165" fontId="4" fillId="0" borderId="2" xfId="3" applyNumberFormat="1" applyFont="1" applyFill="1" applyBorder="1" applyAlignment="1">
      <alignment horizontal="center" vertical="top"/>
    </xf>
    <xf numFmtId="3" fontId="5" fillId="0" borderId="0" xfId="0" applyNumberFormat="1" applyFont="1" applyFill="1" applyAlignment="1">
      <alignment horizontal="center" vertical="center"/>
    </xf>
    <xf numFmtId="0" fontId="5" fillId="0" borderId="0" xfId="0" applyFont="1" applyFill="1"/>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xf>
    <xf numFmtId="0" fontId="3" fillId="0" borderId="5" xfId="0" applyFont="1" applyFill="1" applyBorder="1" applyAlignment="1">
      <alignment horizontal="center"/>
    </xf>
    <xf numFmtId="0" fontId="3" fillId="0" borderId="4"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vertical="top" wrapText="1"/>
    </xf>
    <xf numFmtId="165" fontId="4" fillId="0" borderId="1" xfId="3" applyNumberFormat="1" applyFont="1" applyFill="1" applyBorder="1" applyAlignment="1">
      <alignment horizontal="left" vertical="top" wrapText="1"/>
    </xf>
    <xf numFmtId="165" fontId="4" fillId="0" borderId="1" xfId="3" applyNumberFormat="1" applyFont="1" applyFill="1" applyBorder="1" applyAlignment="1">
      <alignment horizontal="left" vertical="top" wrapText="1"/>
    </xf>
    <xf numFmtId="0" fontId="4" fillId="0" borderId="7" xfId="1" applyFont="1" applyFill="1" applyBorder="1" applyAlignment="1">
      <alignment horizontal="left" vertical="top" wrapText="1"/>
    </xf>
    <xf numFmtId="0" fontId="4" fillId="0" borderId="0" xfId="0" applyFont="1" applyFill="1" applyAlignment="1">
      <alignment horizontal="right"/>
    </xf>
    <xf numFmtId="0" fontId="3" fillId="0" borderId="0" xfId="0" applyFont="1" applyFill="1" applyAlignment="1">
      <alignment horizontal="center" vertical="center" wrapText="1"/>
    </xf>
    <xf numFmtId="0" fontId="10" fillId="0" borderId="8" xfId="5" applyFont="1" applyFill="1" applyBorder="1" applyAlignment="1">
      <alignment horizontal="center" vertical="center" wrapText="1"/>
    </xf>
    <xf numFmtId="4" fontId="3" fillId="0" borderId="1" xfId="4" applyNumberFormat="1" applyFont="1" applyFill="1" applyBorder="1" applyAlignment="1">
      <alignment horizontal="center" vertical="top" wrapText="1"/>
    </xf>
    <xf numFmtId="4" fontId="4" fillId="0" borderId="1" xfId="4" applyNumberFormat="1" applyFont="1" applyFill="1" applyBorder="1" applyAlignment="1">
      <alignment horizontal="center" vertical="top"/>
    </xf>
    <xf numFmtId="4" fontId="4" fillId="0" borderId="1" xfId="0" applyNumberFormat="1" applyFont="1" applyFill="1" applyBorder="1" applyAlignment="1">
      <alignment horizontal="center" vertical="top"/>
    </xf>
    <xf numFmtId="4" fontId="4" fillId="0" borderId="1" xfId="4"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4" fontId="3" fillId="0" borderId="1" xfId="4" applyNumberFormat="1" applyFont="1" applyFill="1" applyBorder="1" applyAlignment="1">
      <alignment horizontal="center" vertical="top"/>
    </xf>
    <xf numFmtId="0" fontId="4" fillId="0" borderId="9" xfId="1" applyFont="1" applyFill="1" applyBorder="1" applyAlignment="1">
      <alignment horizontal="left" vertical="top" wrapText="1"/>
    </xf>
    <xf numFmtId="0" fontId="4" fillId="0" borderId="1" xfId="2" applyFont="1" applyFill="1" applyBorder="1" applyAlignment="1">
      <alignment horizontal="left" vertical="top" wrapText="1"/>
    </xf>
    <xf numFmtId="4" fontId="3" fillId="0" borderId="1" xfId="4" applyNumberFormat="1" applyFont="1" applyBorder="1" applyAlignment="1">
      <alignment horizontal="center" vertical="top" wrapText="1"/>
    </xf>
    <xf numFmtId="4" fontId="5" fillId="0" borderId="1" xfId="4" applyNumberFormat="1" applyFont="1" applyBorder="1" applyAlignment="1">
      <alignment horizontal="center" vertical="top" wrapText="1"/>
    </xf>
    <xf numFmtId="165" fontId="4" fillId="0" borderId="4" xfId="3" applyNumberFormat="1" applyFont="1" applyFill="1" applyBorder="1" applyAlignment="1">
      <alignment vertical="top" wrapText="1"/>
    </xf>
    <xf numFmtId="165" fontId="4" fillId="0" borderId="10" xfId="3" applyNumberFormat="1" applyFont="1" applyFill="1" applyBorder="1" applyAlignment="1">
      <alignment vertical="top" wrapText="1"/>
    </xf>
    <xf numFmtId="165" fontId="4" fillId="0" borderId="2" xfId="3" applyNumberFormat="1" applyFont="1" applyFill="1" applyBorder="1" applyAlignment="1">
      <alignment vertical="top" wrapText="1"/>
    </xf>
    <xf numFmtId="3" fontId="4" fillId="0" borderId="2" xfId="0" applyNumberFormat="1" applyFont="1" applyFill="1" applyBorder="1" applyAlignment="1">
      <alignment horizontal="center" vertical="top"/>
    </xf>
    <xf numFmtId="165" fontId="4" fillId="0" borderId="2" xfId="3" applyNumberFormat="1" applyFont="1" applyFill="1" applyBorder="1" applyAlignment="1">
      <alignment horizontal="center" vertical="top" wrapText="1"/>
    </xf>
    <xf numFmtId="0" fontId="3" fillId="0" borderId="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4" fontId="3" fillId="0" borderId="4" xfId="4" applyNumberFormat="1" applyFont="1" applyFill="1" applyBorder="1" applyAlignment="1">
      <alignment horizontal="center" vertical="top" wrapText="1"/>
    </xf>
    <xf numFmtId="4" fontId="3" fillId="0" borderId="2" xfId="4" applyNumberFormat="1" applyFont="1" applyFill="1" applyBorder="1" applyAlignment="1">
      <alignment horizontal="center" vertical="top" wrapText="1"/>
    </xf>
    <xf numFmtId="165" fontId="4" fillId="0" borderId="4" xfId="3" applyNumberFormat="1" applyFont="1" applyFill="1" applyBorder="1" applyAlignment="1">
      <alignment horizontal="center" vertical="top"/>
    </xf>
    <xf numFmtId="165" fontId="4" fillId="0" borderId="2" xfId="3" applyNumberFormat="1" applyFont="1" applyFill="1" applyBorder="1" applyAlignment="1">
      <alignment horizontal="center" vertical="top"/>
    </xf>
    <xf numFmtId="165" fontId="4" fillId="0" borderId="4" xfId="3" applyNumberFormat="1" applyFont="1" applyFill="1" applyBorder="1" applyAlignment="1">
      <alignment horizontal="left" vertical="top" wrapText="1"/>
    </xf>
    <xf numFmtId="165" fontId="4" fillId="0" borderId="2" xfId="3" applyNumberFormat="1" applyFont="1" applyFill="1" applyBorder="1" applyAlignment="1">
      <alignment horizontal="left" vertical="top" wrapText="1"/>
    </xf>
    <xf numFmtId="0" fontId="3" fillId="0" borderId="0" xfId="0" applyFont="1" applyFill="1" applyAlignment="1">
      <alignment horizontal="center" vertical="center" wrapText="1"/>
    </xf>
    <xf numFmtId="0" fontId="3" fillId="0" borderId="0" xfId="0" applyFont="1" applyAlignment="1">
      <alignment horizontal="center" vertical="top" wrapText="1"/>
    </xf>
    <xf numFmtId="3" fontId="4" fillId="0" borderId="4" xfId="0" applyNumberFormat="1" applyFont="1" applyFill="1" applyBorder="1" applyAlignment="1">
      <alignment horizontal="center" vertical="top"/>
    </xf>
    <xf numFmtId="3" fontId="4" fillId="0" borderId="10" xfId="0" applyNumberFormat="1" applyFont="1" applyFill="1" applyBorder="1" applyAlignment="1">
      <alignment horizontal="center" vertical="top"/>
    </xf>
    <xf numFmtId="3" fontId="4" fillId="0" borderId="2" xfId="0" applyNumberFormat="1" applyFont="1" applyFill="1" applyBorder="1" applyAlignment="1">
      <alignment horizontal="center" vertical="top"/>
    </xf>
    <xf numFmtId="165" fontId="4" fillId="0" borderId="4" xfId="3" applyNumberFormat="1" applyFont="1" applyFill="1" applyBorder="1" applyAlignment="1">
      <alignment horizontal="center" vertical="top" wrapText="1"/>
    </xf>
    <xf numFmtId="165" fontId="4" fillId="0" borderId="10" xfId="3" applyNumberFormat="1" applyFont="1" applyFill="1" applyBorder="1" applyAlignment="1">
      <alignment horizontal="center" vertical="top" wrapText="1"/>
    </xf>
    <xf numFmtId="165" fontId="4" fillId="0" borderId="2" xfId="3" applyNumberFormat="1" applyFont="1" applyFill="1" applyBorder="1" applyAlignment="1">
      <alignment horizontal="center" vertical="top" wrapText="1"/>
    </xf>
    <xf numFmtId="0" fontId="3" fillId="0" borderId="10" xfId="0" applyFont="1" applyFill="1" applyBorder="1" applyAlignment="1">
      <alignment horizontal="left" vertical="top" wrapText="1"/>
    </xf>
  </cellXfs>
  <cellStyles count="6">
    <cellStyle name="Excel Built-in Normal" xfId="5"/>
    <cellStyle name="Обычный" xfId="0" builtinId="0"/>
    <cellStyle name="Обычный 2" xfId="1"/>
    <cellStyle name="Обычный 2 2" xfId="2"/>
    <cellStyle name="Процентный" xfId="3" builtinId="5"/>
    <cellStyle name="Финансовый" xfId="4" builtinId="3"/>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abSelected="1" topLeftCell="B1" zoomScale="70" zoomScaleNormal="70" workbookViewId="0">
      <pane ySplit="4" topLeftCell="A5" activePane="bottomLeft" state="frozen"/>
      <selection pane="bottomLeft" activeCell="F7" sqref="F7"/>
    </sheetView>
  </sheetViews>
  <sheetFormatPr defaultRowHeight="18.75" x14ac:dyDescent="0.3"/>
  <cols>
    <col min="1" max="1" width="49.5703125" style="41" customWidth="1"/>
    <col min="2" max="2" width="26.85546875" style="41" customWidth="1"/>
    <col min="3" max="3" width="24.28515625" style="5" customWidth="1"/>
    <col min="4" max="4" width="24" style="5" customWidth="1"/>
    <col min="5" max="5" width="13.140625" style="5" customWidth="1"/>
    <col min="6" max="6" width="187.42578125" style="5" customWidth="1"/>
    <col min="7" max="7" width="22.42578125" style="5" customWidth="1"/>
    <col min="8" max="8" width="9.140625" style="5"/>
    <col min="9" max="9" width="15.42578125" style="5" bestFit="1" customWidth="1"/>
    <col min="10" max="10" width="9.140625" style="5"/>
    <col min="11" max="11" width="15.85546875" style="5" customWidth="1"/>
    <col min="12" max="12" width="9.140625" style="5"/>
    <col min="13" max="13" width="15.42578125" style="5" customWidth="1"/>
    <col min="14" max="16384" width="9.140625" style="5"/>
  </cols>
  <sheetData>
    <row r="1" spans="1:10" ht="44.25" customHeight="1" x14ac:dyDescent="0.3">
      <c r="A1" s="87" t="s">
        <v>73</v>
      </c>
      <c r="B1" s="87"/>
      <c r="C1" s="87"/>
      <c r="D1" s="87"/>
      <c r="E1" s="87"/>
      <c r="F1" s="87"/>
      <c r="G1" s="1"/>
      <c r="H1" s="1"/>
      <c r="I1" s="1"/>
      <c r="J1" s="1"/>
    </row>
    <row r="2" spans="1:10" x14ac:dyDescent="0.3">
      <c r="A2" s="5"/>
      <c r="B2" s="5"/>
      <c r="C2" s="30"/>
      <c r="D2" s="69" t="s">
        <v>3</v>
      </c>
      <c r="E2" s="31"/>
      <c r="F2" s="32"/>
    </row>
    <row r="3" spans="1:10" s="6" customFormat="1" ht="135.75" customHeight="1" x14ac:dyDescent="0.25">
      <c r="A3" s="57" t="s">
        <v>10</v>
      </c>
      <c r="B3" s="71" t="s">
        <v>78</v>
      </c>
      <c r="C3" s="58" t="s">
        <v>110</v>
      </c>
      <c r="D3" s="57" t="s">
        <v>61</v>
      </c>
      <c r="E3" s="57" t="s">
        <v>58</v>
      </c>
      <c r="F3" s="57" t="s">
        <v>54</v>
      </c>
    </row>
    <row r="4" spans="1:10" s="6" customFormat="1" x14ac:dyDescent="0.25">
      <c r="A4" s="2">
        <v>1</v>
      </c>
      <c r="B4" s="2">
        <v>2</v>
      </c>
      <c r="C4" s="2">
        <v>3</v>
      </c>
      <c r="D4" s="2">
        <v>4</v>
      </c>
      <c r="E4" s="2">
        <v>5</v>
      </c>
      <c r="F4" s="2">
        <v>6</v>
      </c>
    </row>
    <row r="5" spans="1:10" s="34" customFormat="1" ht="409.5" customHeight="1" x14ac:dyDescent="0.25">
      <c r="A5" s="89" t="s">
        <v>12</v>
      </c>
      <c r="B5" s="91">
        <v>84816498.129999995</v>
      </c>
      <c r="C5" s="91">
        <v>99808946.719999999</v>
      </c>
      <c r="D5" s="91">
        <v>68690200</v>
      </c>
      <c r="E5" s="93">
        <f t="shared" ref="E5:E18" si="0">IFERROR(D5/C5,"")</f>
        <v>0.68799999999999994</v>
      </c>
      <c r="F5" s="95" t="s">
        <v>120</v>
      </c>
      <c r="I5" s="10"/>
    </row>
    <row r="6" spans="1:10" s="34" customFormat="1" ht="84.75" customHeight="1" x14ac:dyDescent="0.25">
      <c r="A6" s="90"/>
      <c r="B6" s="92"/>
      <c r="C6" s="92"/>
      <c r="D6" s="92"/>
      <c r="E6" s="94"/>
      <c r="F6" s="96"/>
      <c r="I6" s="10"/>
    </row>
    <row r="7" spans="1:10" ht="37.5" x14ac:dyDescent="0.3">
      <c r="A7" s="3" t="s">
        <v>9</v>
      </c>
      <c r="B7" s="72">
        <f>B8+B15+B17+B16+B10+B11+B9+B12+B13+B14</f>
        <v>19162024544.919998</v>
      </c>
      <c r="C7" s="72">
        <f t="shared" ref="C7:D7" si="1">C8+C15+C17+C16+C10+C11+C9+C12+C13+C14</f>
        <v>18973661705.330002</v>
      </c>
      <c r="D7" s="72">
        <f t="shared" si="1"/>
        <v>18879944900</v>
      </c>
      <c r="E7" s="13">
        <f t="shared" si="0"/>
        <v>0.995</v>
      </c>
      <c r="F7" s="4"/>
      <c r="G7" s="35"/>
      <c r="I7" s="10"/>
    </row>
    <row r="8" spans="1:10" ht="187.5" x14ac:dyDescent="0.3">
      <c r="A8" s="29" t="s">
        <v>38</v>
      </c>
      <c r="B8" s="73">
        <v>17021536300</v>
      </c>
      <c r="C8" s="73">
        <v>17021536300</v>
      </c>
      <c r="D8" s="74">
        <v>18347674200</v>
      </c>
      <c r="E8" s="13">
        <f t="shared" si="0"/>
        <v>1.0780000000000001</v>
      </c>
      <c r="F8" s="33" t="s">
        <v>111</v>
      </c>
      <c r="G8" s="35"/>
      <c r="I8" s="10"/>
    </row>
    <row r="9" spans="1:10" ht="318.75" x14ac:dyDescent="0.3">
      <c r="A9" s="29" t="s">
        <v>74</v>
      </c>
      <c r="B9" s="73">
        <v>221226600</v>
      </c>
      <c r="C9" s="73">
        <v>221226600</v>
      </c>
      <c r="D9" s="74">
        <v>0</v>
      </c>
      <c r="E9" s="13">
        <f t="shared" si="0"/>
        <v>0</v>
      </c>
      <c r="F9" s="67" t="s">
        <v>79</v>
      </c>
      <c r="G9" s="35"/>
      <c r="I9" s="10"/>
    </row>
    <row r="10" spans="1:10" ht="174" customHeight="1" x14ac:dyDescent="0.3">
      <c r="A10" s="29" t="s">
        <v>72</v>
      </c>
      <c r="B10" s="73">
        <v>200217700</v>
      </c>
      <c r="C10" s="73">
        <v>200217700</v>
      </c>
      <c r="D10" s="74">
        <v>0</v>
      </c>
      <c r="E10" s="13">
        <f t="shared" si="0"/>
        <v>0</v>
      </c>
      <c r="F10" s="66" t="s">
        <v>79</v>
      </c>
      <c r="G10" s="35"/>
      <c r="I10" s="10"/>
    </row>
    <row r="11" spans="1:10" ht="243.75" x14ac:dyDescent="0.3">
      <c r="A11" s="29" t="s">
        <v>62</v>
      </c>
      <c r="B11" s="73">
        <v>9588100</v>
      </c>
      <c r="C11" s="73">
        <v>9588100</v>
      </c>
      <c r="D11" s="74">
        <v>0</v>
      </c>
      <c r="E11" s="13">
        <f t="shared" si="0"/>
        <v>0</v>
      </c>
      <c r="F11" s="67" t="s">
        <v>79</v>
      </c>
      <c r="G11" s="35"/>
      <c r="I11" s="10"/>
    </row>
    <row r="12" spans="1:10" ht="225" x14ac:dyDescent="0.3">
      <c r="A12" s="29" t="s">
        <v>75</v>
      </c>
      <c r="B12" s="73">
        <v>32150400</v>
      </c>
      <c r="C12" s="73">
        <v>32150400</v>
      </c>
      <c r="D12" s="74">
        <v>0</v>
      </c>
      <c r="E12" s="13">
        <f t="shared" si="0"/>
        <v>0</v>
      </c>
      <c r="F12" s="67" t="s">
        <v>112</v>
      </c>
      <c r="G12" s="35"/>
      <c r="I12" s="10"/>
    </row>
    <row r="13" spans="1:10" ht="281.25" x14ac:dyDescent="0.3">
      <c r="A13" s="29" t="s">
        <v>76</v>
      </c>
      <c r="B13" s="73">
        <v>426012000</v>
      </c>
      <c r="C13" s="73">
        <v>426012000</v>
      </c>
      <c r="D13" s="74">
        <v>0</v>
      </c>
      <c r="E13" s="13">
        <f t="shared" si="0"/>
        <v>0</v>
      </c>
      <c r="F13" s="67" t="s">
        <v>109</v>
      </c>
      <c r="G13" s="35"/>
      <c r="I13" s="10"/>
    </row>
    <row r="14" spans="1:10" ht="318.75" x14ac:dyDescent="0.3">
      <c r="A14" s="29" t="s">
        <v>77</v>
      </c>
      <c r="B14" s="73">
        <v>546963100</v>
      </c>
      <c r="C14" s="73">
        <v>546963100</v>
      </c>
      <c r="D14" s="74">
        <v>0</v>
      </c>
      <c r="E14" s="13">
        <f t="shared" si="0"/>
        <v>0</v>
      </c>
      <c r="F14" s="67" t="s">
        <v>109</v>
      </c>
      <c r="G14" s="35"/>
      <c r="I14" s="10"/>
    </row>
    <row r="15" spans="1:10" ht="97.5" customHeight="1" x14ac:dyDescent="0.3">
      <c r="A15" s="29" t="s">
        <v>39</v>
      </c>
      <c r="B15" s="73">
        <v>765102450</v>
      </c>
      <c r="C15" s="73">
        <v>577648400</v>
      </c>
      <c r="D15" s="73">
        <v>532270700</v>
      </c>
      <c r="E15" s="13">
        <f t="shared" si="0"/>
        <v>0.92100000000000004</v>
      </c>
      <c r="F15" s="33" t="s">
        <v>80</v>
      </c>
      <c r="G15" s="35"/>
      <c r="I15" s="10"/>
    </row>
    <row r="16" spans="1:10" ht="131.25" x14ac:dyDescent="0.3">
      <c r="A16" s="29" t="s">
        <v>40</v>
      </c>
      <c r="B16" s="73">
        <v>338968.06</v>
      </c>
      <c r="C16" s="73">
        <v>348567</v>
      </c>
      <c r="D16" s="73">
        <v>0</v>
      </c>
      <c r="E16" s="13">
        <f t="shared" si="0"/>
        <v>0</v>
      </c>
      <c r="F16" s="33" t="s">
        <v>113</v>
      </c>
      <c r="G16" s="35"/>
      <c r="I16" s="10"/>
    </row>
    <row r="17" spans="1:9" ht="153" customHeight="1" x14ac:dyDescent="0.3">
      <c r="A17" s="29" t="s">
        <v>41</v>
      </c>
      <c r="B17" s="75">
        <v>-61111073.140000001</v>
      </c>
      <c r="C17" s="75">
        <v>-62029461.670000002</v>
      </c>
      <c r="D17" s="75">
        <v>0</v>
      </c>
      <c r="E17" s="13">
        <f t="shared" si="0"/>
        <v>0</v>
      </c>
      <c r="F17" s="33" t="s">
        <v>114</v>
      </c>
      <c r="G17"/>
      <c r="I17" s="10"/>
    </row>
    <row r="18" spans="1:9" x14ac:dyDescent="0.3">
      <c r="A18" s="36" t="s">
        <v>4</v>
      </c>
      <c r="B18" s="76">
        <f>B5+B7</f>
        <v>19246841043.049999</v>
      </c>
      <c r="C18" s="76">
        <f>C5+C7</f>
        <v>19073470652.049999</v>
      </c>
      <c r="D18" s="76">
        <f>D5+D7</f>
        <v>18948635100</v>
      </c>
      <c r="E18" s="13">
        <f t="shared" si="0"/>
        <v>0.99299999999999999</v>
      </c>
      <c r="F18" s="28"/>
      <c r="G18" s="35"/>
      <c r="I18" s="10"/>
    </row>
    <row r="19" spans="1:9" ht="46.5" customHeight="1" x14ac:dyDescent="0.3">
      <c r="A19" s="88"/>
      <c r="B19" s="88"/>
      <c r="C19" s="88"/>
      <c r="D19" s="88"/>
      <c r="E19" s="88"/>
      <c r="F19" s="88"/>
    </row>
    <row r="20" spans="1:9" x14ac:dyDescent="0.3">
      <c r="A20" s="37"/>
      <c r="B20" s="37"/>
      <c r="C20" s="38"/>
      <c r="D20" s="39"/>
      <c r="E20" s="39"/>
    </row>
    <row r="21" spans="1:9" x14ac:dyDescent="0.3">
      <c r="A21" s="37"/>
      <c r="B21" s="37"/>
      <c r="C21" s="38"/>
      <c r="D21" s="38"/>
      <c r="E21" s="38"/>
    </row>
    <row r="22" spans="1:9" x14ac:dyDescent="0.3">
      <c r="A22" s="37"/>
      <c r="B22" s="37"/>
      <c r="C22" s="38"/>
      <c r="D22" s="38"/>
      <c r="E22" s="38"/>
    </row>
    <row r="23" spans="1:9" x14ac:dyDescent="0.3">
      <c r="A23" s="37"/>
      <c r="B23" s="37"/>
      <c r="C23" s="38"/>
      <c r="D23" s="38"/>
      <c r="E23" s="38"/>
    </row>
    <row r="24" spans="1:9" x14ac:dyDescent="0.3">
      <c r="A24" s="37"/>
      <c r="B24" s="37"/>
      <c r="C24" s="38"/>
      <c r="D24" s="38"/>
      <c r="E24" s="38"/>
    </row>
    <row r="25" spans="1:9" x14ac:dyDescent="0.3">
      <c r="A25" s="37"/>
      <c r="B25" s="37"/>
      <c r="C25" s="38"/>
      <c r="D25" s="38"/>
      <c r="E25" s="38"/>
    </row>
    <row r="26" spans="1:9" x14ac:dyDescent="0.3">
      <c r="A26" s="5"/>
      <c r="B26" s="5"/>
    </row>
    <row r="27" spans="1:9" x14ac:dyDescent="0.3">
      <c r="A27" s="5"/>
      <c r="B27" s="5"/>
      <c r="C27" s="40"/>
      <c r="D27" s="40"/>
      <c r="E27" s="40"/>
    </row>
    <row r="28" spans="1:9" x14ac:dyDescent="0.3">
      <c r="A28" s="5"/>
      <c r="B28" s="5"/>
      <c r="C28" s="40"/>
      <c r="D28" s="40"/>
      <c r="E28" s="40"/>
    </row>
    <row r="29" spans="1:9" x14ac:dyDescent="0.3">
      <c r="A29" s="5"/>
      <c r="B29" s="5"/>
      <c r="C29" s="40"/>
      <c r="D29" s="40"/>
      <c r="E29" s="40"/>
    </row>
    <row r="30" spans="1:9" x14ac:dyDescent="0.3">
      <c r="A30" s="5"/>
      <c r="B30" s="5"/>
      <c r="C30" s="40"/>
      <c r="D30" s="40"/>
      <c r="E30" s="40"/>
    </row>
    <row r="31" spans="1:9" x14ac:dyDescent="0.3">
      <c r="A31" s="5"/>
      <c r="B31" s="5"/>
      <c r="C31" s="40"/>
      <c r="D31" s="40"/>
      <c r="E31" s="40"/>
    </row>
    <row r="32" spans="1:9" x14ac:dyDescent="0.3">
      <c r="C32" s="40"/>
      <c r="D32" s="40"/>
      <c r="E32" s="40"/>
    </row>
    <row r="33" spans="1:5" x14ac:dyDescent="0.3">
      <c r="A33" s="5"/>
      <c r="B33" s="5"/>
      <c r="C33" s="40"/>
      <c r="D33" s="40"/>
      <c r="E33" s="40"/>
    </row>
    <row r="34" spans="1:5" x14ac:dyDescent="0.3">
      <c r="A34" s="5"/>
      <c r="B34" s="5"/>
      <c r="C34" s="40"/>
      <c r="D34" s="40"/>
      <c r="E34" s="40"/>
    </row>
  </sheetData>
  <mergeCells count="8">
    <mergeCell ref="A1:F1"/>
    <mergeCell ref="A19:F19"/>
    <mergeCell ref="A5:A6"/>
    <mergeCell ref="B5:B6"/>
    <mergeCell ref="C5:C6"/>
    <mergeCell ref="D5:D6"/>
    <mergeCell ref="E5:E6"/>
    <mergeCell ref="F5:F6"/>
  </mergeCells>
  <printOptions horizontalCentered="1"/>
  <pageMargins left="0.28000000000000003" right="0.28000000000000003" top="0.32" bottom="0.39370078740157483" header="0" footer="0"/>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0"/>
  <sheetViews>
    <sheetView topLeftCell="A40" zoomScale="78" zoomScaleNormal="78" workbookViewId="0">
      <selection activeCell="A22" sqref="A22"/>
    </sheetView>
  </sheetViews>
  <sheetFormatPr defaultRowHeight="18.75" x14ac:dyDescent="0.3"/>
  <cols>
    <col min="1" max="1" width="84.28515625" style="18" customWidth="1"/>
    <col min="2" max="2" width="36.85546875" style="18" customWidth="1"/>
    <col min="3" max="3" width="28" style="18" customWidth="1"/>
    <col min="4" max="4" width="24.140625" style="5" customWidth="1"/>
    <col min="5" max="5" width="24" style="21" customWidth="1"/>
    <col min="6" max="16384" width="9.140625" style="5"/>
  </cols>
  <sheetData>
    <row r="1" spans="1:5" ht="48.75" customHeight="1" x14ac:dyDescent="0.3">
      <c r="A1" s="97" t="s">
        <v>108</v>
      </c>
      <c r="B1" s="97"/>
      <c r="C1" s="97"/>
      <c r="D1" s="97"/>
      <c r="E1" s="97"/>
    </row>
    <row r="2" spans="1:5" x14ac:dyDescent="0.3">
      <c r="A2" s="70"/>
      <c r="B2" s="70"/>
      <c r="C2" s="70"/>
      <c r="D2" s="32"/>
      <c r="E2" s="32" t="s">
        <v>3</v>
      </c>
    </row>
    <row r="3" spans="1:5" ht="143.25" customHeight="1" x14ac:dyDescent="0.3">
      <c r="A3" s="61" t="s">
        <v>11</v>
      </c>
      <c r="B3" s="63" t="s">
        <v>59</v>
      </c>
      <c r="C3" s="62" t="str">
        <f>'Доходы 2021 - 2022'!B3</f>
        <v>Утверждено Законом ЯО от 22.12.2020 № 101-з (в ред. Законов ЯО от 07.04.2021 № 16-з; от 02.07.2021 № 49-з; от 05.10.2021 № 70-з)</v>
      </c>
      <c r="D3" s="62" t="str">
        <f>'Доходы 2021 - 2022'!C3</f>
        <v>Оценка ожидаемого исполнения на 2021 год</v>
      </c>
      <c r="E3" s="62" t="str">
        <f>'Доходы 2021 - 2022'!D3</f>
        <v>Проект бюджета
на 2022 год</v>
      </c>
    </row>
    <row r="4" spans="1:5" s="10" customFormat="1" x14ac:dyDescent="0.25">
      <c r="A4" s="7">
        <v>1</v>
      </c>
      <c r="B4" s="42">
        <v>2</v>
      </c>
      <c r="C4" s="8">
        <v>3</v>
      </c>
      <c r="D4" s="9">
        <v>4</v>
      </c>
      <c r="E4" s="9">
        <v>5</v>
      </c>
    </row>
    <row r="5" spans="1:5" s="14" customFormat="1" x14ac:dyDescent="0.25">
      <c r="A5" s="11" t="s">
        <v>13</v>
      </c>
      <c r="B5" s="59" t="s">
        <v>55</v>
      </c>
      <c r="C5" s="76">
        <f>C6</f>
        <v>124833700</v>
      </c>
      <c r="D5" s="76">
        <f t="shared" ref="D5:E7" si="0">D6</f>
        <v>124833700</v>
      </c>
      <c r="E5" s="76">
        <f t="shared" si="0"/>
        <v>129825100</v>
      </c>
    </row>
    <row r="6" spans="1:5" s="14" customFormat="1" x14ac:dyDescent="0.25">
      <c r="A6" s="65" t="s">
        <v>20</v>
      </c>
      <c r="B6" s="59" t="s">
        <v>56</v>
      </c>
      <c r="C6" s="76">
        <f>C7</f>
        <v>124833700</v>
      </c>
      <c r="D6" s="76">
        <f t="shared" si="0"/>
        <v>124833700</v>
      </c>
      <c r="E6" s="76">
        <f t="shared" si="0"/>
        <v>129825100</v>
      </c>
    </row>
    <row r="7" spans="1:5" s="14" customFormat="1" ht="37.5" x14ac:dyDescent="0.25">
      <c r="A7" s="15" t="s">
        <v>47</v>
      </c>
      <c r="B7" s="44" t="s">
        <v>49</v>
      </c>
      <c r="C7" s="74">
        <f>C8</f>
        <v>124833700</v>
      </c>
      <c r="D7" s="74">
        <f t="shared" si="0"/>
        <v>124833700</v>
      </c>
      <c r="E7" s="74">
        <f t="shared" si="0"/>
        <v>129825100</v>
      </c>
    </row>
    <row r="8" spans="1:5" s="14" customFormat="1" x14ac:dyDescent="0.25">
      <c r="A8" s="15" t="s">
        <v>48</v>
      </c>
      <c r="B8" s="44" t="s">
        <v>51</v>
      </c>
      <c r="C8" s="74">
        <f>C9</f>
        <v>124833700</v>
      </c>
      <c r="D8" s="74">
        <f t="shared" ref="D8:E8" si="1">D9</f>
        <v>124833700</v>
      </c>
      <c r="E8" s="74">
        <f t="shared" si="1"/>
        <v>129825100</v>
      </c>
    </row>
    <row r="9" spans="1:5" ht="93.75" x14ac:dyDescent="0.3">
      <c r="A9" s="15" t="s">
        <v>46</v>
      </c>
      <c r="B9" s="44" t="s">
        <v>22</v>
      </c>
      <c r="C9" s="74">
        <f>C10+C11+C13+C12</f>
        <v>124833700</v>
      </c>
      <c r="D9" s="74">
        <f t="shared" ref="D9:E9" si="2">D10+D11+D13+D12</f>
        <v>124833700</v>
      </c>
      <c r="E9" s="74">
        <f t="shared" si="2"/>
        <v>129825100</v>
      </c>
    </row>
    <row r="10" spans="1:5" ht="80.25" customHeight="1" x14ac:dyDescent="0.3">
      <c r="A10" s="15" t="s">
        <v>15</v>
      </c>
      <c r="B10" s="44" t="s">
        <v>23</v>
      </c>
      <c r="C10" s="74">
        <v>96821559</v>
      </c>
      <c r="D10" s="74">
        <v>96821559</v>
      </c>
      <c r="E10" s="74">
        <v>99429100</v>
      </c>
    </row>
    <row r="11" spans="1:5" ht="37.5" x14ac:dyDescent="0.3">
      <c r="A11" s="15" t="s">
        <v>16</v>
      </c>
      <c r="B11" s="44" t="s">
        <v>24</v>
      </c>
      <c r="C11" s="74">
        <v>27806141</v>
      </c>
      <c r="D11" s="74">
        <v>27806141</v>
      </c>
      <c r="E11" s="74">
        <v>30190000</v>
      </c>
    </row>
    <row r="12" spans="1:5" x14ac:dyDescent="0.3">
      <c r="A12" s="15" t="s">
        <v>18</v>
      </c>
      <c r="B12" s="44" t="s">
        <v>25</v>
      </c>
      <c r="C12" s="74">
        <v>30000</v>
      </c>
      <c r="D12" s="74">
        <v>30000</v>
      </c>
      <c r="E12" s="74">
        <v>30000</v>
      </c>
    </row>
    <row r="13" spans="1:5" x14ac:dyDescent="0.3">
      <c r="A13" s="15" t="s">
        <v>17</v>
      </c>
      <c r="B13" s="44" t="s">
        <v>26</v>
      </c>
      <c r="C13" s="74">
        <v>176000</v>
      </c>
      <c r="D13" s="74">
        <v>176000</v>
      </c>
      <c r="E13" s="74">
        <v>176000</v>
      </c>
    </row>
    <row r="14" spans="1:5" s="17" customFormat="1" x14ac:dyDescent="0.3">
      <c r="A14" s="65" t="s">
        <v>14</v>
      </c>
      <c r="B14" s="60" t="s">
        <v>27</v>
      </c>
      <c r="C14" s="76">
        <f>C15</f>
        <v>19216750128.25</v>
      </c>
      <c r="D14" s="76">
        <f t="shared" ref="D14:E16" si="3">D15</f>
        <v>19043379737.25</v>
      </c>
      <c r="E14" s="76">
        <f t="shared" si="3"/>
        <v>18818810000</v>
      </c>
    </row>
    <row r="15" spans="1:5" s="17" customFormat="1" x14ac:dyDescent="0.3">
      <c r="A15" s="65" t="s">
        <v>21</v>
      </c>
      <c r="B15" s="60" t="s">
        <v>28</v>
      </c>
      <c r="C15" s="76">
        <f>C16</f>
        <v>19216750128.25</v>
      </c>
      <c r="D15" s="76">
        <f t="shared" si="3"/>
        <v>19043379737.25</v>
      </c>
      <c r="E15" s="76">
        <f t="shared" si="3"/>
        <v>18818810000</v>
      </c>
    </row>
    <row r="16" spans="1:5" s="17" customFormat="1" ht="37.5" x14ac:dyDescent="0.3">
      <c r="A16" s="15" t="s">
        <v>47</v>
      </c>
      <c r="B16" s="44" t="s">
        <v>52</v>
      </c>
      <c r="C16" s="74">
        <f>C17</f>
        <v>19216750128.25</v>
      </c>
      <c r="D16" s="74">
        <f t="shared" si="3"/>
        <v>19043379737.25</v>
      </c>
      <c r="E16" s="74">
        <f t="shared" si="3"/>
        <v>18818810000</v>
      </c>
    </row>
    <row r="17" spans="1:5" s="17" customFormat="1" ht="19.5" customHeight="1" x14ac:dyDescent="0.3">
      <c r="A17" s="15" t="s">
        <v>50</v>
      </c>
      <c r="B17" s="44" t="s">
        <v>53</v>
      </c>
      <c r="C17" s="74">
        <f>C18+C21+C23+C25+C27+C29+C31+C33+C35+C37+C39+C42+C44+C46</f>
        <v>19216750128.25</v>
      </c>
      <c r="D17" s="74">
        <f t="shared" ref="D17:E17" si="4">D18+D21+D23+D25+D27+D29+D31+D33+D35+D37+D39+D42+D44+D46</f>
        <v>19043379737.25</v>
      </c>
      <c r="E17" s="74">
        <f t="shared" si="4"/>
        <v>18818810000</v>
      </c>
    </row>
    <row r="18" spans="1:5" ht="75" x14ac:dyDescent="0.3">
      <c r="A18" s="15" t="s">
        <v>42</v>
      </c>
      <c r="B18" s="44" t="s">
        <v>29</v>
      </c>
      <c r="C18" s="74">
        <f>C19+C20</f>
        <v>16899676275.52</v>
      </c>
      <c r="D18" s="74">
        <f t="shared" ref="D18:E18" si="5">D19+D20</f>
        <v>16899676275.52</v>
      </c>
      <c r="E18" s="74">
        <f t="shared" si="5"/>
        <v>18217849100</v>
      </c>
    </row>
    <row r="19" spans="1:5" ht="23.25" customHeight="1" x14ac:dyDescent="0.3">
      <c r="A19" s="15" t="s">
        <v>18</v>
      </c>
      <c r="B19" s="44" t="s">
        <v>30</v>
      </c>
      <c r="C19" s="74">
        <v>16370749424.379999</v>
      </c>
      <c r="D19" s="74">
        <v>16370749424.379999</v>
      </c>
      <c r="E19" s="74">
        <v>17605056060</v>
      </c>
    </row>
    <row r="20" spans="1:5" ht="23.25" customHeight="1" x14ac:dyDescent="0.3">
      <c r="A20" s="15" t="s">
        <v>19</v>
      </c>
      <c r="B20" s="44" t="s">
        <v>31</v>
      </c>
      <c r="C20" s="74">
        <v>528926851.13999999</v>
      </c>
      <c r="D20" s="74">
        <v>528926851.13999999</v>
      </c>
      <c r="E20" s="74">
        <v>612793040</v>
      </c>
    </row>
    <row r="21" spans="1:5" ht="119.25" customHeight="1" x14ac:dyDescent="0.3">
      <c r="A21" s="15" t="s">
        <v>43</v>
      </c>
      <c r="B21" s="44" t="s">
        <v>32</v>
      </c>
      <c r="C21" s="74">
        <f>C22</f>
        <v>1340956.81</v>
      </c>
      <c r="D21" s="74">
        <f t="shared" ref="D21:E21" si="6">D22</f>
        <v>1340956.81</v>
      </c>
      <c r="E21" s="74">
        <f t="shared" si="6"/>
        <v>0</v>
      </c>
    </row>
    <row r="22" spans="1:5" ht="37.5" x14ac:dyDescent="0.3">
      <c r="A22" s="15" t="s">
        <v>119</v>
      </c>
      <c r="B22" s="44" t="s">
        <v>116</v>
      </c>
      <c r="C22" s="74">
        <v>1340956.81</v>
      </c>
      <c r="D22" s="74">
        <v>1340956.81</v>
      </c>
      <c r="E22" s="74">
        <v>0</v>
      </c>
    </row>
    <row r="23" spans="1:5" ht="105.75" customHeight="1" x14ac:dyDescent="0.3">
      <c r="A23" s="15" t="s">
        <v>57</v>
      </c>
      <c r="B23" s="44" t="s">
        <v>33</v>
      </c>
      <c r="C23" s="74">
        <f>C24</f>
        <v>721676762.16999996</v>
      </c>
      <c r="D23" s="74">
        <f t="shared" ref="D23:E23" si="7">D24</f>
        <v>533071113.70999998</v>
      </c>
      <c r="E23" s="74">
        <f t="shared" si="7"/>
        <v>532270700</v>
      </c>
    </row>
    <row r="24" spans="1:5" x14ac:dyDescent="0.3">
      <c r="A24" s="15" t="s">
        <v>18</v>
      </c>
      <c r="B24" s="44" t="s">
        <v>34</v>
      </c>
      <c r="C24" s="74">
        <v>721676762.16999996</v>
      </c>
      <c r="D24" s="74">
        <v>533071113.70999998</v>
      </c>
      <c r="E24" s="74">
        <v>532270700</v>
      </c>
    </row>
    <row r="25" spans="1:5" ht="131.25" x14ac:dyDescent="0.3">
      <c r="A25" s="15" t="s">
        <v>81</v>
      </c>
      <c r="B25" s="44" t="s">
        <v>83</v>
      </c>
      <c r="C25" s="74">
        <f>C26</f>
        <v>221226600</v>
      </c>
      <c r="D25" s="74">
        <f t="shared" ref="D25:E25" si="8">D26</f>
        <v>221226600</v>
      </c>
      <c r="E25" s="74">
        <f t="shared" si="8"/>
        <v>0</v>
      </c>
    </row>
    <row r="26" spans="1:5" x14ac:dyDescent="0.3">
      <c r="A26" s="15" t="s">
        <v>18</v>
      </c>
      <c r="B26" s="44" t="s">
        <v>82</v>
      </c>
      <c r="C26" s="74">
        <v>221226600</v>
      </c>
      <c r="D26" s="74">
        <v>221226600</v>
      </c>
      <c r="E26" s="74">
        <v>0</v>
      </c>
    </row>
    <row r="27" spans="1:5" ht="168.75" x14ac:dyDescent="0.3">
      <c r="A27" s="15" t="s">
        <v>86</v>
      </c>
      <c r="B27" s="44" t="s">
        <v>84</v>
      </c>
      <c r="C27" s="74">
        <f>C28</f>
        <v>54254.82</v>
      </c>
      <c r="D27" s="74">
        <f t="shared" ref="D27:E27" si="9">D28</f>
        <v>54254.82</v>
      </c>
      <c r="E27" s="74">
        <f t="shared" si="9"/>
        <v>0</v>
      </c>
    </row>
    <row r="28" spans="1:5" x14ac:dyDescent="0.3">
      <c r="A28" s="15" t="s">
        <v>18</v>
      </c>
      <c r="B28" s="44" t="s">
        <v>85</v>
      </c>
      <c r="C28" s="74">
        <v>54254.82</v>
      </c>
      <c r="D28" s="74">
        <v>54254.82</v>
      </c>
      <c r="E28" s="74">
        <v>0</v>
      </c>
    </row>
    <row r="29" spans="1:5" ht="40.5" customHeight="1" x14ac:dyDescent="0.3">
      <c r="A29" s="78" t="s">
        <v>63</v>
      </c>
      <c r="B29" s="44" t="s">
        <v>65</v>
      </c>
      <c r="C29" s="74">
        <f>C30</f>
        <v>200217700</v>
      </c>
      <c r="D29" s="74">
        <f>D30</f>
        <v>200217700</v>
      </c>
      <c r="E29" s="74">
        <f>E30</f>
        <v>0</v>
      </c>
    </row>
    <row r="30" spans="1:5" x14ac:dyDescent="0.3">
      <c r="A30" s="68" t="s">
        <v>18</v>
      </c>
      <c r="B30" s="44" t="s">
        <v>66</v>
      </c>
      <c r="C30" s="74">
        <v>200217700</v>
      </c>
      <c r="D30" s="74">
        <v>200217700</v>
      </c>
      <c r="E30" s="74">
        <v>0</v>
      </c>
    </row>
    <row r="31" spans="1:5" ht="81.75" customHeight="1" x14ac:dyDescent="0.3">
      <c r="A31" s="68" t="s">
        <v>64</v>
      </c>
      <c r="B31" s="44" t="s">
        <v>67</v>
      </c>
      <c r="C31" s="74">
        <f>C32</f>
        <v>9588100</v>
      </c>
      <c r="D31" s="74">
        <f>D32</f>
        <v>9588100</v>
      </c>
      <c r="E31" s="74">
        <f>E32</f>
        <v>0</v>
      </c>
    </row>
    <row r="32" spans="1:5" x14ac:dyDescent="0.3">
      <c r="A32" s="68" t="s">
        <v>18</v>
      </c>
      <c r="B32" s="44" t="s">
        <v>68</v>
      </c>
      <c r="C32" s="74">
        <v>9588100</v>
      </c>
      <c r="D32" s="74">
        <v>9588100</v>
      </c>
      <c r="E32" s="74">
        <v>0</v>
      </c>
    </row>
    <row r="33" spans="1:6" ht="116.25" customHeight="1" x14ac:dyDescent="0.3">
      <c r="A33" s="15" t="s">
        <v>87</v>
      </c>
      <c r="B33" s="44" t="s">
        <v>92</v>
      </c>
      <c r="C33" s="74">
        <f>C34</f>
        <v>32150400</v>
      </c>
      <c r="D33" s="74">
        <f t="shared" ref="D33:E33" si="10">D34</f>
        <v>32150400</v>
      </c>
      <c r="E33" s="74">
        <f t="shared" si="10"/>
        <v>0</v>
      </c>
    </row>
    <row r="34" spans="1:6" x14ac:dyDescent="0.3">
      <c r="A34" s="15" t="s">
        <v>18</v>
      </c>
      <c r="B34" s="44" t="s">
        <v>93</v>
      </c>
      <c r="C34" s="74">
        <v>32150400</v>
      </c>
      <c r="D34" s="74">
        <v>32150400</v>
      </c>
      <c r="E34" s="74">
        <v>0</v>
      </c>
    </row>
    <row r="35" spans="1:6" ht="131.25" x14ac:dyDescent="0.3">
      <c r="A35" s="79" t="s">
        <v>88</v>
      </c>
      <c r="B35" s="44" t="s">
        <v>94</v>
      </c>
      <c r="C35" s="74">
        <f>C36</f>
        <v>426012000</v>
      </c>
      <c r="D35" s="74">
        <f t="shared" ref="D35:E35" si="11">D36</f>
        <v>426012000</v>
      </c>
      <c r="E35" s="74">
        <f t="shared" si="11"/>
        <v>0</v>
      </c>
    </row>
    <row r="36" spans="1:6" x14ac:dyDescent="0.3">
      <c r="A36" s="15" t="s">
        <v>18</v>
      </c>
      <c r="B36" s="44" t="s">
        <v>95</v>
      </c>
      <c r="C36" s="74">
        <v>426012000</v>
      </c>
      <c r="D36" s="74">
        <v>426012000</v>
      </c>
      <c r="E36" s="74">
        <v>0</v>
      </c>
    </row>
    <row r="37" spans="1:6" ht="150" x14ac:dyDescent="0.3">
      <c r="A37" s="79" t="s">
        <v>89</v>
      </c>
      <c r="B37" s="44" t="s">
        <v>96</v>
      </c>
      <c r="C37" s="74">
        <f>C38</f>
        <v>42846848.159999996</v>
      </c>
      <c r="D37" s="74">
        <f t="shared" ref="D37:E37" si="12">D38</f>
        <v>42846848.159999996</v>
      </c>
      <c r="E37" s="74">
        <f t="shared" si="12"/>
        <v>0</v>
      </c>
    </row>
    <row r="38" spans="1:6" x14ac:dyDescent="0.3">
      <c r="A38" s="15" t="s">
        <v>18</v>
      </c>
      <c r="B38" s="44" t="s">
        <v>97</v>
      </c>
      <c r="C38" s="74">
        <v>42846848.159999996</v>
      </c>
      <c r="D38" s="74">
        <v>42846848.159999996</v>
      </c>
      <c r="E38" s="74">
        <v>0</v>
      </c>
    </row>
    <row r="39" spans="1:6" ht="131.25" x14ac:dyDescent="0.3">
      <c r="A39" s="15" t="s">
        <v>90</v>
      </c>
      <c r="B39" s="44" t="s">
        <v>98</v>
      </c>
      <c r="C39" s="74">
        <f>C40+C41</f>
        <v>546963100</v>
      </c>
      <c r="D39" s="74">
        <f t="shared" ref="D39:E39" si="13">D40+D41</f>
        <v>546963100</v>
      </c>
      <c r="E39" s="74">
        <f t="shared" si="13"/>
        <v>0</v>
      </c>
    </row>
    <row r="40" spans="1:6" x14ac:dyDescent="0.3">
      <c r="A40" s="15" t="s">
        <v>18</v>
      </c>
      <c r="B40" s="44" t="s">
        <v>99</v>
      </c>
      <c r="C40" s="74">
        <v>433096911.13999999</v>
      </c>
      <c r="D40" s="74">
        <v>433096911.13999999</v>
      </c>
      <c r="E40" s="74">
        <v>0</v>
      </c>
    </row>
    <row r="41" spans="1:6" x14ac:dyDescent="0.3">
      <c r="A41" s="15" t="s">
        <v>19</v>
      </c>
      <c r="B41" s="44" t="s">
        <v>100</v>
      </c>
      <c r="C41" s="74">
        <v>113866188.86</v>
      </c>
      <c r="D41" s="74">
        <v>113866188.86</v>
      </c>
      <c r="E41" s="74">
        <v>0</v>
      </c>
    </row>
    <row r="42" spans="1:6" ht="168.75" x14ac:dyDescent="0.3">
      <c r="A42" s="15" t="s">
        <v>91</v>
      </c>
      <c r="B42" s="44" t="s">
        <v>101</v>
      </c>
      <c r="C42" s="74">
        <f>C43</f>
        <v>524584.85</v>
      </c>
      <c r="D42" s="74">
        <f t="shared" ref="D42:E42" si="14">D43</f>
        <v>1676183.31</v>
      </c>
      <c r="E42" s="74">
        <f t="shared" si="14"/>
        <v>0</v>
      </c>
    </row>
    <row r="43" spans="1:6" x14ac:dyDescent="0.3">
      <c r="A43" s="15" t="s">
        <v>18</v>
      </c>
      <c r="B43" s="44" t="s">
        <v>102</v>
      </c>
      <c r="C43" s="74">
        <v>524584.85</v>
      </c>
      <c r="D43" s="74">
        <v>1676183.31</v>
      </c>
      <c r="E43" s="74">
        <v>0</v>
      </c>
    </row>
    <row r="44" spans="1:6" ht="56.25" x14ac:dyDescent="0.3">
      <c r="A44" s="15" t="s">
        <v>44</v>
      </c>
      <c r="B44" s="44" t="s">
        <v>35</v>
      </c>
      <c r="C44" s="74">
        <f>C45</f>
        <v>837304.94</v>
      </c>
      <c r="D44" s="74">
        <f>D45</f>
        <v>837304.94</v>
      </c>
      <c r="E44" s="74">
        <f t="shared" ref="E44" si="15">E45</f>
        <v>553600</v>
      </c>
      <c r="F44" s="5" t="s">
        <v>8</v>
      </c>
    </row>
    <row r="45" spans="1:6" ht="20.25" customHeight="1" x14ac:dyDescent="0.3">
      <c r="A45" s="15" t="s">
        <v>18</v>
      </c>
      <c r="B45" s="44" t="s">
        <v>36</v>
      </c>
      <c r="C45" s="74">
        <v>837304.94</v>
      </c>
      <c r="D45" s="74">
        <v>837304.94</v>
      </c>
      <c r="E45" s="74">
        <v>553600</v>
      </c>
    </row>
    <row r="46" spans="1:6" ht="75" x14ac:dyDescent="0.3">
      <c r="A46" s="15" t="s">
        <v>45</v>
      </c>
      <c r="B46" s="44" t="s">
        <v>37</v>
      </c>
      <c r="C46" s="74">
        <f>C47</f>
        <v>113635240.98</v>
      </c>
      <c r="D46" s="74">
        <f t="shared" ref="D46:E46" si="16">D47</f>
        <v>127718899.98</v>
      </c>
      <c r="E46" s="74">
        <f t="shared" si="16"/>
        <v>68136600</v>
      </c>
    </row>
    <row r="47" spans="1:6" ht="37.5" x14ac:dyDescent="0.3">
      <c r="A47" s="15" t="s">
        <v>119</v>
      </c>
      <c r="B47" s="44" t="s">
        <v>115</v>
      </c>
      <c r="C47" s="74">
        <v>113635240.98</v>
      </c>
      <c r="D47" s="74">
        <v>127718899.98</v>
      </c>
      <c r="E47" s="74">
        <v>68136600</v>
      </c>
    </row>
    <row r="48" spans="1:6" x14ac:dyDescent="0.3">
      <c r="A48" s="64" t="s">
        <v>5</v>
      </c>
      <c r="B48" s="43"/>
      <c r="C48" s="77">
        <f>C5+C14</f>
        <v>19341583828.25</v>
      </c>
      <c r="D48" s="77">
        <f>D5+D14</f>
        <v>19168213437.25</v>
      </c>
      <c r="E48" s="77">
        <f>E5+E14</f>
        <v>18948635100</v>
      </c>
    </row>
    <row r="49" spans="1:5" x14ac:dyDescent="0.3">
      <c r="D49" s="19"/>
      <c r="E49" s="5"/>
    </row>
    <row r="50" spans="1:5" x14ac:dyDescent="0.3">
      <c r="D50" s="20"/>
      <c r="E50" s="5"/>
    </row>
    <row r="51" spans="1:5" x14ac:dyDescent="0.3">
      <c r="D51" s="46"/>
    </row>
    <row r="52" spans="1:5" x14ac:dyDescent="0.3">
      <c r="D52" s="47"/>
    </row>
    <row r="53" spans="1:5" x14ac:dyDescent="0.3">
      <c r="D53" s="47"/>
    </row>
    <row r="54" spans="1:5" x14ac:dyDescent="0.3">
      <c r="D54" s="47"/>
    </row>
    <row r="55" spans="1:5" x14ac:dyDescent="0.3">
      <c r="E55" s="5"/>
    </row>
    <row r="56" spans="1:5" x14ac:dyDescent="0.3">
      <c r="E56" s="5"/>
    </row>
    <row r="57" spans="1:5" x14ac:dyDescent="0.3">
      <c r="E57" s="5"/>
    </row>
    <row r="58" spans="1:5" x14ac:dyDescent="0.3">
      <c r="E58" s="5"/>
    </row>
    <row r="59" spans="1:5" x14ac:dyDescent="0.3">
      <c r="A59" s="5"/>
      <c r="B59" s="5"/>
      <c r="C59" s="5"/>
      <c r="E59" s="5"/>
    </row>
    <row r="60" spans="1:5" x14ac:dyDescent="0.3">
      <c r="A60" s="5"/>
      <c r="B60" s="5"/>
      <c r="C60" s="5"/>
      <c r="E60" s="5"/>
    </row>
    <row r="61" spans="1:5" x14ac:dyDescent="0.3">
      <c r="A61" s="5"/>
      <c r="B61" s="5"/>
      <c r="C61" s="5"/>
      <c r="E61" s="5"/>
    </row>
    <row r="62" spans="1:5" x14ac:dyDescent="0.3">
      <c r="A62" s="5"/>
      <c r="B62" s="5"/>
      <c r="C62" s="5"/>
      <c r="E62" s="5"/>
    </row>
    <row r="63" spans="1:5" x14ac:dyDescent="0.3">
      <c r="A63" s="5"/>
      <c r="B63" s="5"/>
      <c r="C63" s="5"/>
      <c r="E63" s="5"/>
    </row>
    <row r="64" spans="1:5" x14ac:dyDescent="0.3">
      <c r="A64" s="5"/>
      <c r="B64" s="5"/>
      <c r="C64" s="5"/>
      <c r="E64" s="5"/>
    </row>
    <row r="65" spans="1:5" x14ac:dyDescent="0.3">
      <c r="A65" s="5"/>
      <c r="B65" s="5"/>
      <c r="C65" s="5"/>
      <c r="E65" s="5"/>
    </row>
    <row r="66" spans="1:5" x14ac:dyDescent="0.3">
      <c r="A66" s="5"/>
      <c r="B66" s="5"/>
      <c r="C66" s="5"/>
      <c r="E66" s="5"/>
    </row>
    <row r="67" spans="1:5" x14ac:dyDescent="0.3">
      <c r="A67" s="5"/>
      <c r="B67" s="5"/>
      <c r="C67" s="5"/>
      <c r="E67" s="5"/>
    </row>
    <row r="68" spans="1:5" x14ac:dyDescent="0.3">
      <c r="A68" s="5"/>
      <c r="B68" s="5"/>
      <c r="C68" s="5"/>
      <c r="E68" s="5"/>
    </row>
    <row r="69" spans="1:5" x14ac:dyDescent="0.3">
      <c r="A69" s="5"/>
      <c r="B69" s="5"/>
      <c r="C69" s="5"/>
      <c r="E69" s="5"/>
    </row>
    <row r="70" spans="1:5" x14ac:dyDescent="0.3">
      <c r="A70" s="5"/>
      <c r="B70" s="5"/>
      <c r="C70" s="5"/>
      <c r="E70" s="5"/>
    </row>
    <row r="71" spans="1:5" x14ac:dyDescent="0.3">
      <c r="A71" s="5"/>
      <c r="B71" s="5"/>
      <c r="C71" s="5"/>
      <c r="E71" s="5"/>
    </row>
    <row r="72" spans="1:5" x14ac:dyDescent="0.3">
      <c r="A72" s="5"/>
      <c r="B72" s="5"/>
      <c r="C72" s="5"/>
      <c r="E72" s="5"/>
    </row>
    <row r="73" spans="1:5" x14ac:dyDescent="0.3">
      <c r="A73" s="5"/>
      <c r="B73" s="5"/>
      <c r="C73" s="5"/>
      <c r="E73" s="5"/>
    </row>
    <row r="74" spans="1:5" x14ac:dyDescent="0.3">
      <c r="A74" s="5"/>
      <c r="B74" s="5"/>
      <c r="C74" s="5"/>
      <c r="E74" s="5"/>
    </row>
    <row r="75" spans="1:5" x14ac:dyDescent="0.3">
      <c r="A75" s="5"/>
      <c r="B75" s="5"/>
      <c r="C75" s="5"/>
      <c r="E75" s="5"/>
    </row>
    <row r="76" spans="1:5" x14ac:dyDescent="0.3">
      <c r="A76" s="5"/>
      <c r="B76" s="5"/>
      <c r="C76" s="5"/>
      <c r="E76" s="5"/>
    </row>
    <row r="77" spans="1:5" x14ac:dyDescent="0.3">
      <c r="A77" s="5"/>
      <c r="B77" s="5"/>
      <c r="C77" s="5"/>
      <c r="E77" s="5"/>
    </row>
    <row r="78" spans="1:5" x14ac:dyDescent="0.3">
      <c r="A78" s="5"/>
      <c r="B78" s="5"/>
      <c r="C78" s="5"/>
      <c r="E78" s="5"/>
    </row>
    <row r="79" spans="1:5" x14ac:dyDescent="0.3">
      <c r="A79" s="5"/>
      <c r="B79" s="5"/>
      <c r="C79" s="5"/>
      <c r="E79" s="5"/>
    </row>
    <row r="80" spans="1:5" x14ac:dyDescent="0.3">
      <c r="A80" s="5"/>
      <c r="B80" s="5"/>
      <c r="C80" s="5"/>
      <c r="E80" s="5"/>
    </row>
    <row r="81" spans="1:5" x14ac:dyDescent="0.3">
      <c r="A81" s="5"/>
      <c r="B81" s="5"/>
      <c r="C81" s="5"/>
      <c r="E81" s="5"/>
    </row>
    <row r="82" spans="1:5" x14ac:dyDescent="0.3">
      <c r="A82" s="5"/>
      <c r="B82" s="5"/>
      <c r="C82" s="5"/>
      <c r="E82" s="5"/>
    </row>
    <row r="83" spans="1:5" x14ac:dyDescent="0.3">
      <c r="A83" s="5"/>
      <c r="B83" s="5"/>
      <c r="C83" s="5"/>
      <c r="E83" s="5"/>
    </row>
    <row r="84" spans="1:5" x14ac:dyDescent="0.3">
      <c r="A84" s="5"/>
      <c r="B84" s="5"/>
      <c r="C84" s="5"/>
      <c r="E84" s="5"/>
    </row>
    <row r="85" spans="1:5" x14ac:dyDescent="0.3">
      <c r="A85" s="5"/>
      <c r="B85" s="5"/>
      <c r="C85" s="5"/>
      <c r="E85" s="5"/>
    </row>
    <row r="86" spans="1:5" x14ac:dyDescent="0.3">
      <c r="A86" s="5"/>
      <c r="B86" s="5"/>
      <c r="C86" s="5"/>
      <c r="E86" s="5"/>
    </row>
    <row r="87" spans="1:5" x14ac:dyDescent="0.3">
      <c r="A87" s="5"/>
      <c r="B87" s="5"/>
      <c r="C87" s="5"/>
      <c r="E87" s="5"/>
    </row>
    <row r="88" spans="1:5" x14ac:dyDescent="0.3">
      <c r="A88" s="5"/>
      <c r="B88" s="5"/>
      <c r="C88" s="5"/>
      <c r="E88" s="5"/>
    </row>
    <row r="89" spans="1:5" x14ac:dyDescent="0.3">
      <c r="A89" s="5"/>
      <c r="B89" s="5"/>
      <c r="C89" s="5"/>
      <c r="E89" s="5"/>
    </row>
    <row r="90" spans="1:5" x14ac:dyDescent="0.3">
      <c r="A90" s="5"/>
      <c r="B90" s="5"/>
      <c r="C90" s="5"/>
      <c r="E90" s="5"/>
    </row>
    <row r="91" spans="1:5" x14ac:dyDescent="0.3">
      <c r="A91" s="5"/>
      <c r="B91" s="5"/>
      <c r="C91" s="5"/>
      <c r="E91" s="5"/>
    </row>
    <row r="92" spans="1:5" x14ac:dyDescent="0.3">
      <c r="A92" s="5"/>
      <c r="B92" s="5"/>
      <c r="C92" s="5"/>
      <c r="E92" s="5"/>
    </row>
    <row r="93" spans="1:5" x14ac:dyDescent="0.3">
      <c r="A93" s="5"/>
      <c r="B93" s="5"/>
      <c r="C93" s="5"/>
      <c r="E93" s="5"/>
    </row>
    <row r="94" spans="1:5" x14ac:dyDescent="0.3">
      <c r="A94" s="5"/>
      <c r="B94" s="5"/>
      <c r="C94" s="5"/>
      <c r="E94" s="5"/>
    </row>
    <row r="95" spans="1:5" x14ac:dyDescent="0.3">
      <c r="A95" s="5"/>
      <c r="B95" s="5"/>
      <c r="C95" s="5"/>
      <c r="E95" s="5"/>
    </row>
    <row r="96" spans="1:5" x14ac:dyDescent="0.3">
      <c r="A96" s="5"/>
      <c r="B96" s="5"/>
      <c r="C96" s="5"/>
      <c r="E96" s="5"/>
    </row>
    <row r="97" spans="1:5" x14ac:dyDescent="0.3">
      <c r="A97" s="5"/>
      <c r="B97" s="5"/>
      <c r="C97" s="5"/>
      <c r="E97" s="5"/>
    </row>
    <row r="98" spans="1:5" x14ac:dyDescent="0.3">
      <c r="A98" s="5"/>
      <c r="B98" s="5"/>
      <c r="C98" s="5"/>
      <c r="E98" s="5"/>
    </row>
    <row r="99" spans="1:5" x14ac:dyDescent="0.3">
      <c r="A99" s="5"/>
      <c r="B99" s="5"/>
      <c r="C99" s="5"/>
      <c r="E99" s="5"/>
    </row>
    <row r="100" spans="1:5" x14ac:dyDescent="0.3">
      <c r="A100" s="5"/>
      <c r="B100" s="5"/>
      <c r="C100" s="5"/>
      <c r="E100" s="5"/>
    </row>
    <row r="101" spans="1:5" x14ac:dyDescent="0.3">
      <c r="A101" s="5"/>
      <c r="B101" s="5"/>
      <c r="C101" s="5"/>
      <c r="E101" s="5"/>
    </row>
    <row r="102" spans="1:5" x14ac:dyDescent="0.3">
      <c r="A102" s="5"/>
      <c r="B102" s="5"/>
      <c r="C102" s="5"/>
      <c r="E102" s="5"/>
    </row>
    <row r="103" spans="1:5" x14ac:dyDescent="0.3">
      <c r="A103" s="5"/>
      <c r="B103" s="5"/>
      <c r="C103" s="5"/>
      <c r="E103" s="5"/>
    </row>
    <row r="104" spans="1:5" x14ac:dyDescent="0.3">
      <c r="A104" s="5"/>
      <c r="B104" s="5"/>
      <c r="C104" s="5"/>
      <c r="E104" s="5"/>
    </row>
    <row r="105" spans="1:5" x14ac:dyDescent="0.3">
      <c r="A105" s="5"/>
      <c r="B105" s="5"/>
      <c r="C105" s="5"/>
      <c r="E105" s="5"/>
    </row>
    <row r="106" spans="1:5" x14ac:dyDescent="0.3">
      <c r="A106" s="5"/>
      <c r="B106" s="5"/>
      <c r="C106" s="5"/>
      <c r="E106" s="5"/>
    </row>
    <row r="107" spans="1:5" x14ac:dyDescent="0.3">
      <c r="A107" s="5"/>
      <c r="B107" s="5"/>
      <c r="C107" s="5"/>
      <c r="E107" s="5"/>
    </row>
    <row r="108" spans="1:5" x14ac:dyDescent="0.3">
      <c r="A108" s="5"/>
      <c r="B108" s="5"/>
      <c r="C108" s="5"/>
      <c r="E108" s="5"/>
    </row>
    <row r="109" spans="1:5" x14ac:dyDescent="0.3">
      <c r="A109" s="5"/>
      <c r="B109" s="5"/>
      <c r="C109" s="5"/>
      <c r="E109" s="5"/>
    </row>
    <row r="110" spans="1:5" x14ac:dyDescent="0.3">
      <c r="A110" s="5"/>
      <c r="B110" s="5"/>
      <c r="C110" s="5"/>
      <c r="E110" s="5"/>
    </row>
    <row r="111" spans="1:5" x14ac:dyDescent="0.3">
      <c r="A111" s="5"/>
      <c r="B111" s="5"/>
      <c r="C111" s="5"/>
      <c r="E111" s="5"/>
    </row>
    <row r="112" spans="1:5" x14ac:dyDescent="0.3">
      <c r="A112" s="5"/>
      <c r="B112" s="5"/>
      <c r="C112" s="5"/>
      <c r="E112" s="5"/>
    </row>
    <row r="113" spans="1:5" x14ac:dyDescent="0.3">
      <c r="A113" s="5"/>
      <c r="B113" s="5"/>
      <c r="C113" s="5"/>
      <c r="E113" s="5"/>
    </row>
    <row r="114" spans="1:5" x14ac:dyDescent="0.3">
      <c r="A114" s="5"/>
      <c r="B114" s="5"/>
      <c r="C114" s="5"/>
      <c r="E114" s="5"/>
    </row>
    <row r="115" spans="1:5" x14ac:dyDescent="0.3">
      <c r="A115" s="5"/>
      <c r="B115" s="5"/>
      <c r="C115" s="5"/>
      <c r="E115" s="5"/>
    </row>
    <row r="116" spans="1:5" x14ac:dyDescent="0.3">
      <c r="A116" s="5"/>
      <c r="B116" s="5"/>
      <c r="C116" s="5"/>
      <c r="E116" s="5"/>
    </row>
    <row r="117" spans="1:5" x14ac:dyDescent="0.3">
      <c r="A117" s="5"/>
      <c r="B117" s="5"/>
      <c r="C117" s="5"/>
      <c r="E117" s="5"/>
    </row>
    <row r="118" spans="1:5" x14ac:dyDescent="0.3">
      <c r="A118" s="5"/>
      <c r="B118" s="5"/>
      <c r="C118" s="5"/>
      <c r="E118" s="5"/>
    </row>
    <row r="119" spans="1:5" x14ac:dyDescent="0.3">
      <c r="A119" s="5"/>
      <c r="B119" s="5"/>
      <c r="C119" s="5"/>
      <c r="E119" s="5"/>
    </row>
    <row r="120" spans="1:5" x14ac:dyDescent="0.3">
      <c r="A120" s="5"/>
      <c r="B120" s="5"/>
      <c r="C120" s="5"/>
      <c r="E120" s="5"/>
    </row>
    <row r="121" spans="1:5" x14ac:dyDescent="0.3">
      <c r="A121" s="5"/>
      <c r="B121" s="5"/>
      <c r="C121" s="5"/>
      <c r="E121" s="5"/>
    </row>
    <row r="122" spans="1:5" x14ac:dyDescent="0.3">
      <c r="A122" s="5"/>
      <c r="B122" s="5"/>
      <c r="C122" s="5"/>
      <c r="E122" s="5"/>
    </row>
    <row r="123" spans="1:5" x14ac:dyDescent="0.3">
      <c r="A123" s="5"/>
      <c r="B123" s="5"/>
      <c r="C123" s="5"/>
      <c r="E123" s="5"/>
    </row>
    <row r="124" spans="1:5" x14ac:dyDescent="0.3">
      <c r="A124" s="5"/>
      <c r="B124" s="5"/>
      <c r="C124" s="5"/>
      <c r="E124" s="5"/>
    </row>
    <row r="125" spans="1:5" x14ac:dyDescent="0.3">
      <c r="A125" s="5"/>
      <c r="B125" s="5"/>
      <c r="C125" s="5"/>
      <c r="E125" s="5"/>
    </row>
    <row r="126" spans="1:5" x14ac:dyDescent="0.3">
      <c r="A126" s="5"/>
      <c r="B126" s="5"/>
      <c r="C126" s="5"/>
      <c r="E126" s="5"/>
    </row>
    <row r="127" spans="1:5" x14ac:dyDescent="0.3">
      <c r="A127" s="5"/>
      <c r="B127" s="5"/>
      <c r="C127" s="5"/>
      <c r="E127" s="5"/>
    </row>
    <row r="128" spans="1:5" x14ac:dyDescent="0.3">
      <c r="A128" s="5"/>
      <c r="B128" s="5"/>
      <c r="C128" s="5"/>
      <c r="E128" s="5"/>
    </row>
    <row r="129" spans="1:5" x14ac:dyDescent="0.3">
      <c r="A129" s="5"/>
      <c r="B129" s="5"/>
      <c r="C129" s="5"/>
      <c r="E129" s="5"/>
    </row>
    <row r="130" spans="1:5" x14ac:dyDescent="0.3">
      <c r="A130" s="5"/>
      <c r="B130" s="5"/>
      <c r="C130" s="5"/>
      <c r="E130" s="5"/>
    </row>
    <row r="131" spans="1:5" x14ac:dyDescent="0.3">
      <c r="A131" s="5"/>
      <c r="B131" s="5"/>
      <c r="C131" s="5"/>
      <c r="E131" s="5"/>
    </row>
    <row r="132" spans="1:5" x14ac:dyDescent="0.3">
      <c r="A132" s="5"/>
      <c r="B132" s="5"/>
      <c r="C132" s="5"/>
      <c r="E132" s="5"/>
    </row>
    <row r="133" spans="1:5" x14ac:dyDescent="0.3">
      <c r="A133" s="5"/>
      <c r="B133" s="5"/>
      <c r="C133" s="5"/>
      <c r="E133" s="5"/>
    </row>
    <row r="134" spans="1:5" x14ac:dyDescent="0.3">
      <c r="A134" s="5"/>
      <c r="B134" s="5"/>
      <c r="C134" s="5"/>
      <c r="E134" s="5"/>
    </row>
    <row r="135" spans="1:5" x14ac:dyDescent="0.3">
      <c r="A135" s="5"/>
      <c r="B135" s="5"/>
      <c r="C135" s="5"/>
      <c r="E135" s="5"/>
    </row>
    <row r="136" spans="1:5" x14ac:dyDescent="0.3">
      <c r="A136" s="5"/>
      <c r="B136" s="5"/>
      <c r="C136" s="5"/>
      <c r="E136" s="5"/>
    </row>
    <row r="137" spans="1:5" x14ac:dyDescent="0.3">
      <c r="A137" s="5"/>
      <c r="B137" s="5"/>
      <c r="C137" s="5"/>
      <c r="E137" s="5"/>
    </row>
    <row r="138" spans="1:5" x14ac:dyDescent="0.3">
      <c r="A138" s="5"/>
      <c r="B138" s="5"/>
      <c r="C138" s="5"/>
      <c r="E138" s="5"/>
    </row>
    <row r="139" spans="1:5" x14ac:dyDescent="0.3">
      <c r="A139" s="5"/>
      <c r="B139" s="5"/>
      <c r="C139" s="5"/>
      <c r="E139" s="5"/>
    </row>
    <row r="140" spans="1:5" x14ac:dyDescent="0.3">
      <c r="A140" s="5"/>
      <c r="B140" s="5"/>
      <c r="C140" s="5"/>
      <c r="E140" s="5"/>
    </row>
    <row r="141" spans="1:5" x14ac:dyDescent="0.3">
      <c r="A141" s="5"/>
      <c r="B141" s="5"/>
      <c r="C141" s="5"/>
      <c r="E141" s="5"/>
    </row>
    <row r="142" spans="1:5" x14ac:dyDescent="0.3">
      <c r="A142" s="5"/>
      <c r="B142" s="5"/>
      <c r="C142" s="5"/>
      <c r="E142" s="5"/>
    </row>
    <row r="143" spans="1:5" x14ac:dyDescent="0.3">
      <c r="A143" s="5"/>
      <c r="B143" s="5"/>
      <c r="C143" s="5"/>
      <c r="E143" s="5"/>
    </row>
    <row r="144" spans="1:5" x14ac:dyDescent="0.3">
      <c r="A144" s="5"/>
      <c r="B144" s="5"/>
      <c r="C144" s="5"/>
      <c r="E144" s="5"/>
    </row>
    <row r="145" spans="1:5" x14ac:dyDescent="0.3">
      <c r="A145" s="5"/>
      <c r="B145" s="5"/>
      <c r="C145" s="5"/>
      <c r="E145" s="5"/>
    </row>
    <row r="146" spans="1:5" x14ac:dyDescent="0.3">
      <c r="A146" s="5"/>
      <c r="B146" s="5"/>
      <c r="C146" s="5"/>
      <c r="E146" s="5"/>
    </row>
    <row r="147" spans="1:5" x14ac:dyDescent="0.3">
      <c r="A147" s="5"/>
      <c r="B147" s="5"/>
      <c r="C147" s="5"/>
      <c r="E147" s="5"/>
    </row>
    <row r="148" spans="1:5" x14ac:dyDescent="0.3">
      <c r="A148" s="5"/>
      <c r="B148" s="5"/>
      <c r="C148" s="5"/>
      <c r="E148" s="5"/>
    </row>
    <row r="149" spans="1:5" x14ac:dyDescent="0.3">
      <c r="A149" s="5"/>
      <c r="B149" s="5"/>
      <c r="C149" s="5"/>
      <c r="E149" s="5"/>
    </row>
    <row r="150" spans="1:5" x14ac:dyDescent="0.3">
      <c r="A150" s="5"/>
      <c r="B150" s="5"/>
      <c r="C150" s="5"/>
      <c r="E150" s="5"/>
    </row>
  </sheetData>
  <mergeCells count="1">
    <mergeCell ref="A1:E1"/>
  </mergeCells>
  <printOptions horizontalCentered="1"/>
  <pageMargins left="0.26" right="0.22" top="0.23" bottom="0.19" header="0" footer="0"/>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80" zoomScaleNormal="80" workbookViewId="0">
      <selection activeCell="D20" sqref="D20"/>
    </sheetView>
  </sheetViews>
  <sheetFormatPr defaultRowHeight="18.75" x14ac:dyDescent="0.3"/>
  <cols>
    <col min="1" max="1" width="35.5703125" style="48" customWidth="1"/>
    <col min="2" max="2" width="61.28515625" style="48" customWidth="1"/>
    <col min="3" max="3" width="27.28515625" style="48" customWidth="1"/>
    <col min="4" max="4" width="19.42578125" style="48" customWidth="1"/>
    <col min="5" max="5" width="15.85546875" style="48" customWidth="1"/>
    <col min="6" max="6" width="9.140625" style="48" customWidth="1"/>
    <col min="7" max="16384" width="9.140625" style="48"/>
  </cols>
  <sheetData>
    <row r="1" spans="1:5" ht="60" customHeight="1" x14ac:dyDescent="0.3">
      <c r="A1" s="98" t="s">
        <v>103</v>
      </c>
      <c r="B1" s="98"/>
      <c r="C1" s="98"/>
      <c r="D1" s="98"/>
      <c r="E1" s="98"/>
    </row>
    <row r="2" spans="1:5" ht="19.5" customHeight="1" x14ac:dyDescent="0.3">
      <c r="A2" s="49"/>
      <c r="B2" s="49"/>
      <c r="C2" s="49"/>
      <c r="D2" s="31"/>
      <c r="E2" s="50" t="s">
        <v>3</v>
      </c>
    </row>
    <row r="3" spans="1:5" s="51" customFormat="1" ht="142.5" customHeight="1" x14ac:dyDescent="0.25">
      <c r="A3" s="22" t="s">
        <v>60</v>
      </c>
      <c r="B3" s="22" t="s">
        <v>6</v>
      </c>
      <c r="C3" s="62" t="str">
        <f>'Доходы 2021 - 2022'!B3</f>
        <v>Утверждено Законом ЯО от 22.12.2020 № 101-з (в ред. Законов ЯО от 07.04.2021 № 16-з; от 02.07.2021 № 49-з; от 05.10.2021 № 70-з)</v>
      </c>
      <c r="D3" s="62" t="str">
        <f>'Доходы 2021 - 2022'!C3</f>
        <v>Оценка ожидаемого исполнения на 2021 год</v>
      </c>
      <c r="E3" s="62" t="str">
        <f>'Доходы 2021 - 2022'!D3</f>
        <v>Проект бюджета
на 2022 год</v>
      </c>
    </row>
    <row r="4" spans="1:5" x14ac:dyDescent="0.3">
      <c r="A4" s="23">
        <v>1</v>
      </c>
      <c r="B4" s="23">
        <v>2</v>
      </c>
      <c r="C4" s="23">
        <v>3</v>
      </c>
      <c r="D4" s="23">
        <v>4</v>
      </c>
      <c r="E4" s="23">
        <v>5</v>
      </c>
    </row>
    <row r="5" spans="1:5" ht="44.25" customHeight="1" x14ac:dyDescent="0.3">
      <c r="A5" s="24" t="s">
        <v>0</v>
      </c>
      <c r="B5" s="25" t="s">
        <v>7</v>
      </c>
      <c r="C5" s="80">
        <f>C6</f>
        <v>94742785.200000003</v>
      </c>
      <c r="D5" s="80">
        <f t="shared" ref="D5:E5" si="0">D6</f>
        <v>94742785.200000003</v>
      </c>
      <c r="E5" s="80">
        <f t="shared" si="0"/>
        <v>0</v>
      </c>
    </row>
    <row r="6" spans="1:5" s="52" customFormat="1" ht="57" customHeight="1" x14ac:dyDescent="0.3">
      <c r="A6" s="26" t="s">
        <v>1</v>
      </c>
      <c r="B6" s="27" t="s">
        <v>2</v>
      </c>
      <c r="C6" s="81">
        <f>IF(-'Доходы 2021 - 2022'!B18+'Расходы 2021  - 2022'!C48&gt;0,-'Доходы 2021 - 2022'!B18+'Расходы 2021  - 2022'!C48,0)</f>
        <v>94742785.200000003</v>
      </c>
      <c r="D6" s="81">
        <f>IF(-'Доходы 2021 - 2022'!C18+'Расходы 2021  - 2022'!D48&gt;0,-'Доходы 2021 - 2022'!C18+'Расходы 2021  - 2022'!D48,0)</f>
        <v>94742785.200000003</v>
      </c>
      <c r="E6" s="81">
        <f>IF(-'Доходы 2021 - 2022'!D18+'Расходы 2021  - 2022'!E48&gt;0,-'Доходы 2021 - 2022'!D18+'Расходы 2021  - 2022'!E48,0)</f>
        <v>0</v>
      </c>
    </row>
  </sheetData>
  <mergeCells count="1">
    <mergeCell ref="A1:E1"/>
  </mergeCells>
  <printOptions horizontalCentered="1"/>
  <pageMargins left="0.39370078740157483" right="0.39370078740157483" top="0.59055118110236227" bottom="0.3937007874015748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10" zoomScale="70" zoomScaleNormal="70" workbookViewId="0">
      <selection activeCell="G8" sqref="G8"/>
    </sheetView>
  </sheetViews>
  <sheetFormatPr defaultRowHeight="18.75" x14ac:dyDescent="0.3"/>
  <cols>
    <col min="1" max="1" width="33.7109375" style="41" customWidth="1"/>
    <col min="2" max="2" width="19.85546875" style="5" customWidth="1"/>
    <col min="3" max="3" width="11.5703125" style="5" customWidth="1"/>
    <col min="4" max="4" width="69.7109375" style="5" customWidth="1"/>
    <col min="5" max="5" width="19.5703125" style="5" customWidth="1"/>
    <col min="6" max="6" width="12.28515625" style="5" customWidth="1"/>
    <col min="7" max="7" width="69.7109375" style="5" customWidth="1"/>
    <col min="8" max="8" width="15.42578125" style="5" bestFit="1" customWidth="1"/>
    <col min="9" max="9" width="9.140625" style="5"/>
    <col min="10" max="10" width="15.85546875" style="5" customWidth="1"/>
    <col min="11" max="11" width="9.140625" style="5"/>
    <col min="12" max="12" width="15.42578125" style="5" customWidth="1"/>
    <col min="13" max="16384" width="9.140625" style="5"/>
  </cols>
  <sheetData>
    <row r="1" spans="1:8" x14ac:dyDescent="0.3">
      <c r="A1" s="87" t="s">
        <v>104</v>
      </c>
      <c r="B1" s="87"/>
      <c r="C1" s="87"/>
      <c r="D1" s="87"/>
      <c r="E1" s="87"/>
      <c r="F1" s="87"/>
      <c r="G1" s="87"/>
    </row>
    <row r="2" spans="1:8" x14ac:dyDescent="0.3">
      <c r="A2" s="49"/>
      <c r="G2" s="32" t="s">
        <v>3</v>
      </c>
    </row>
    <row r="3" spans="1:8" s="6" customFormat="1" ht="56.25" x14ac:dyDescent="0.25">
      <c r="A3" s="45" t="s">
        <v>10</v>
      </c>
      <c r="B3" s="53" t="s">
        <v>69</v>
      </c>
      <c r="C3" s="53" t="s">
        <v>70</v>
      </c>
      <c r="D3" s="45" t="s">
        <v>71</v>
      </c>
      <c r="E3" s="53" t="s">
        <v>105</v>
      </c>
      <c r="F3" s="53" t="s">
        <v>106</v>
      </c>
      <c r="G3" s="45" t="s">
        <v>107</v>
      </c>
    </row>
    <row r="4" spans="1:8" s="6" customFormat="1" x14ac:dyDescent="0.25">
      <c r="A4" s="2">
        <v>1</v>
      </c>
      <c r="B4" s="2">
        <v>2</v>
      </c>
      <c r="C4" s="2">
        <v>3</v>
      </c>
      <c r="D4" s="2">
        <v>4</v>
      </c>
      <c r="E4" s="2">
        <v>5</v>
      </c>
      <c r="F4" s="2">
        <v>6</v>
      </c>
      <c r="G4" s="2">
        <v>7</v>
      </c>
    </row>
    <row r="5" spans="1:8" s="6" customFormat="1" ht="295.5" customHeight="1" x14ac:dyDescent="0.25">
      <c r="A5" s="89" t="s">
        <v>12</v>
      </c>
      <c r="B5" s="99">
        <v>69546000</v>
      </c>
      <c r="C5" s="102">
        <f>B5/'Доходы 2021 - 2022'!D5</f>
        <v>1.012</v>
      </c>
      <c r="D5" s="82" t="s">
        <v>125</v>
      </c>
      <c r="E5" s="99">
        <v>76809400</v>
      </c>
      <c r="F5" s="102">
        <f>E5/B5</f>
        <v>1.1040000000000001</v>
      </c>
      <c r="G5" s="82" t="s">
        <v>127</v>
      </c>
    </row>
    <row r="6" spans="1:8" s="6" customFormat="1" ht="176.25" customHeight="1" x14ac:dyDescent="0.25">
      <c r="A6" s="105"/>
      <c r="B6" s="100"/>
      <c r="C6" s="103"/>
      <c r="D6" s="83" t="s">
        <v>121</v>
      </c>
      <c r="E6" s="100"/>
      <c r="F6" s="103"/>
      <c r="G6" s="83" t="s">
        <v>122</v>
      </c>
    </row>
    <row r="7" spans="1:8" s="6" customFormat="1" ht="300" customHeight="1" x14ac:dyDescent="0.25">
      <c r="A7" s="105"/>
      <c r="B7" s="100"/>
      <c r="C7" s="103"/>
      <c r="D7" s="84" t="s">
        <v>126</v>
      </c>
      <c r="E7" s="101"/>
      <c r="F7" s="104"/>
      <c r="G7" s="84" t="s">
        <v>128</v>
      </c>
    </row>
    <row r="8" spans="1:8" s="6" customFormat="1" ht="245.25" customHeight="1" x14ac:dyDescent="0.25">
      <c r="A8" s="90"/>
      <c r="B8" s="101"/>
      <c r="C8" s="104"/>
      <c r="D8" s="84" t="s">
        <v>123</v>
      </c>
      <c r="E8" s="85"/>
      <c r="F8" s="86"/>
      <c r="G8" s="84" t="s">
        <v>124</v>
      </c>
    </row>
    <row r="9" spans="1:8" ht="63" customHeight="1" x14ac:dyDescent="0.3">
      <c r="A9" s="3" t="s">
        <v>9</v>
      </c>
      <c r="B9" s="4">
        <f>SUM(B10:B11)</f>
        <v>19877836000</v>
      </c>
      <c r="C9" s="54">
        <f>IFERROR('Доходы 2023-2024'!B9/'Доходы 2021 - 2022'!D7,"")</f>
        <v>1.0529999999999999</v>
      </c>
      <c r="D9" s="54"/>
      <c r="E9" s="4">
        <f>SUM(E10:E11)</f>
        <v>21042719300</v>
      </c>
      <c r="F9" s="54">
        <f>IFERROR(E9/B9,"")</f>
        <v>1.0589999999999999</v>
      </c>
      <c r="G9" s="54"/>
      <c r="H9" s="10"/>
    </row>
    <row r="10" spans="1:8" s="56" customFormat="1" ht="191.25" customHeight="1" x14ac:dyDescent="0.3">
      <c r="A10" s="29" t="s">
        <v>38</v>
      </c>
      <c r="B10" s="16">
        <v>19352182100</v>
      </c>
      <c r="C10" s="54">
        <f>IFERROR('Доходы 2023-2024'!B10/'Доходы 2021 - 2022'!D8,"")</f>
        <v>1.0549999999999999</v>
      </c>
      <c r="D10" s="33" t="s">
        <v>117</v>
      </c>
      <c r="E10" s="16">
        <v>20497528300</v>
      </c>
      <c r="F10" s="54">
        <f>IFERROR(E10/B10,"")</f>
        <v>1.0589999999999999</v>
      </c>
      <c r="G10" s="33" t="s">
        <v>118</v>
      </c>
      <c r="H10" s="55"/>
    </row>
    <row r="11" spans="1:8" s="56" customFormat="1" ht="117.75" customHeight="1" x14ac:dyDescent="0.3">
      <c r="A11" s="29" t="s">
        <v>39</v>
      </c>
      <c r="B11" s="16">
        <v>525653900</v>
      </c>
      <c r="C11" s="54">
        <f>IFERROR('Доходы 2023-2024'!B11/'Доходы 2021 - 2022'!D15,"")</f>
        <v>0.98799999999999999</v>
      </c>
      <c r="D11" s="33" t="s">
        <v>80</v>
      </c>
      <c r="E11" s="16">
        <v>545191000</v>
      </c>
      <c r="F11" s="54">
        <f t="shared" ref="F11:F12" si="0">IFERROR(E11/B11,"")</f>
        <v>1.0369999999999999</v>
      </c>
      <c r="G11" s="33" t="s">
        <v>80</v>
      </c>
      <c r="H11" s="55"/>
    </row>
    <row r="12" spans="1:8" x14ac:dyDescent="0.3">
      <c r="A12" s="36" t="s">
        <v>4</v>
      </c>
      <c r="B12" s="12">
        <f>B9+B5</f>
        <v>19947382000</v>
      </c>
      <c r="C12" s="54">
        <f>IFERROR('Доходы 2023-2024'!B12/'Доходы 2021 - 2022'!D18,"")</f>
        <v>1.0529999999999999</v>
      </c>
      <c r="D12" s="54"/>
      <c r="E12" s="12">
        <f>E9+E5</f>
        <v>21119528700</v>
      </c>
      <c r="F12" s="54">
        <f t="shared" si="0"/>
        <v>1.0589999999999999</v>
      </c>
      <c r="G12" s="54"/>
      <c r="H12" s="10"/>
    </row>
    <row r="13" spans="1:8" x14ac:dyDescent="0.3">
      <c r="A13" s="37"/>
    </row>
    <row r="14" spans="1:8" x14ac:dyDescent="0.3">
      <c r="A14" s="37"/>
    </row>
    <row r="15" spans="1:8" x14ac:dyDescent="0.3">
      <c r="A15" s="37"/>
    </row>
    <row r="16" spans="1:8" x14ac:dyDescent="0.3">
      <c r="A16" s="5"/>
    </row>
    <row r="17" spans="1:1" x14ac:dyDescent="0.3">
      <c r="A17" s="5"/>
    </row>
    <row r="18" spans="1:1" x14ac:dyDescent="0.3">
      <c r="A18" s="5"/>
    </row>
    <row r="19" spans="1:1" x14ac:dyDescent="0.3">
      <c r="A19" s="5"/>
    </row>
    <row r="20" spans="1:1" x14ac:dyDescent="0.3">
      <c r="A20" s="5"/>
    </row>
    <row r="21" spans="1:1" x14ac:dyDescent="0.3">
      <c r="A21" s="5"/>
    </row>
    <row r="23" spans="1:1" x14ac:dyDescent="0.3">
      <c r="A23" s="5"/>
    </row>
    <row r="24" spans="1:1" x14ac:dyDescent="0.3">
      <c r="A24" s="5"/>
    </row>
  </sheetData>
  <mergeCells count="6">
    <mergeCell ref="A1:G1"/>
    <mergeCell ref="E5:E7"/>
    <mergeCell ref="F5:F7"/>
    <mergeCell ref="A5:A8"/>
    <mergeCell ref="B5:B8"/>
    <mergeCell ref="C5:C8"/>
  </mergeCells>
  <pageMargins left="0.39370078740157483" right="0.39370078740157483" top="0.32" bottom="0.39370078740157483" header="0.51181102362204722" footer="0.31496062992125984"/>
  <pageSetup paperSize="9" scale="5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Доходы 2021 - 2022</vt:lpstr>
      <vt:lpstr>Расходы 2021  - 2022</vt:lpstr>
      <vt:lpstr>Источники 2021 - 2022</vt:lpstr>
      <vt:lpstr>Доходы 2023-2024</vt:lpstr>
      <vt:lpstr>'Доходы 2021 - 2022'!Заголовки_для_печати</vt:lpstr>
      <vt:lpstr>'Доходы 2023-2024'!Заголовки_для_печати</vt:lpstr>
      <vt:lpstr>'Расходы 2021  - 2022'!Заголовки_для_печати</vt:lpstr>
      <vt:lpstr>'Доходы 2021 - 2022'!Область_печати</vt:lpstr>
      <vt:lpstr>'Доходы 2023-2024'!Область_печати</vt:lpstr>
      <vt:lpstr>'Расходы 2021  - 2022'!Область_печати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ovsyannikova</dc:creator>
  <cp:lastModifiedBy>Молчанова Ольга Петровна</cp:lastModifiedBy>
  <cp:lastPrinted>2021-10-21T13:43:19Z</cp:lastPrinted>
  <dcterms:created xsi:type="dcterms:W3CDTF">2008-03-21T09:36:43Z</dcterms:created>
  <dcterms:modified xsi:type="dcterms:W3CDTF">2021-11-01T10:46:45Z</dcterms:modified>
</cp:coreProperties>
</file>